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02B64413-422D-44C1-B9E9-A68CD28ECB21}" xr6:coauthVersionLast="47" xr6:coauthVersionMax="47" xr10:uidLastSave="{00000000-0000-0000-0000-000000000000}"/>
  <bookViews>
    <workbookView xWindow="-110" yWindow="-110" windowWidth="19420" windowHeight="10300" tabRatio="888" xr2:uid="{00000000-000D-0000-FFFF-FFFF00000000}"/>
  </bookViews>
  <sheets>
    <sheet name="Project Details" sheetId="75" r:id="rId1"/>
    <sheet name="765KV TA 325 ANTL" sheetId="72" r:id="rId2"/>
    <sheet name="Soil Inv." sheetId="3" r:id="rId3"/>
    <sheet name="Daily" sheetId="74" r:id="rId4"/>
    <sheet name="FDN-Compile" sheetId="50" r:id="rId5"/>
    <sheet name="FDN-VDRA" sheetId="30" r:id="rId6"/>
    <sheet name="FDN-NVSR" sheetId="31" r:id="rId7"/>
    <sheet name="Erection Compiled" sheetId="51" r:id="rId8"/>
    <sheet name="EREC-VDRA" sheetId="32" r:id="rId9"/>
    <sheet name="EREC-NAV" sheetId="40" r:id="rId10"/>
    <sheet name="Balance Erection" sheetId="47" r:id="rId11"/>
    <sheet name="Striging-VDRA" sheetId="41" r:id="rId12"/>
    <sheet name="String-Nav" sheetId="46" r:id="rId13"/>
    <sheet name="Balance ready stringing" sheetId="48" r:id="rId14"/>
    <sheet name="Visual chart Vadodara" sheetId="43" r:id="rId15"/>
    <sheet name="Visual chart NAVSARI Revised" sheetId="52" r:id="rId16"/>
    <sheet name="Crossing Vadodara" sheetId="20" r:id="rId17"/>
    <sheet name="Crossing Navsari " sheetId="25" r:id="rId18"/>
    <sheet name="Subcontractor" sheetId="44" r:id="rId19"/>
    <sheet name="OPGW" sheetId="49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10" hidden="1">'Balance Erection'!$A$2:$N$116</definedName>
    <definedName name="_xlnm._FilterDatabase" localSheetId="13" hidden="1">'Balance ready stringing'!$A$2:$H$32</definedName>
    <definedName name="_xlnm._FilterDatabase" localSheetId="17" hidden="1">'Crossing Navsari '!$A$2:$O$70</definedName>
    <definedName name="_xlnm._FilterDatabase" localSheetId="16" hidden="1">'Crossing Vadodara'!$A$4:$M$47</definedName>
    <definedName name="_xlnm._FilterDatabase" localSheetId="3" hidden="1">Daily!$A$8:$V$40</definedName>
    <definedName name="_xlnm._FilterDatabase" localSheetId="9" hidden="1">'EREC-NAV'!$A$3:$P$294</definedName>
    <definedName name="_xlnm._FilterDatabase" localSheetId="7" hidden="1">'Erection Compiled'!$A$1:$J$395</definedName>
    <definedName name="_xlnm._FilterDatabase" localSheetId="8" hidden="1">'EREC-VDRA'!$A$3:$N$227</definedName>
    <definedName name="_xlnm._FilterDatabase" localSheetId="4" hidden="1">'FDN-Compile'!$A$2:$K$486</definedName>
    <definedName name="_xlnm._FilterDatabase" localSheetId="6" hidden="1">'FDN-NVSR'!$A$2:$P$284</definedName>
    <definedName name="_xlnm._FilterDatabase" localSheetId="5" hidden="1">'FDN-VDRA'!$A$2:$N$210</definedName>
    <definedName name="_xlnm._FilterDatabase" localSheetId="19" hidden="1">OPGW!$A$2:$K$45</definedName>
    <definedName name="_xlnm._FilterDatabase" localSheetId="11" hidden="1">'Striging-VDRA'!$A$3:$M$91</definedName>
    <definedName name="_xlnm._FilterDatabase" localSheetId="12" hidden="1">'String-Nav'!$A$3:$Q$32</definedName>
    <definedName name="Approach">'[1]Base File'!$D$3:$D$4</definedName>
    <definedName name="Clearance">'[1]Base File'!$C$3:$C$7</definedName>
    <definedName name="cookie" localSheetId="1">#REF!</definedName>
    <definedName name="cookie" localSheetId="17">#REF!</definedName>
    <definedName name="cookie" localSheetId="7">#REF!</definedName>
    <definedName name="cookie" localSheetId="4">#REF!</definedName>
    <definedName name="cookie">#REF!</definedName>
    <definedName name="cookie1" localSheetId="1">#REF!</definedName>
    <definedName name="cookie1" localSheetId="17">#REF!</definedName>
    <definedName name="cookie1" localSheetId="7">#REF!</definedName>
    <definedName name="cookie1" localSheetId="4">#REF!</definedName>
    <definedName name="cookie1">#REF!</definedName>
    <definedName name="Detailed">'[1]Base File'!$I$3:$I$63</definedName>
    <definedName name="Earthing" localSheetId="1">#REF!</definedName>
    <definedName name="Earthing" localSheetId="7">#REF!</definedName>
    <definedName name="Earthing" localSheetId="4">#REF!</definedName>
    <definedName name="Earthing">#REF!</definedName>
    <definedName name="Month">'[1]Base File'!$G$3:$G$62</definedName>
    <definedName name="Nature">'[2]Base File'!$B$3:$B$6</definedName>
    <definedName name="_xlnm.Print_Area" localSheetId="1">'765KV TA 325 ANTL'!$A$1:$P$20</definedName>
    <definedName name="_xlnm.Print_Area" localSheetId="3">Daily!$A$1:$V$40</definedName>
    <definedName name="_xlnm.Print_Area" localSheetId="6">'FDN-NVSR'!#REF!</definedName>
    <definedName name="_xlnm.Print_Area" localSheetId="5">'FDN-VDRA'!$A$1:$N$212</definedName>
    <definedName name="_xlnm.Print_Titles" localSheetId="3">Daily!$8:$8</definedName>
    <definedName name="_xlnm.Print_Titles" localSheetId="15">'Visual chart NAVSARI Revised'!$1:$6</definedName>
    <definedName name="_xlnm.Print_Titles" localSheetId="14">'Visual chart Vadodara'!$1:$5</definedName>
    <definedName name="Stretch">'[2]Base File'!$F$3:$F$4</definedName>
    <definedName name="Supplies" localSheetId="1">#REF!</definedName>
    <definedName name="Supplies" localSheetId="17">#REF!</definedName>
    <definedName name="Supplies" localSheetId="7">#REF!</definedName>
    <definedName name="Supplies" localSheetId="4">#REF!</definedName>
    <definedName name="Supplies">#REF!</definedName>
    <definedName name="Supply">'[2]Base File'!$H$3:$H$14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6" i="47" l="1"/>
  <c r="E105" i="47"/>
  <c r="E104" i="47"/>
  <c r="E103" i="47"/>
  <c r="E107" i="47" s="1"/>
  <c r="G101" i="47"/>
  <c r="A4" i="47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33" i="46"/>
  <c r="A34" i="46" s="1"/>
  <c r="A35" i="46" s="1"/>
  <c r="A36" i="46" s="1"/>
  <c r="A37" i="46" s="1"/>
  <c r="A38" i="46" s="1"/>
  <c r="A50" i="74"/>
  <c r="A51" i="74" s="1"/>
  <c r="A52" i="74" s="1"/>
  <c r="A53" i="74" s="1"/>
  <c r="A54" i="74" s="1"/>
  <c r="A55" i="74" s="1"/>
  <c r="K45" i="74"/>
  <c r="J45" i="74"/>
  <c r="I45" i="74"/>
  <c r="G45" i="74"/>
  <c r="F45" i="74"/>
  <c r="D45" i="74"/>
  <c r="N18" i="74"/>
  <c r="N17" i="74"/>
  <c r="Z13" i="74"/>
  <c r="AA13" i="74" s="1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K32" i="46" l="1"/>
  <c r="J32" i="46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3" i="51" l="1"/>
  <c r="A4" i="51" s="1"/>
  <c r="A5" i="51" s="1"/>
  <c r="A6" i="51" s="1"/>
  <c r="A7" i="51" s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A77" i="51" s="1"/>
  <c r="A78" i="51" s="1"/>
  <c r="A79" i="51" s="1"/>
  <c r="A80" i="51" s="1"/>
  <c r="A81" i="51" s="1"/>
  <c r="A82" i="51" s="1"/>
  <c r="A83" i="51" s="1"/>
  <c r="A84" i="51" s="1"/>
  <c r="A85" i="51" s="1"/>
  <c r="A86" i="51" s="1"/>
  <c r="A87" i="51" s="1"/>
  <c r="A88" i="51" s="1"/>
  <c r="A89" i="51" s="1"/>
  <c r="A90" i="51" s="1"/>
  <c r="A91" i="51" s="1"/>
  <c r="A92" i="51" s="1"/>
  <c r="A93" i="51" s="1"/>
  <c r="A94" i="51" s="1"/>
  <c r="A95" i="51" s="1"/>
  <c r="A96" i="51" s="1"/>
  <c r="A97" i="51" s="1"/>
  <c r="A98" i="51" s="1"/>
  <c r="A99" i="51" s="1"/>
  <c r="A100" i="51" s="1"/>
  <c r="A101" i="51" s="1"/>
  <c r="A102" i="51" s="1"/>
  <c r="A103" i="51" s="1"/>
  <c r="A104" i="51" s="1"/>
  <c r="A105" i="51" s="1"/>
  <c r="A106" i="51" s="1"/>
  <c r="A107" i="51" s="1"/>
  <c r="A108" i="51" s="1"/>
  <c r="A109" i="51" s="1"/>
  <c r="A110" i="51" s="1"/>
  <c r="A111" i="51" s="1"/>
  <c r="A112" i="51" s="1"/>
  <c r="A113" i="51" s="1"/>
  <c r="A114" i="51" s="1"/>
  <c r="A115" i="51" s="1"/>
  <c r="A116" i="51" s="1"/>
  <c r="A117" i="51" s="1"/>
  <c r="A118" i="51" s="1"/>
  <c r="A119" i="51" s="1"/>
  <c r="A120" i="51" s="1"/>
  <c r="A121" i="51" s="1"/>
  <c r="A122" i="51" s="1"/>
  <c r="A123" i="51" s="1"/>
  <c r="A124" i="51" s="1"/>
  <c r="A125" i="51" s="1"/>
  <c r="A126" i="51" s="1"/>
  <c r="A127" i="51" s="1"/>
  <c r="A128" i="51" s="1"/>
  <c r="A129" i="51" s="1"/>
  <c r="A130" i="51" s="1"/>
  <c r="A131" i="51" s="1"/>
  <c r="A132" i="51" s="1"/>
  <c r="A133" i="51" s="1"/>
  <c r="A134" i="51" s="1"/>
  <c r="A135" i="51" s="1"/>
  <c r="A136" i="51" s="1"/>
  <c r="A137" i="51" s="1"/>
  <c r="A138" i="51" s="1"/>
  <c r="A139" i="51" s="1"/>
  <c r="A140" i="51" s="1"/>
  <c r="A141" i="51" s="1"/>
  <c r="A142" i="51" s="1"/>
  <c r="A143" i="51" s="1"/>
  <c r="A144" i="51" s="1"/>
  <c r="A145" i="51" s="1"/>
  <c r="A146" i="51" s="1"/>
  <c r="A147" i="51" s="1"/>
  <c r="A148" i="51" s="1"/>
  <c r="A149" i="51" s="1"/>
  <c r="A150" i="51" s="1"/>
  <c r="A151" i="51" s="1"/>
  <c r="A152" i="51" s="1"/>
  <c r="A153" i="51" s="1"/>
  <c r="A154" i="51" s="1"/>
  <c r="A155" i="51" s="1"/>
  <c r="A156" i="51" s="1"/>
  <c r="A157" i="51" s="1"/>
  <c r="A158" i="51" s="1"/>
  <c r="A159" i="51" s="1"/>
  <c r="A160" i="51" s="1"/>
  <c r="A161" i="51" s="1"/>
  <c r="A162" i="51" s="1"/>
  <c r="A163" i="51" s="1"/>
  <c r="A164" i="51" s="1"/>
  <c r="A165" i="51" s="1"/>
  <c r="A166" i="51" s="1"/>
  <c r="A167" i="51" s="1"/>
  <c r="A168" i="51" s="1"/>
  <c r="A169" i="51" s="1"/>
  <c r="A170" i="51" s="1"/>
  <c r="A171" i="51" s="1"/>
  <c r="A172" i="51" s="1"/>
  <c r="A173" i="51" s="1"/>
  <c r="A174" i="51" s="1"/>
  <c r="A175" i="51" s="1"/>
  <c r="A176" i="51" s="1"/>
  <c r="A177" i="51" s="1"/>
  <c r="A178" i="51" s="1"/>
  <c r="A179" i="51" s="1"/>
  <c r="A180" i="51" s="1"/>
  <c r="A181" i="51" s="1"/>
  <c r="A182" i="51" s="1"/>
  <c r="A183" i="51" s="1"/>
  <c r="A184" i="51" s="1"/>
  <c r="A185" i="51" s="1"/>
  <c r="A186" i="51" s="1"/>
  <c r="A187" i="51" s="1"/>
  <c r="A188" i="51" s="1"/>
  <c r="A189" i="51" s="1"/>
  <c r="A190" i="51" s="1"/>
  <c r="A191" i="51" s="1"/>
  <c r="A192" i="51" s="1"/>
  <c r="A193" i="51" s="1"/>
  <c r="A194" i="51" s="1"/>
  <c r="A195" i="51" s="1"/>
  <c r="A196" i="51" s="1"/>
  <c r="A197" i="51" s="1"/>
  <c r="A198" i="51" s="1"/>
  <c r="A199" i="51" s="1"/>
  <c r="A200" i="51" s="1"/>
  <c r="A201" i="51" s="1"/>
  <c r="A202" i="51" s="1"/>
  <c r="A203" i="51" s="1"/>
  <c r="A204" i="51" s="1"/>
  <c r="A205" i="51" s="1"/>
  <c r="A206" i="51" s="1"/>
  <c r="A207" i="51" s="1"/>
  <c r="A208" i="51" s="1"/>
  <c r="A209" i="51" s="1"/>
  <c r="A210" i="51" s="1"/>
  <c r="A211" i="51" s="1"/>
  <c r="A212" i="51" s="1"/>
  <c r="A213" i="51" s="1"/>
  <c r="A214" i="51" s="1"/>
  <c r="A215" i="51" s="1"/>
  <c r="A216" i="51" s="1"/>
  <c r="A217" i="51" s="1"/>
  <c r="A218" i="51" s="1"/>
  <c r="A219" i="51" s="1"/>
  <c r="A220" i="51" s="1"/>
  <c r="A221" i="51" s="1"/>
  <c r="A222" i="51" s="1"/>
  <c r="A223" i="51" s="1"/>
  <c r="A224" i="51" s="1"/>
  <c r="A225" i="51" s="1"/>
  <c r="A226" i="51" s="1"/>
  <c r="A227" i="51" s="1"/>
  <c r="A228" i="51" s="1"/>
  <c r="A229" i="51" s="1"/>
  <c r="A230" i="51" s="1"/>
  <c r="A231" i="51" s="1"/>
  <c r="A232" i="51" s="1"/>
  <c r="A233" i="51" s="1"/>
  <c r="A234" i="51" s="1"/>
  <c r="A235" i="51" s="1"/>
  <c r="A236" i="51" s="1"/>
  <c r="A237" i="51" s="1"/>
  <c r="A238" i="51" s="1"/>
  <c r="A239" i="51" s="1"/>
  <c r="A240" i="51" s="1"/>
  <c r="A241" i="51" s="1"/>
  <c r="A242" i="51" s="1"/>
  <c r="A243" i="51" s="1"/>
  <c r="A244" i="51" s="1"/>
  <c r="A245" i="51" s="1"/>
  <c r="A246" i="51" s="1"/>
  <c r="A247" i="51" s="1"/>
  <c r="A248" i="51" s="1"/>
  <c r="A249" i="51" s="1"/>
  <c r="A250" i="51" s="1"/>
  <c r="A251" i="51" s="1"/>
  <c r="A252" i="51" s="1"/>
  <c r="A253" i="51" s="1"/>
  <c r="A254" i="51" s="1"/>
  <c r="A255" i="51" s="1"/>
  <c r="A256" i="51" s="1"/>
  <c r="A257" i="51" s="1"/>
  <c r="A258" i="51" s="1"/>
  <c r="A259" i="51" s="1"/>
  <c r="A260" i="51" s="1"/>
  <c r="A261" i="51" s="1"/>
  <c r="A262" i="51" s="1"/>
  <c r="A263" i="51" s="1"/>
  <c r="A264" i="51" s="1"/>
  <c r="A265" i="51" s="1"/>
  <c r="A266" i="51" s="1"/>
  <c r="A267" i="51" s="1"/>
  <c r="A268" i="51" s="1"/>
  <c r="A269" i="51" s="1"/>
  <c r="A270" i="51" s="1"/>
  <c r="A271" i="51" s="1"/>
  <c r="A272" i="51" s="1"/>
  <c r="A273" i="51" s="1"/>
  <c r="A274" i="51" s="1"/>
  <c r="A275" i="51" s="1"/>
  <c r="A276" i="51" s="1"/>
  <c r="A277" i="51" s="1"/>
  <c r="A278" i="51" s="1"/>
  <c r="A279" i="51" s="1"/>
  <c r="A280" i="51" s="1"/>
  <c r="A281" i="51" s="1"/>
  <c r="A282" i="51" s="1"/>
  <c r="A283" i="51" s="1"/>
  <c r="A284" i="51" s="1"/>
  <c r="A285" i="51" s="1"/>
  <c r="A286" i="51" s="1"/>
  <c r="A287" i="51" s="1"/>
  <c r="A288" i="51" s="1"/>
  <c r="A289" i="51" s="1"/>
  <c r="A290" i="51" s="1"/>
  <c r="A291" i="51" s="1"/>
  <c r="A292" i="51" s="1"/>
  <c r="A293" i="51" s="1"/>
  <c r="A294" i="51" s="1"/>
  <c r="A295" i="51" s="1"/>
  <c r="A296" i="51" s="1"/>
  <c r="A297" i="51" s="1"/>
  <c r="A298" i="51" s="1"/>
  <c r="A299" i="51" s="1"/>
  <c r="A300" i="51" s="1"/>
  <c r="A301" i="51" s="1"/>
  <c r="A302" i="51" s="1"/>
  <c r="A303" i="51" s="1"/>
  <c r="A304" i="51" s="1"/>
  <c r="A305" i="51" s="1"/>
  <c r="A306" i="51" s="1"/>
  <c r="A307" i="51" s="1"/>
  <c r="A308" i="51" s="1"/>
  <c r="A309" i="51" s="1"/>
  <c r="A310" i="51" s="1"/>
  <c r="A311" i="51" s="1"/>
  <c r="A312" i="51" s="1"/>
  <c r="A313" i="51" s="1"/>
  <c r="A314" i="51" s="1"/>
  <c r="A315" i="51" s="1"/>
  <c r="A316" i="51" s="1"/>
  <c r="A317" i="51" s="1"/>
  <c r="A318" i="51" s="1"/>
  <c r="A319" i="51" s="1"/>
  <c r="A320" i="51" s="1"/>
  <c r="A321" i="51" s="1"/>
  <c r="A322" i="51" s="1"/>
  <c r="A323" i="51" s="1"/>
  <c r="A324" i="51" s="1"/>
  <c r="A325" i="51" s="1"/>
  <c r="A326" i="51" s="1"/>
  <c r="A327" i="51" s="1"/>
  <c r="A328" i="51" s="1"/>
  <c r="A329" i="51" s="1"/>
  <c r="A330" i="51" s="1"/>
  <c r="A331" i="51" s="1"/>
  <c r="A332" i="51" s="1"/>
  <c r="A333" i="51" s="1"/>
  <c r="A334" i="51" s="1"/>
  <c r="A335" i="51" s="1"/>
  <c r="A336" i="51" s="1"/>
  <c r="A337" i="51" s="1"/>
  <c r="A338" i="51" s="1"/>
  <c r="A339" i="51" s="1"/>
  <c r="A340" i="51" s="1"/>
  <c r="A341" i="51" s="1"/>
  <c r="A342" i="51" s="1"/>
  <c r="A343" i="51" s="1"/>
  <c r="A344" i="51" s="1"/>
  <c r="A345" i="51" s="1"/>
  <c r="A346" i="51" s="1"/>
  <c r="A347" i="51" s="1"/>
  <c r="A348" i="51" s="1"/>
  <c r="A349" i="51" s="1"/>
  <c r="A350" i="51" s="1"/>
  <c r="A351" i="51" s="1"/>
  <c r="A352" i="51" s="1"/>
  <c r="A353" i="51" s="1"/>
  <c r="A354" i="51" s="1"/>
  <c r="A355" i="51" s="1"/>
  <c r="A356" i="51" s="1"/>
  <c r="A357" i="51" s="1"/>
  <c r="A358" i="51" s="1"/>
  <c r="A359" i="51" s="1"/>
  <c r="A360" i="51" s="1"/>
  <c r="A361" i="51" s="1"/>
  <c r="A362" i="51" s="1"/>
  <c r="A363" i="51" s="1"/>
  <c r="A364" i="51" s="1"/>
  <c r="A365" i="51" s="1"/>
  <c r="A366" i="51" s="1"/>
  <c r="A367" i="51" s="1"/>
  <c r="A368" i="51" s="1"/>
  <c r="A369" i="51" s="1"/>
  <c r="A370" i="51" s="1"/>
  <c r="A371" i="51" s="1"/>
  <c r="A372" i="51" s="1"/>
  <c r="A373" i="51" s="1"/>
  <c r="A374" i="51" s="1"/>
  <c r="A375" i="51" s="1"/>
  <c r="A376" i="51" s="1"/>
  <c r="A377" i="51" s="1"/>
  <c r="A378" i="51" s="1"/>
  <c r="A379" i="51" s="1"/>
  <c r="A380" i="51" s="1"/>
  <c r="A381" i="51" s="1"/>
  <c r="A382" i="51" s="1"/>
  <c r="A383" i="51" s="1"/>
  <c r="A384" i="51" s="1"/>
  <c r="A385" i="51" s="1"/>
  <c r="A386" i="51" s="1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37" i="50" s="1"/>
  <c r="A38" i="50" s="1"/>
  <c r="A39" i="50" s="1"/>
  <c r="A40" i="50" s="1"/>
  <c r="A41" i="50" s="1"/>
  <c r="A42" i="50" s="1"/>
  <c r="A43" i="50" s="1"/>
  <c r="A44" i="50" s="1"/>
  <c r="A45" i="50" s="1"/>
  <c r="A46" i="50" s="1"/>
  <c r="A47" i="50" s="1"/>
  <c r="A48" i="50" s="1"/>
  <c r="A49" i="50" s="1"/>
  <c r="A50" i="50" s="1"/>
  <c r="A51" i="50" s="1"/>
  <c r="A52" i="50" s="1"/>
  <c r="A53" i="50" s="1"/>
  <c r="A54" i="50" s="1"/>
  <c r="A55" i="50" s="1"/>
  <c r="A56" i="50" s="1"/>
  <c r="A57" i="50" s="1"/>
  <c r="A58" i="50" s="1"/>
  <c r="A59" i="50" s="1"/>
  <c r="A60" i="50" s="1"/>
  <c r="A61" i="50" s="1"/>
  <c r="A62" i="50" s="1"/>
  <c r="A63" i="50" s="1"/>
  <c r="A64" i="50" s="1"/>
  <c r="A65" i="50" s="1"/>
  <c r="A66" i="50" s="1"/>
  <c r="A67" i="50" s="1"/>
  <c r="A68" i="50" s="1"/>
  <c r="A69" i="50" s="1"/>
  <c r="A70" i="50" s="1"/>
  <c r="A71" i="50" s="1"/>
  <c r="A72" i="50" s="1"/>
  <c r="A73" i="50" s="1"/>
  <c r="A74" i="50" s="1"/>
  <c r="A75" i="50" s="1"/>
  <c r="A76" i="50" s="1"/>
  <c r="A77" i="50" s="1"/>
  <c r="A78" i="50" s="1"/>
  <c r="A79" i="50" s="1"/>
  <c r="A80" i="50" s="1"/>
  <c r="A81" i="50" s="1"/>
  <c r="A82" i="50" s="1"/>
  <c r="A83" i="50" s="1"/>
  <c r="A84" i="50" s="1"/>
  <c r="A85" i="50" s="1"/>
  <c r="A86" i="50" s="1"/>
  <c r="A87" i="50" s="1"/>
  <c r="A88" i="50" s="1"/>
  <c r="A89" i="50" s="1"/>
  <c r="A90" i="50" s="1"/>
  <c r="A91" i="50" s="1"/>
  <c r="A92" i="50" s="1"/>
  <c r="A93" i="50" s="1"/>
  <c r="A94" i="50" s="1"/>
  <c r="A95" i="50" s="1"/>
  <c r="A96" i="50" s="1"/>
  <c r="A97" i="50" s="1"/>
  <c r="A98" i="50" s="1"/>
  <c r="A99" i="50" s="1"/>
  <c r="A100" i="50" s="1"/>
  <c r="A101" i="50" s="1"/>
  <c r="A102" i="50" s="1"/>
  <c r="A103" i="50" s="1"/>
  <c r="A104" i="50" s="1"/>
  <c r="A105" i="50" s="1"/>
  <c r="A106" i="50" s="1"/>
  <c r="A107" i="50" s="1"/>
  <c r="A108" i="50" s="1"/>
  <c r="A109" i="50" s="1"/>
  <c r="A110" i="50" s="1"/>
  <c r="A111" i="50" s="1"/>
  <c r="A112" i="50" s="1"/>
  <c r="A113" i="50" s="1"/>
  <c r="A114" i="50" s="1"/>
  <c r="A115" i="50" s="1"/>
  <c r="A116" i="50" s="1"/>
  <c r="A117" i="50" s="1"/>
  <c r="A118" i="50" s="1"/>
  <c r="A119" i="50" s="1"/>
  <c r="A120" i="50" s="1"/>
  <c r="A121" i="50" s="1"/>
  <c r="A122" i="50" s="1"/>
  <c r="A123" i="50" s="1"/>
  <c r="A124" i="50" s="1"/>
  <c r="A125" i="50" s="1"/>
  <c r="A126" i="50" s="1"/>
  <c r="A127" i="50" s="1"/>
  <c r="A128" i="50" s="1"/>
  <c r="A129" i="50" s="1"/>
  <c r="A130" i="50" s="1"/>
  <c r="A131" i="50" s="1"/>
  <c r="A132" i="50" s="1"/>
  <c r="A133" i="50" s="1"/>
  <c r="A134" i="50" s="1"/>
  <c r="A135" i="50" s="1"/>
  <c r="A136" i="50" s="1"/>
  <c r="A137" i="50" s="1"/>
  <c r="A138" i="50" s="1"/>
  <c r="A139" i="50" s="1"/>
  <c r="A140" i="50" s="1"/>
  <c r="A141" i="50" s="1"/>
  <c r="A142" i="50" s="1"/>
  <c r="A143" i="50" s="1"/>
  <c r="A144" i="50" s="1"/>
  <c r="A145" i="50" s="1"/>
  <c r="A146" i="50" s="1"/>
  <c r="A147" i="50" s="1"/>
  <c r="A148" i="50" s="1"/>
  <c r="A149" i="50" s="1"/>
  <c r="A150" i="50" s="1"/>
  <c r="A151" i="50" s="1"/>
  <c r="A152" i="50" s="1"/>
  <c r="A153" i="50" s="1"/>
  <c r="A154" i="50" s="1"/>
  <c r="A155" i="50" s="1"/>
  <c r="A156" i="50" s="1"/>
  <c r="A157" i="50" s="1"/>
  <c r="A158" i="50" s="1"/>
  <c r="A159" i="50" s="1"/>
  <c r="A160" i="50" s="1"/>
  <c r="A161" i="50" s="1"/>
  <c r="A162" i="50" s="1"/>
  <c r="A163" i="50" s="1"/>
  <c r="A164" i="50" s="1"/>
  <c r="A165" i="50" s="1"/>
  <c r="A166" i="50" s="1"/>
  <c r="A167" i="50" s="1"/>
  <c r="A168" i="50" s="1"/>
  <c r="A169" i="50" s="1"/>
  <c r="A170" i="50" s="1"/>
  <c r="A171" i="50" s="1"/>
  <c r="A172" i="50" s="1"/>
  <c r="A173" i="50" s="1"/>
  <c r="A174" i="50" s="1"/>
  <c r="A175" i="50" s="1"/>
  <c r="A176" i="50" s="1"/>
  <c r="A177" i="50" s="1"/>
  <c r="A178" i="50" s="1"/>
  <c r="A179" i="50" s="1"/>
  <c r="A180" i="50" s="1"/>
  <c r="A181" i="50" s="1"/>
  <c r="A182" i="50" s="1"/>
  <c r="A183" i="50" s="1"/>
  <c r="A184" i="50" s="1"/>
  <c r="A185" i="50" s="1"/>
  <c r="A186" i="50" s="1"/>
  <c r="A187" i="50" s="1"/>
  <c r="A188" i="50" s="1"/>
  <c r="A189" i="50" s="1"/>
  <c r="A190" i="50" s="1"/>
  <c r="A191" i="50" s="1"/>
  <c r="A192" i="50" s="1"/>
  <c r="A193" i="50" s="1"/>
  <c r="A194" i="50" s="1"/>
  <c r="A195" i="50" s="1"/>
  <c r="A196" i="50" s="1"/>
  <c r="A197" i="50" s="1"/>
  <c r="A198" i="50" s="1"/>
  <c r="A199" i="50" s="1"/>
  <c r="A200" i="50" s="1"/>
  <c r="A201" i="50" s="1"/>
  <c r="A202" i="50" s="1"/>
  <c r="A203" i="50" s="1"/>
  <c r="A204" i="50" s="1"/>
  <c r="A205" i="50" s="1"/>
  <c r="A206" i="50" s="1"/>
  <c r="A207" i="50" s="1"/>
  <c r="A208" i="50" s="1"/>
  <c r="A209" i="50" s="1"/>
  <c r="A210" i="50" s="1"/>
  <c r="A211" i="50" s="1"/>
  <c r="A212" i="50" s="1"/>
  <c r="A213" i="50" s="1"/>
  <c r="A214" i="50" s="1"/>
  <c r="A215" i="50" s="1"/>
  <c r="A216" i="50" s="1"/>
  <c r="A217" i="50" s="1"/>
  <c r="A218" i="50" s="1"/>
  <c r="A219" i="50" s="1"/>
  <c r="A220" i="50" s="1"/>
  <c r="A221" i="50" s="1"/>
  <c r="A222" i="50" s="1"/>
  <c r="A223" i="50" s="1"/>
  <c r="A224" i="50" s="1"/>
  <c r="A225" i="50" s="1"/>
  <c r="A226" i="50" s="1"/>
  <c r="A227" i="50" s="1"/>
  <c r="A228" i="50" s="1"/>
  <c r="A229" i="50" s="1"/>
  <c r="A230" i="50" s="1"/>
  <c r="A231" i="50" s="1"/>
  <c r="A232" i="50" s="1"/>
  <c r="A233" i="50" s="1"/>
  <c r="A234" i="50" s="1"/>
  <c r="A235" i="50" s="1"/>
  <c r="A236" i="50" s="1"/>
  <c r="A237" i="50" s="1"/>
  <c r="A238" i="50" s="1"/>
  <c r="A239" i="50" s="1"/>
  <c r="A240" i="50" s="1"/>
  <c r="A241" i="50" s="1"/>
  <c r="A242" i="50" s="1"/>
  <c r="A243" i="50" s="1"/>
  <c r="A244" i="50" s="1"/>
  <c r="A245" i="50" s="1"/>
  <c r="A246" i="50" s="1"/>
  <c r="A247" i="50" s="1"/>
  <c r="A248" i="50" s="1"/>
  <c r="A249" i="50" s="1"/>
  <c r="A250" i="50" s="1"/>
  <c r="A251" i="50" s="1"/>
  <c r="A252" i="50" s="1"/>
  <c r="A253" i="50" s="1"/>
  <c r="A254" i="50" s="1"/>
  <c r="A255" i="50" s="1"/>
  <c r="A256" i="50" s="1"/>
  <c r="A257" i="50" s="1"/>
  <c r="A258" i="50" s="1"/>
  <c r="A259" i="50" s="1"/>
  <c r="A260" i="50" s="1"/>
  <c r="A261" i="50" s="1"/>
  <c r="A262" i="50" s="1"/>
  <c r="A263" i="50" s="1"/>
  <c r="A264" i="50" s="1"/>
  <c r="A265" i="50" s="1"/>
  <c r="A266" i="50" s="1"/>
  <c r="A267" i="50" s="1"/>
  <c r="A268" i="50" s="1"/>
  <c r="A269" i="50" s="1"/>
  <c r="A270" i="50" s="1"/>
  <c r="A271" i="50" s="1"/>
  <c r="A272" i="50" s="1"/>
  <c r="A273" i="50" s="1"/>
  <c r="A274" i="50" s="1"/>
  <c r="A275" i="50" s="1"/>
  <c r="A276" i="50" s="1"/>
  <c r="A277" i="50" s="1"/>
  <c r="A278" i="50" s="1"/>
  <c r="A279" i="50" s="1"/>
  <c r="A280" i="50" s="1"/>
  <c r="A281" i="50" s="1"/>
  <c r="A282" i="50" s="1"/>
  <c r="A283" i="50" s="1"/>
  <c r="A284" i="50" s="1"/>
  <c r="A285" i="50" s="1"/>
  <c r="A286" i="50" s="1"/>
  <c r="A287" i="50" s="1"/>
  <c r="A288" i="50" s="1"/>
  <c r="A289" i="50" s="1"/>
  <c r="A290" i="50" s="1"/>
  <c r="A291" i="50" s="1"/>
  <c r="A292" i="50" s="1"/>
  <c r="A293" i="50" s="1"/>
  <c r="A294" i="50" s="1"/>
  <c r="A295" i="50" s="1"/>
  <c r="A296" i="50" s="1"/>
  <c r="A297" i="50" s="1"/>
  <c r="A298" i="50" s="1"/>
  <c r="A299" i="50" s="1"/>
  <c r="A300" i="50" s="1"/>
  <c r="A301" i="50" s="1"/>
  <c r="A302" i="50" s="1"/>
  <c r="A303" i="50" s="1"/>
  <c r="A304" i="50" s="1"/>
  <c r="A305" i="50" s="1"/>
  <c r="A306" i="50" s="1"/>
  <c r="A307" i="50" s="1"/>
  <c r="A308" i="50" s="1"/>
  <c r="A309" i="50" s="1"/>
  <c r="A310" i="50" s="1"/>
  <c r="A311" i="50" s="1"/>
  <c r="A312" i="50" s="1"/>
  <c r="A313" i="50" s="1"/>
  <c r="A314" i="50" s="1"/>
  <c r="A315" i="50" s="1"/>
  <c r="A316" i="50" s="1"/>
  <c r="A317" i="50" s="1"/>
  <c r="A318" i="50" s="1"/>
  <c r="A319" i="50" s="1"/>
  <c r="A320" i="50" s="1"/>
  <c r="A321" i="50" s="1"/>
  <c r="A322" i="50" s="1"/>
  <c r="A323" i="50" s="1"/>
  <c r="A324" i="50" s="1"/>
  <c r="A325" i="50" s="1"/>
  <c r="A326" i="50" s="1"/>
  <c r="A327" i="50" s="1"/>
  <c r="A328" i="50" s="1"/>
  <c r="A329" i="50" s="1"/>
  <c r="A330" i="50" s="1"/>
  <c r="A331" i="50" s="1"/>
  <c r="A332" i="50" s="1"/>
  <c r="A333" i="50" s="1"/>
  <c r="A334" i="50" s="1"/>
  <c r="A335" i="50" s="1"/>
  <c r="A336" i="50" s="1"/>
  <c r="A337" i="50" s="1"/>
  <c r="A338" i="50" s="1"/>
  <c r="A339" i="50" s="1"/>
  <c r="A340" i="50" s="1"/>
  <c r="A341" i="50" s="1"/>
  <c r="A342" i="50" s="1"/>
  <c r="A343" i="50" s="1"/>
  <c r="A344" i="50" s="1"/>
  <c r="A345" i="50" s="1"/>
  <c r="A346" i="50" s="1"/>
  <c r="A347" i="50" s="1"/>
  <c r="A348" i="50" s="1"/>
  <c r="A349" i="50" s="1"/>
  <c r="A350" i="50" s="1"/>
  <c r="A351" i="50" s="1"/>
  <c r="A352" i="50" s="1"/>
  <c r="A353" i="50" s="1"/>
  <c r="A354" i="50" s="1"/>
  <c r="A355" i="50" s="1"/>
  <c r="A356" i="50" s="1"/>
  <c r="A357" i="50" s="1"/>
  <c r="A358" i="50" s="1"/>
  <c r="A359" i="50" s="1"/>
  <c r="A360" i="50" s="1"/>
  <c r="A361" i="50" s="1"/>
  <c r="A362" i="50" s="1"/>
  <c r="A363" i="50" s="1"/>
  <c r="A364" i="50" s="1"/>
  <c r="A365" i="50" s="1"/>
  <c r="A366" i="50" s="1"/>
  <c r="A367" i="50" s="1"/>
  <c r="A368" i="50" s="1"/>
  <c r="A369" i="50" s="1"/>
  <c r="A370" i="50" s="1"/>
  <c r="A371" i="50" s="1"/>
  <c r="A372" i="50" s="1"/>
  <c r="A373" i="50" s="1"/>
  <c r="A374" i="50" s="1"/>
  <c r="A375" i="50" s="1"/>
  <c r="A376" i="50" s="1"/>
  <c r="A377" i="50" s="1"/>
  <c r="A378" i="50" s="1"/>
  <c r="A379" i="50" s="1"/>
  <c r="A380" i="50" s="1"/>
  <c r="A381" i="50" s="1"/>
  <c r="A382" i="50" s="1"/>
  <c r="A383" i="50" s="1"/>
  <c r="A384" i="50" s="1"/>
  <c r="A385" i="50" s="1"/>
  <c r="A386" i="50" s="1"/>
  <c r="A387" i="50" s="1"/>
  <c r="A388" i="50" s="1"/>
  <c r="A389" i="50" s="1"/>
  <c r="A390" i="50" s="1"/>
  <c r="A391" i="50" s="1"/>
  <c r="A392" i="50" s="1"/>
  <c r="A393" i="50" s="1"/>
  <c r="A394" i="50" s="1"/>
  <c r="A395" i="50" s="1"/>
  <c r="A396" i="50" s="1"/>
  <c r="A397" i="50" s="1"/>
  <c r="A398" i="50" s="1"/>
  <c r="A399" i="50" s="1"/>
  <c r="A400" i="50" s="1"/>
  <c r="A401" i="50" s="1"/>
  <c r="A402" i="50" s="1"/>
  <c r="A403" i="50" s="1"/>
  <c r="A404" i="50" s="1"/>
  <c r="A405" i="50" s="1"/>
  <c r="A406" i="50" s="1"/>
  <c r="A407" i="50" s="1"/>
  <c r="A408" i="50" s="1"/>
  <c r="A409" i="50" s="1"/>
  <c r="A410" i="50" s="1"/>
  <c r="A411" i="50" s="1"/>
  <c r="A412" i="50" s="1"/>
  <c r="A413" i="50" s="1"/>
  <c r="A414" i="50" s="1"/>
  <c r="A415" i="50" s="1"/>
  <c r="A416" i="50" s="1"/>
  <c r="A417" i="50" s="1"/>
  <c r="A418" i="50" s="1"/>
  <c r="A419" i="50" s="1"/>
  <c r="A420" i="50" s="1"/>
  <c r="A421" i="50" s="1"/>
  <c r="A422" i="50" s="1"/>
  <c r="A423" i="50" s="1"/>
  <c r="A424" i="50" s="1"/>
  <c r="A425" i="50" s="1"/>
  <c r="A426" i="50" s="1"/>
  <c r="A427" i="50" s="1"/>
  <c r="A428" i="50" s="1"/>
  <c r="A429" i="50" s="1"/>
  <c r="A430" i="50" s="1"/>
  <c r="A431" i="50" s="1"/>
  <c r="A432" i="50" s="1"/>
  <c r="A433" i="50" s="1"/>
  <c r="A434" i="50" s="1"/>
  <c r="A435" i="50" s="1"/>
  <c r="A436" i="50" s="1"/>
  <c r="A437" i="50" s="1"/>
  <c r="A438" i="50" s="1"/>
  <c r="A439" i="50" s="1"/>
  <c r="A440" i="50" s="1"/>
  <c r="A441" i="50" s="1"/>
  <c r="A442" i="50" s="1"/>
  <c r="A443" i="50" s="1"/>
  <c r="A444" i="50" s="1"/>
  <c r="A445" i="50" s="1"/>
  <c r="A446" i="50" s="1"/>
  <c r="A447" i="50" s="1"/>
  <c r="A448" i="50" s="1"/>
  <c r="A449" i="50" s="1"/>
  <c r="A450" i="50" s="1"/>
  <c r="A451" i="50" s="1"/>
  <c r="A452" i="50" s="1"/>
  <c r="A453" i="50" s="1"/>
  <c r="A454" i="50" s="1"/>
  <c r="A455" i="50" s="1"/>
  <c r="A456" i="50" s="1"/>
  <c r="A457" i="50" s="1"/>
  <c r="A458" i="50" s="1"/>
  <c r="A459" i="50" s="1"/>
  <c r="A460" i="50" s="1"/>
  <c r="A461" i="50" s="1"/>
  <c r="A462" i="50" s="1"/>
  <c r="A463" i="50" s="1"/>
  <c r="A464" i="50" s="1"/>
  <c r="A465" i="50" s="1"/>
  <c r="A466" i="50" s="1"/>
  <c r="A467" i="50" s="1"/>
  <c r="A468" i="50" s="1"/>
  <c r="A469" i="50" s="1"/>
  <c r="A470" i="50" s="1"/>
  <c r="A471" i="50" s="1"/>
  <c r="A472" i="50" s="1"/>
  <c r="A473" i="50" s="1"/>
  <c r="A474" i="50" s="1"/>
  <c r="A475" i="50" s="1"/>
  <c r="A476" i="50" s="1"/>
  <c r="A477" i="50" s="1"/>
  <c r="A478" i="50" s="1"/>
  <c r="A479" i="50" s="1"/>
  <c r="A480" i="50" s="1"/>
  <c r="A481" i="50" s="1"/>
  <c r="A482" i="50" s="1"/>
  <c r="A483" i="50" s="1"/>
  <c r="A484" i="50" s="1"/>
  <c r="A485" i="50" s="1"/>
  <c r="A486" i="50" s="1"/>
  <c r="A387" i="51" l="1"/>
  <c r="A388" i="51" s="1"/>
  <c r="A389" i="51" s="1"/>
  <c r="A390" i="51" s="1"/>
  <c r="A391" i="51" s="1"/>
  <c r="A392" i="51" s="1"/>
  <c r="A393" i="51" s="1"/>
  <c r="A394" i="51" s="1"/>
  <c r="J17" i="72" l="1"/>
  <c r="K17" i="72" s="1"/>
  <c r="J19" i="72" l="1"/>
  <c r="K19" i="72" s="1"/>
  <c r="I19" i="72"/>
  <c r="J18" i="72"/>
  <c r="K18" i="72" s="1"/>
  <c r="I18" i="72"/>
  <c r="I17" i="72"/>
  <c r="J16" i="72"/>
  <c r="K16" i="72" s="1"/>
  <c r="I16" i="72"/>
  <c r="J15" i="72"/>
  <c r="K15" i="72" s="1"/>
  <c r="I15" i="72"/>
  <c r="J14" i="72"/>
  <c r="K14" i="72" s="1"/>
  <c r="I14" i="72"/>
  <c r="K10" i="72"/>
  <c r="K9" i="72"/>
  <c r="K8" i="72"/>
  <c r="G395" i="51" l="1"/>
  <c r="D35" i="48" l="1"/>
  <c r="D36" i="48"/>
  <c r="AA368" i="52" l="1"/>
  <c r="AA356" i="52"/>
  <c r="AA344" i="52"/>
  <c r="AA332" i="52"/>
  <c r="AA320" i="52" l="1"/>
  <c r="AC320" i="52" s="1"/>
  <c r="AA308" i="52"/>
  <c r="AE308" i="52" s="1"/>
  <c r="AG308" i="52" s="1"/>
  <c r="AA296" i="52"/>
  <c r="AE296" i="52" s="1"/>
  <c r="AG296" i="52" s="1"/>
  <c r="AA284" i="52"/>
  <c r="AE284" i="52" s="1"/>
  <c r="AG284" i="52" s="1"/>
  <c r="AA272" i="52"/>
  <c r="AE272" i="52" s="1"/>
  <c r="AG272" i="52" s="1"/>
  <c r="AA260" i="52"/>
  <c r="AC260" i="52" s="1"/>
  <c r="AA248" i="52"/>
  <c r="AE248" i="52" s="1"/>
  <c r="AG248" i="52" s="1"/>
  <c r="AA236" i="52"/>
  <c r="AC236" i="52" s="1"/>
  <c r="AA224" i="52"/>
  <c r="AC224" i="52" s="1"/>
  <c r="AA212" i="52"/>
  <c r="AE212" i="52" s="1"/>
  <c r="AG212" i="52" s="1"/>
  <c r="AA200" i="52"/>
  <c r="AE200" i="52" s="1"/>
  <c r="AG200" i="52" s="1"/>
  <c r="AA188" i="52"/>
  <c r="AE188" i="52" s="1"/>
  <c r="AG188" i="52" s="1"/>
  <c r="AA176" i="52"/>
  <c r="AE176" i="52" s="1"/>
  <c r="AG176" i="52" s="1"/>
  <c r="AA164" i="52"/>
  <c r="AA152" i="52"/>
  <c r="AE152" i="52" s="1"/>
  <c r="AG152" i="52" s="1"/>
  <c r="AA140" i="52"/>
  <c r="AC140" i="52" s="1"/>
  <c r="AA128" i="52"/>
  <c r="AC128" i="52" s="1"/>
  <c r="AA116" i="52"/>
  <c r="AE116" i="52" s="1"/>
  <c r="AG116" i="52" s="1"/>
  <c r="AA104" i="52"/>
  <c r="AE104" i="52" s="1"/>
  <c r="AG104" i="52" s="1"/>
  <c r="AA93" i="52"/>
  <c r="AE93" i="52" s="1"/>
  <c r="AG93" i="52" s="1"/>
  <c r="AA81" i="52"/>
  <c r="AE81" i="52" s="1"/>
  <c r="AG81" i="52" s="1"/>
  <c r="AA69" i="52"/>
  <c r="AC69" i="52" s="1"/>
  <c r="V88" i="52"/>
  <c r="X81" i="52" s="1"/>
  <c r="Y81" i="52" s="1"/>
  <c r="V99" i="52"/>
  <c r="X93" i="52" s="1"/>
  <c r="Y93" i="52" s="1"/>
  <c r="V111" i="52"/>
  <c r="X104" i="52" s="1"/>
  <c r="Y104" i="52" s="1"/>
  <c r="V123" i="52"/>
  <c r="X116" i="52" s="1"/>
  <c r="Y116" i="52" s="1"/>
  <c r="V135" i="52"/>
  <c r="X128" i="52" s="1"/>
  <c r="Y128" i="52" s="1"/>
  <c r="V147" i="52"/>
  <c r="X140" i="52" s="1"/>
  <c r="Y140" i="52" s="1"/>
  <c r="V159" i="52"/>
  <c r="X152" i="52" s="1"/>
  <c r="Y152" i="52" s="1"/>
  <c r="V171" i="52"/>
  <c r="X164" i="52" s="1"/>
  <c r="Y164" i="52" s="1"/>
  <c r="V183" i="52"/>
  <c r="X176" i="52" s="1"/>
  <c r="Y176" i="52" s="1"/>
  <c r="V195" i="52"/>
  <c r="X188" i="52" s="1"/>
  <c r="Y188" i="52" s="1"/>
  <c r="V207" i="52"/>
  <c r="X200" i="52" s="1"/>
  <c r="Y200" i="52" s="1"/>
  <c r="V219" i="52"/>
  <c r="X212" i="52" s="1"/>
  <c r="Y212" i="52" s="1"/>
  <c r="V231" i="52"/>
  <c r="X224" i="52" s="1"/>
  <c r="Y224" i="52" s="1"/>
  <c r="V243" i="52"/>
  <c r="X236" i="52" s="1"/>
  <c r="Y236" i="52" s="1"/>
  <c r="V255" i="52"/>
  <c r="X248" i="52" s="1"/>
  <c r="Y248" i="52" s="1"/>
  <c r="V267" i="52"/>
  <c r="X260" i="52" s="1"/>
  <c r="Y260" i="52" s="1"/>
  <c r="V279" i="52"/>
  <c r="X272" i="52" s="1"/>
  <c r="Y272" i="52" s="1"/>
  <c r="V291" i="52"/>
  <c r="X284" i="52" s="1"/>
  <c r="Y284" i="52" s="1"/>
  <c r="V303" i="52"/>
  <c r="X296" i="52" s="1"/>
  <c r="Y296" i="52" s="1"/>
  <c r="V315" i="52"/>
  <c r="X308" i="52" s="1"/>
  <c r="Y308" i="52" s="1"/>
  <c r="V327" i="52"/>
  <c r="X320" i="52" s="1"/>
  <c r="Y320" i="52" s="1"/>
  <c r="V339" i="52"/>
  <c r="X332" i="52" s="1"/>
  <c r="Y332" i="52" s="1"/>
  <c r="V351" i="52"/>
  <c r="X344" i="52" s="1"/>
  <c r="Y344" i="52" s="1"/>
  <c r="V363" i="52"/>
  <c r="X356" i="52" s="1"/>
  <c r="Y356" i="52" s="1"/>
  <c r="V375" i="52"/>
  <c r="X368" i="52" s="1"/>
  <c r="Y368" i="52" s="1"/>
  <c r="AL379" i="52"/>
  <c r="H21" i="52" s="1"/>
  <c r="AK379" i="52"/>
  <c r="H20" i="52" s="1"/>
  <c r="AJ379" i="52"/>
  <c r="H19" i="52" s="1"/>
  <c r="AI379" i="52"/>
  <c r="AH379" i="52"/>
  <c r="H18" i="52" s="1"/>
  <c r="AF379" i="52"/>
  <c r="H17" i="52" s="1"/>
  <c r="AD379" i="52"/>
  <c r="H16" i="52" s="1"/>
  <c r="AB379" i="52"/>
  <c r="H15" i="52" s="1"/>
  <c r="Z379" i="52"/>
  <c r="H14" i="52" s="1"/>
  <c r="AE368" i="52"/>
  <c r="AG368" i="52" s="1"/>
  <c r="AC356" i="52"/>
  <c r="AE344" i="52"/>
  <c r="AG344" i="52" s="1"/>
  <c r="AC332" i="52"/>
  <c r="AC164" i="52"/>
  <c r="V76" i="52"/>
  <c r="X69" i="52" s="1"/>
  <c r="Y69" i="52" s="1"/>
  <c r="V64" i="52"/>
  <c r="X58" i="52" s="1"/>
  <c r="Y58" i="52" s="1"/>
  <c r="AA58" i="52"/>
  <c r="AE58" i="52" s="1"/>
  <c r="AG58" i="52" s="1"/>
  <c r="V53" i="52"/>
  <c r="X47" i="52" s="1"/>
  <c r="Y47" i="52" s="1"/>
  <c r="AA47" i="52"/>
  <c r="AC47" i="52" s="1"/>
  <c r="V42" i="52"/>
  <c r="X35" i="52" s="1"/>
  <c r="Y35" i="52" s="1"/>
  <c r="AA35" i="52"/>
  <c r="AC35" i="52" s="1"/>
  <c r="V30" i="52"/>
  <c r="X22" i="52" s="1"/>
  <c r="Y22" i="52" s="1"/>
  <c r="AA22" i="52"/>
  <c r="AC22" i="52" s="1"/>
  <c r="U21" i="52"/>
  <c r="M21" i="52"/>
  <c r="U20" i="52"/>
  <c r="M20" i="52"/>
  <c r="U19" i="52"/>
  <c r="M19" i="52"/>
  <c r="U18" i="52"/>
  <c r="M18" i="52"/>
  <c r="U17" i="52"/>
  <c r="M17" i="52"/>
  <c r="U16" i="52"/>
  <c r="U15" i="52"/>
  <c r="U14" i="52"/>
  <c r="U13" i="52"/>
  <c r="U12" i="52"/>
  <c r="AG2" i="52"/>
  <c r="AE69" i="52" l="1"/>
  <c r="AG69" i="52" s="1"/>
  <c r="AE260" i="52"/>
  <c r="AG260" i="52" s="1"/>
  <c r="AC344" i="52"/>
  <c r="AE22" i="52"/>
  <c r="AG22" i="52" s="1"/>
  <c r="AC176" i="52"/>
  <c r="AC58" i="52"/>
  <c r="AC212" i="52"/>
  <c r="AC81" i="52"/>
  <c r="AC152" i="52"/>
  <c r="AE356" i="52"/>
  <c r="AG356" i="52" s="1"/>
  <c r="AE128" i="52"/>
  <c r="AG128" i="52" s="1"/>
  <c r="AE224" i="52"/>
  <c r="AG224" i="52" s="1"/>
  <c r="AA379" i="52"/>
  <c r="F15" i="52" s="1"/>
  <c r="J15" i="52" s="1"/>
  <c r="AC116" i="52"/>
  <c r="AC248" i="52"/>
  <c r="AC272" i="52"/>
  <c r="AE320" i="52"/>
  <c r="AG320" i="52" s="1"/>
  <c r="AE35" i="52"/>
  <c r="AG35" i="52" s="1"/>
  <c r="F14" i="52"/>
  <c r="J14" i="52" s="1"/>
  <c r="AC308" i="52"/>
  <c r="V378" i="52"/>
  <c r="AE164" i="52"/>
  <c r="AG164" i="52" s="1"/>
  <c r="AC368" i="52"/>
  <c r="Y379" i="52"/>
  <c r="H13" i="52" s="1"/>
  <c r="AE47" i="52"/>
  <c r="AG47" i="52" s="1"/>
  <c r="AE140" i="52"/>
  <c r="AG140" i="52" s="1"/>
  <c r="AE236" i="52"/>
  <c r="AG236" i="52" s="1"/>
  <c r="AE332" i="52"/>
  <c r="AG332" i="52" s="1"/>
  <c r="X379" i="52"/>
  <c r="AC104" i="52"/>
  <c r="AC200" i="52"/>
  <c r="AC296" i="52"/>
  <c r="AC93" i="52"/>
  <c r="AC188" i="52"/>
  <c r="AC284" i="52"/>
  <c r="H404" i="51"/>
  <c r="H403" i="51"/>
  <c r="D403" i="51"/>
  <c r="H402" i="51"/>
  <c r="D402" i="51"/>
  <c r="H401" i="51"/>
  <c r="D401" i="51"/>
  <c r="H400" i="51"/>
  <c r="D400" i="51"/>
  <c r="D399" i="51"/>
  <c r="H405" i="51" l="1"/>
  <c r="F16" i="52"/>
  <c r="J16" i="52" s="1"/>
  <c r="AG379" i="52"/>
  <c r="AC379" i="52"/>
  <c r="H12" i="52"/>
  <c r="F12" i="52"/>
  <c r="AE379" i="52"/>
  <c r="F17" i="52" s="1"/>
  <c r="D404" i="51"/>
  <c r="J17" i="52" l="1"/>
  <c r="F18" i="52"/>
  <c r="J18" i="52" s="1"/>
  <c r="F19" i="52"/>
  <c r="F13" i="52"/>
  <c r="J13" i="52" s="1"/>
  <c r="J12" i="52"/>
  <c r="J17" i="49"/>
  <c r="F20" i="52" l="1"/>
  <c r="J19" i="52"/>
  <c r="J23" i="49"/>
  <c r="J18" i="49"/>
  <c r="J5" i="49"/>
  <c r="J6" i="49"/>
  <c r="J7" i="49"/>
  <c r="J8" i="49"/>
  <c r="J9" i="49"/>
  <c r="J10" i="49"/>
  <c r="J11" i="49"/>
  <c r="J12" i="49"/>
  <c r="J13" i="49"/>
  <c r="J14" i="49"/>
  <c r="J15" i="49"/>
  <c r="J16" i="49"/>
  <c r="J4" i="49"/>
  <c r="I47" i="49"/>
  <c r="I48" i="49" s="1"/>
  <c r="H47" i="49"/>
  <c r="H48" i="49" s="1"/>
  <c r="D45" i="49"/>
  <c r="C45" i="49"/>
  <c r="D44" i="49"/>
  <c r="C44" i="49"/>
  <c r="D43" i="49"/>
  <c r="C43" i="49"/>
  <c r="D42" i="49"/>
  <c r="C42" i="49"/>
  <c r="D41" i="49"/>
  <c r="C41" i="49"/>
  <c r="D40" i="49"/>
  <c r="C40" i="49"/>
  <c r="D39" i="49"/>
  <c r="C39" i="49"/>
  <c r="D38" i="49"/>
  <c r="C38" i="49"/>
  <c r="D37" i="49"/>
  <c r="C37" i="49"/>
  <c r="D36" i="49"/>
  <c r="C36" i="49"/>
  <c r="D35" i="49"/>
  <c r="C35" i="49"/>
  <c r="D34" i="49"/>
  <c r="C34" i="49"/>
  <c r="D33" i="49"/>
  <c r="C33" i="49"/>
  <c r="D32" i="49"/>
  <c r="C32" i="49"/>
  <c r="D31" i="49"/>
  <c r="C31" i="49"/>
  <c r="D30" i="49"/>
  <c r="C30" i="49"/>
  <c r="D29" i="49"/>
  <c r="C29" i="49"/>
  <c r="D28" i="49"/>
  <c r="C28" i="49"/>
  <c r="D27" i="49"/>
  <c r="C27" i="49"/>
  <c r="D26" i="49"/>
  <c r="C26" i="49"/>
  <c r="D25" i="49"/>
  <c r="C25" i="49"/>
  <c r="D24" i="49"/>
  <c r="C24" i="49"/>
  <c r="D23" i="49"/>
  <c r="C23" i="49"/>
  <c r="D22" i="49"/>
  <c r="C22" i="49"/>
  <c r="D21" i="49"/>
  <c r="C21" i="49"/>
  <c r="D20" i="49"/>
  <c r="C20" i="49"/>
  <c r="D19" i="49"/>
  <c r="C19" i="49"/>
  <c r="D18" i="49"/>
  <c r="C18" i="49"/>
  <c r="D17" i="49"/>
  <c r="C17" i="49"/>
  <c r="D16" i="49"/>
  <c r="C16" i="49"/>
  <c r="D15" i="49"/>
  <c r="C15" i="49"/>
  <c r="D14" i="49"/>
  <c r="C14" i="49"/>
  <c r="D13" i="49"/>
  <c r="C13" i="49"/>
  <c r="D12" i="49"/>
  <c r="C12" i="49"/>
  <c r="D11" i="49"/>
  <c r="C11" i="49"/>
  <c r="D10" i="49"/>
  <c r="C10" i="49"/>
  <c r="D9" i="49"/>
  <c r="C9" i="49"/>
  <c r="D8" i="49"/>
  <c r="C8" i="49"/>
  <c r="D7" i="49"/>
  <c r="C7" i="49"/>
  <c r="D6" i="49"/>
  <c r="C6" i="49"/>
  <c r="D5" i="49"/>
  <c r="C5" i="49"/>
  <c r="D4" i="49"/>
  <c r="C4" i="49"/>
  <c r="J47" i="49" l="1"/>
  <c r="J48" i="49" s="1"/>
  <c r="F21" i="52"/>
  <c r="J21" i="52" s="1"/>
  <c r="J20" i="52"/>
  <c r="D37" i="48"/>
  <c r="C32" i="48"/>
  <c r="L96" i="40" l="1"/>
  <c r="L108" i="40"/>
  <c r="L111" i="40"/>
  <c r="L105" i="40"/>
  <c r="L98" i="40"/>
  <c r="L91" i="40"/>
  <c r="G298" i="40" l="1"/>
  <c r="AC234" i="43" l="1"/>
  <c r="AH1" i="43" l="1"/>
  <c r="AL245" i="43"/>
  <c r="H19" i="43" s="1"/>
  <c r="AI245" i="43"/>
  <c r="AH245" i="43"/>
  <c r="H16" i="43" s="1"/>
  <c r="AF245" i="43"/>
  <c r="H15" i="43" s="1"/>
  <c r="AD245" i="43"/>
  <c r="H14" i="43" s="1"/>
  <c r="AB245" i="43"/>
  <c r="H13" i="43" s="1"/>
  <c r="AA245" i="43"/>
  <c r="F14" i="43" s="1"/>
  <c r="Z245" i="43"/>
  <c r="H12" i="43" s="1"/>
  <c r="V241" i="43"/>
  <c r="X234" i="43" s="1"/>
  <c r="Y234" i="43" s="1"/>
  <c r="AE234" i="43"/>
  <c r="AG234" i="43" s="1"/>
  <c r="V229" i="43"/>
  <c r="X222" i="43" s="1"/>
  <c r="Y222" i="43" s="1"/>
  <c r="AE222" i="43"/>
  <c r="AG222" i="43" s="1"/>
  <c r="AC222" i="43"/>
  <c r="V217" i="43"/>
  <c r="AE210" i="43"/>
  <c r="AG210" i="43" s="1"/>
  <c r="AC210" i="43"/>
  <c r="X210" i="43"/>
  <c r="Y210" i="43" s="1"/>
  <c r="V205" i="43"/>
  <c r="X198" i="43" s="1"/>
  <c r="Y198" i="43" s="1"/>
  <c r="AE198" i="43"/>
  <c r="AG198" i="43" s="1"/>
  <c r="AC198" i="43"/>
  <c r="V193" i="43"/>
  <c r="X186" i="43" s="1"/>
  <c r="Y186" i="43" s="1"/>
  <c r="AE186" i="43"/>
  <c r="AG186" i="43" s="1"/>
  <c r="AC186" i="43"/>
  <c r="V181" i="43"/>
  <c r="AE174" i="43"/>
  <c r="AG174" i="43" s="1"/>
  <c r="AC174" i="43"/>
  <c r="X174" i="43"/>
  <c r="Y174" i="43" s="1"/>
  <c r="V169" i="43"/>
  <c r="X162" i="43" s="1"/>
  <c r="Y162" i="43" s="1"/>
  <c r="AE162" i="43"/>
  <c r="AG162" i="43" s="1"/>
  <c r="AC162" i="43"/>
  <c r="V157" i="43"/>
  <c r="AE150" i="43"/>
  <c r="AG150" i="43" s="1"/>
  <c r="AC150" i="43"/>
  <c r="X150" i="43"/>
  <c r="Y150" i="43" s="1"/>
  <c r="V145" i="43"/>
  <c r="X138" i="43" s="1"/>
  <c r="Y138" i="43" s="1"/>
  <c r="AE138" i="43"/>
  <c r="AG138" i="43" s="1"/>
  <c r="AC138" i="43"/>
  <c r="V133" i="43"/>
  <c r="X126" i="43" s="1"/>
  <c r="Y126" i="43" s="1"/>
  <c r="AE126" i="43"/>
  <c r="AC126" i="43"/>
  <c r="V121" i="43"/>
  <c r="AE114" i="43"/>
  <c r="AG114" i="43" s="1"/>
  <c r="AC114" i="43"/>
  <c r="X114" i="43"/>
  <c r="Y114" i="43" s="1"/>
  <c r="V109" i="43"/>
  <c r="X102" i="43" s="1"/>
  <c r="Y102" i="43" s="1"/>
  <c r="AE102" i="43"/>
  <c r="AC102" i="43"/>
  <c r="V97" i="43"/>
  <c r="X91" i="43" s="1"/>
  <c r="Y91" i="43" s="1"/>
  <c r="AE91" i="43"/>
  <c r="AG91" i="43" s="1"/>
  <c r="V86" i="43"/>
  <c r="AE79" i="43"/>
  <c r="AG79" i="43" s="1"/>
  <c r="AC79" i="43"/>
  <c r="X79" i="43"/>
  <c r="Y79" i="43" s="1"/>
  <c r="V74" i="43"/>
  <c r="X67" i="43" s="1"/>
  <c r="Y67" i="43" s="1"/>
  <c r="AE67" i="43"/>
  <c r="AG67" i="43" s="1"/>
  <c r="AC67" i="43"/>
  <c r="V62" i="43"/>
  <c r="X56" i="43" s="1"/>
  <c r="Y56" i="43" s="1"/>
  <c r="AE56" i="43"/>
  <c r="AG56" i="43" s="1"/>
  <c r="AC56" i="43"/>
  <c r="V51" i="43"/>
  <c r="X45" i="43" s="1"/>
  <c r="Y45" i="43" s="1"/>
  <c r="AK245" i="43"/>
  <c r="H18" i="43" s="1"/>
  <c r="AJ245" i="43"/>
  <c r="H17" i="43" s="1"/>
  <c r="AE45" i="43"/>
  <c r="AG45" i="43" s="1"/>
  <c r="AC45" i="43"/>
  <c r="V40" i="43"/>
  <c r="X33" i="43" s="1"/>
  <c r="Y33" i="43" s="1"/>
  <c r="AE33" i="43"/>
  <c r="AG33" i="43" s="1"/>
  <c r="AC33" i="43"/>
  <c r="V28" i="43"/>
  <c r="X20" i="43" s="1"/>
  <c r="AE20" i="43"/>
  <c r="AG20" i="43" s="1"/>
  <c r="AC20" i="43"/>
  <c r="U19" i="43"/>
  <c r="M19" i="43"/>
  <c r="U18" i="43"/>
  <c r="M18" i="43"/>
  <c r="U17" i="43"/>
  <c r="M17" i="43"/>
  <c r="U16" i="43"/>
  <c r="M16" i="43"/>
  <c r="U15" i="43"/>
  <c r="M15" i="43"/>
  <c r="U14" i="43"/>
  <c r="U13" i="43"/>
  <c r="U12" i="43"/>
  <c r="U11" i="43"/>
  <c r="U10" i="43"/>
  <c r="F12" i="43" l="1"/>
  <c r="J12" i="43"/>
  <c r="V244" i="43"/>
  <c r="AC245" i="43"/>
  <c r="J14" i="43"/>
  <c r="AG245" i="43"/>
  <c r="Y20" i="43"/>
  <c r="Y245" i="43" s="1"/>
  <c r="H11" i="43" s="1"/>
  <c r="X245" i="43"/>
  <c r="AE245" i="43"/>
  <c r="F15" i="43" s="1"/>
  <c r="F13" i="43"/>
  <c r="J13" i="43" s="1"/>
  <c r="J15" i="43" l="1"/>
  <c r="F16" i="43"/>
  <c r="J16" i="43" s="1"/>
  <c r="F10" i="43"/>
  <c r="H10" i="43"/>
  <c r="F17" i="43" l="1"/>
  <c r="F11" i="43"/>
  <c r="J11" i="43" s="1"/>
  <c r="J10" i="43"/>
  <c r="J17" i="43" l="1"/>
  <c r="F18" i="43"/>
  <c r="F19" i="43" l="1"/>
  <c r="J19" i="43" s="1"/>
  <c r="J18" i="43"/>
  <c r="H70" i="25" l="1"/>
  <c r="F227" i="32" l="1"/>
  <c r="F283" i="31"/>
  <c r="I1" i="32" l="1"/>
  <c r="F102" i="30" l="1"/>
  <c r="F103" i="30"/>
  <c r="F100" i="30"/>
  <c r="F99" i="30"/>
  <c r="F98" i="30"/>
  <c r="F97" i="30"/>
  <c r="F96" i="30"/>
  <c r="F95" i="30"/>
  <c r="F94" i="30"/>
  <c r="F91" i="30"/>
  <c r="F88" i="30"/>
  <c r="F68" i="30"/>
  <c r="F56" i="30"/>
  <c r="F81" i="30" l="1"/>
  <c r="F80" i="30"/>
  <c r="F79" i="30"/>
  <c r="F71" i="30"/>
  <c r="F70" i="30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A164" i="30" s="1"/>
  <c r="A165" i="30" s="1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A184" i="30" s="1"/>
  <c r="A185" i="30" s="1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A200" i="30" s="1"/>
  <c r="A201" i="30" s="1"/>
  <c r="A202" i="30" s="1"/>
  <c r="A203" i="30" s="1"/>
  <c r="A204" i="30" s="1"/>
  <c r="A205" i="30" s="1"/>
  <c r="A206" i="30" s="1"/>
  <c r="A207" i="30" s="1"/>
  <c r="A208" i="30" s="1"/>
  <c r="F212" i="30" l="1"/>
  <c r="C3" i="25"/>
  <c r="E3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C6" i="25"/>
  <c r="E6" i="25"/>
  <c r="C7" i="25"/>
  <c r="E7" i="25"/>
  <c r="C8" i="25"/>
  <c r="E8" i="25"/>
  <c r="C9" i="25"/>
  <c r="E9" i="25"/>
  <c r="C10" i="25"/>
  <c r="E10" i="25"/>
  <c r="C11" i="25"/>
  <c r="E11" i="25"/>
  <c r="C12" i="25"/>
  <c r="E12" i="25"/>
  <c r="C13" i="25"/>
  <c r="E13" i="25"/>
  <c r="C14" i="25"/>
  <c r="E14" i="25"/>
  <c r="C15" i="25"/>
  <c r="E15" i="25"/>
  <c r="C16" i="25"/>
  <c r="E16" i="25"/>
  <c r="C17" i="25"/>
  <c r="E17" i="25"/>
  <c r="C18" i="25"/>
  <c r="E18" i="25"/>
  <c r="C19" i="25"/>
  <c r="E19" i="25"/>
  <c r="C20" i="25"/>
  <c r="E20" i="25"/>
  <c r="C21" i="25"/>
  <c r="E21" i="25"/>
  <c r="C22" i="25"/>
  <c r="E22" i="25"/>
  <c r="C23" i="25"/>
  <c r="E23" i="25"/>
  <c r="C24" i="25"/>
  <c r="E24" i="25"/>
  <c r="C25" i="25"/>
  <c r="E25" i="25"/>
  <c r="C26" i="25"/>
  <c r="E26" i="25"/>
  <c r="C27" i="25"/>
  <c r="E27" i="25"/>
  <c r="C28" i="25"/>
  <c r="E28" i="25"/>
  <c r="C29" i="25"/>
  <c r="E29" i="25"/>
  <c r="C30" i="25"/>
  <c r="E30" i="25"/>
  <c r="C31" i="25"/>
  <c r="E31" i="25"/>
  <c r="C32" i="25"/>
  <c r="E32" i="25"/>
  <c r="C33" i="25"/>
  <c r="E33" i="25"/>
  <c r="C35" i="25"/>
  <c r="E35" i="25"/>
  <c r="C36" i="25"/>
  <c r="E36" i="25"/>
  <c r="C37" i="25"/>
  <c r="E37" i="25"/>
  <c r="C38" i="25"/>
  <c r="E38" i="25"/>
  <c r="C39" i="25"/>
  <c r="E39" i="25"/>
  <c r="C40" i="25"/>
  <c r="E40" i="25"/>
  <c r="C41" i="25"/>
  <c r="E41" i="25"/>
  <c r="C42" i="25"/>
  <c r="E42" i="25"/>
  <c r="C43" i="25"/>
  <c r="E43" i="25"/>
  <c r="C44" i="25"/>
  <c r="E44" i="25"/>
  <c r="C45" i="25"/>
  <c r="E45" i="25"/>
  <c r="C46" i="25"/>
  <c r="E46" i="25"/>
  <c r="C47" i="25"/>
  <c r="E47" i="25"/>
  <c r="C48" i="25"/>
  <c r="E48" i="25"/>
  <c r="C49" i="25"/>
  <c r="E49" i="25"/>
  <c r="C50" i="25"/>
  <c r="E50" i="25"/>
  <c r="C51" i="25"/>
  <c r="E51" i="25"/>
  <c r="C52" i="25"/>
  <c r="E52" i="25"/>
  <c r="C53" i="25"/>
  <c r="E53" i="25"/>
  <c r="C54" i="25"/>
  <c r="E54" i="25"/>
  <c r="C55" i="25"/>
  <c r="E55" i="25"/>
  <c r="C56" i="25"/>
  <c r="E56" i="25"/>
  <c r="C57" i="25"/>
  <c r="E57" i="25"/>
  <c r="C58" i="25"/>
  <c r="E58" i="25"/>
  <c r="E59" i="25"/>
  <c r="C60" i="25"/>
  <c r="E60" i="25"/>
  <c r="C61" i="25"/>
  <c r="E61" i="25"/>
  <c r="C62" i="25"/>
  <c r="E62" i="25"/>
  <c r="C63" i="25"/>
  <c r="E63" i="25"/>
  <c r="C64" i="25"/>
  <c r="C65" i="25"/>
  <c r="C66" i="25"/>
  <c r="E66" i="25"/>
  <c r="C67" i="25"/>
  <c r="C69" i="25"/>
  <c r="F49" i="20" l="1"/>
  <c r="A4" i="3" l="1"/>
  <c r="A5" i="3" s="1"/>
  <c r="A6" i="3" s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sharedStrings.xml><?xml version="1.0" encoding="utf-8"?>
<sst xmlns="http://schemas.openxmlformats.org/spreadsheetml/2006/main" count="13675" uniqueCount="1936">
  <si>
    <t>101/0</t>
  </si>
  <si>
    <t>102/0</t>
  </si>
  <si>
    <t>103/0</t>
  </si>
  <si>
    <t>104/0</t>
  </si>
  <si>
    <t>105/0</t>
  </si>
  <si>
    <t>106/0</t>
  </si>
  <si>
    <t>DD60+35</t>
  </si>
  <si>
    <t>DD45+35</t>
  </si>
  <si>
    <t>DD60+25</t>
  </si>
  <si>
    <t>DD60+18</t>
  </si>
  <si>
    <t>DC1+0</t>
  </si>
  <si>
    <t>DA-3</t>
  </si>
  <si>
    <t>DA+0</t>
  </si>
  <si>
    <t>106A/0</t>
  </si>
  <si>
    <t>106A/1</t>
  </si>
  <si>
    <t>107/0</t>
  </si>
  <si>
    <t>107/1</t>
  </si>
  <si>
    <t>108/0</t>
  </si>
  <si>
    <t>109/0</t>
  </si>
  <si>
    <t>110/0</t>
  </si>
  <si>
    <t>111/0</t>
  </si>
  <si>
    <t>112/0</t>
  </si>
  <si>
    <t>DA+9</t>
  </si>
  <si>
    <t>DB1+6</t>
  </si>
  <si>
    <t>DD45+0</t>
  </si>
  <si>
    <t>DB2+0</t>
  </si>
  <si>
    <t>113/0</t>
  </si>
  <si>
    <t>114/0</t>
  </si>
  <si>
    <t>115/0</t>
  </si>
  <si>
    <t>116/0</t>
  </si>
  <si>
    <t>116A/0</t>
  </si>
  <si>
    <t>116A/1</t>
  </si>
  <si>
    <t>116B/0</t>
  </si>
  <si>
    <t>117/0</t>
  </si>
  <si>
    <t>118/0</t>
  </si>
  <si>
    <t>119/0</t>
  </si>
  <si>
    <t>119/1</t>
  </si>
  <si>
    <t>DD60+0</t>
  </si>
  <si>
    <t>DC2+25</t>
  </si>
  <si>
    <t>DD45+18</t>
  </si>
  <si>
    <t>DD45+6</t>
  </si>
  <si>
    <t>119/2</t>
  </si>
  <si>
    <t>119/3</t>
  </si>
  <si>
    <t>120/0</t>
  </si>
  <si>
    <t>121/0</t>
  </si>
  <si>
    <t>122/0</t>
  </si>
  <si>
    <t>123/0</t>
  </si>
  <si>
    <t>123/1</t>
  </si>
  <si>
    <t>124/0</t>
  </si>
  <si>
    <t>124A/0</t>
  </si>
  <si>
    <t>124A/1</t>
  </si>
  <si>
    <t>125/0</t>
  </si>
  <si>
    <t>DD60+9</t>
  </si>
  <si>
    <t>DC1+6</t>
  </si>
  <si>
    <t>DD60+6</t>
  </si>
  <si>
    <t>DA+3</t>
  </si>
  <si>
    <t>DC1+3</t>
  </si>
  <si>
    <t>125A/0</t>
  </si>
  <si>
    <t>126/0</t>
  </si>
  <si>
    <t>126/1</t>
  </si>
  <si>
    <t>127/0</t>
  </si>
  <si>
    <t>127/1</t>
  </si>
  <si>
    <t>127/2</t>
  </si>
  <si>
    <t>127/3</t>
  </si>
  <si>
    <t>127/4</t>
  </si>
  <si>
    <t>127/5</t>
  </si>
  <si>
    <t>128/0</t>
  </si>
  <si>
    <t>129/0</t>
  </si>
  <si>
    <t>WPS</t>
  </si>
  <si>
    <t>DB2+3</t>
  </si>
  <si>
    <t>DC2+0</t>
  </si>
  <si>
    <t>DA+6</t>
  </si>
  <si>
    <t>130/0</t>
  </si>
  <si>
    <t>130/1</t>
  </si>
  <si>
    <t>130/2</t>
  </si>
  <si>
    <t>130/3</t>
  </si>
  <si>
    <t>130/4</t>
  </si>
  <si>
    <t>131/0</t>
  </si>
  <si>
    <t>132/0</t>
  </si>
  <si>
    <t>132/1</t>
  </si>
  <si>
    <t>DB1+0</t>
  </si>
  <si>
    <t>DD45+3</t>
  </si>
  <si>
    <t>DC2+3</t>
  </si>
  <si>
    <t>132/2</t>
  </si>
  <si>
    <t>132/3</t>
  </si>
  <si>
    <t>133/0</t>
  </si>
  <si>
    <t>133/1</t>
  </si>
  <si>
    <t>133/2</t>
  </si>
  <si>
    <t>133/3</t>
  </si>
  <si>
    <t>133/4</t>
  </si>
  <si>
    <t>133/5</t>
  </si>
  <si>
    <t>133A/0</t>
  </si>
  <si>
    <t>133A/1</t>
  </si>
  <si>
    <t>133A/2</t>
  </si>
  <si>
    <t>133A/3</t>
  </si>
  <si>
    <t>133A/4</t>
  </si>
  <si>
    <t>134/0</t>
  </si>
  <si>
    <t>135/0</t>
  </si>
  <si>
    <t>135/1</t>
  </si>
  <si>
    <t>135/2</t>
  </si>
  <si>
    <t>135/3</t>
  </si>
  <si>
    <t>135/4</t>
  </si>
  <si>
    <t>135/5</t>
  </si>
  <si>
    <t>135/6</t>
  </si>
  <si>
    <t>135/7</t>
  </si>
  <si>
    <t>135A/0</t>
  </si>
  <si>
    <t>135A/1</t>
  </si>
  <si>
    <t>135A/2</t>
  </si>
  <si>
    <t>135A/3</t>
  </si>
  <si>
    <t>135A/4</t>
  </si>
  <si>
    <t>135A/5</t>
  </si>
  <si>
    <t>135A/6</t>
  </si>
  <si>
    <t>135A/7</t>
  </si>
  <si>
    <t>135B/0</t>
  </si>
  <si>
    <t>135B/1</t>
  </si>
  <si>
    <t>135B/2</t>
  </si>
  <si>
    <t>135B/3</t>
  </si>
  <si>
    <t>135B/4</t>
  </si>
  <si>
    <t>135B/5</t>
  </si>
  <si>
    <t>135B/6</t>
  </si>
  <si>
    <t>135B/7</t>
  </si>
  <si>
    <t>136/0</t>
  </si>
  <si>
    <t>137/0</t>
  </si>
  <si>
    <t>137/1</t>
  </si>
  <si>
    <t>137/2</t>
  </si>
  <si>
    <t>137/3</t>
  </si>
  <si>
    <t>137/4</t>
  </si>
  <si>
    <t>DC2+9</t>
  </si>
  <si>
    <t>137/5</t>
  </si>
  <si>
    <t>137/6</t>
  </si>
  <si>
    <t>137A/0</t>
  </si>
  <si>
    <t>137A/1</t>
  </si>
  <si>
    <t>137A/2</t>
  </si>
  <si>
    <t>137A/3</t>
  </si>
  <si>
    <t>137A/4</t>
  </si>
  <si>
    <t>137A/5</t>
  </si>
  <si>
    <t>137A/6</t>
  </si>
  <si>
    <t>138/0</t>
  </si>
  <si>
    <t>138/1</t>
  </si>
  <si>
    <t>138/2</t>
  </si>
  <si>
    <t>139/0</t>
  </si>
  <si>
    <t>139/1</t>
  </si>
  <si>
    <t>140/0</t>
  </si>
  <si>
    <t>141/0</t>
  </si>
  <si>
    <t>141/1</t>
  </si>
  <si>
    <t>141/2</t>
  </si>
  <si>
    <t>141/3</t>
  </si>
  <si>
    <t>142/0</t>
  </si>
  <si>
    <t>143/0</t>
  </si>
  <si>
    <t>144/0</t>
  </si>
  <si>
    <t>144/1</t>
  </si>
  <si>
    <t>144/2</t>
  </si>
  <si>
    <t>144/3</t>
  </si>
  <si>
    <t>DD60+3</t>
  </si>
  <si>
    <t>DB1+3</t>
  </si>
  <si>
    <t>144/4</t>
  </si>
  <si>
    <t>144/5</t>
  </si>
  <si>
    <t>144A/0</t>
  </si>
  <si>
    <t>145/0</t>
  </si>
  <si>
    <t>145A/0</t>
  </si>
  <si>
    <t>145A/1</t>
  </si>
  <si>
    <t>145A/2</t>
  </si>
  <si>
    <t>145A/3</t>
  </si>
  <si>
    <t>146/0</t>
  </si>
  <si>
    <t>147/0</t>
  </si>
  <si>
    <t>147/1</t>
  </si>
  <si>
    <t>DB1+9</t>
  </si>
  <si>
    <t>DB1+18</t>
  </si>
  <si>
    <t>DC1+9</t>
  </si>
  <si>
    <t>DB2+9</t>
  </si>
  <si>
    <t>147/2</t>
  </si>
  <si>
    <t>147/3</t>
  </si>
  <si>
    <t>147/4</t>
  </si>
  <si>
    <t>147/5</t>
  </si>
  <si>
    <t>147/6</t>
  </si>
  <si>
    <t>147A/0</t>
  </si>
  <si>
    <t>147B/0</t>
  </si>
  <si>
    <t>147B/1</t>
  </si>
  <si>
    <t>148/0</t>
  </si>
  <si>
    <t>148/1</t>
  </si>
  <si>
    <t>148/2</t>
  </si>
  <si>
    <t>148/3</t>
  </si>
  <si>
    <t>148/4</t>
  </si>
  <si>
    <t>148/5</t>
  </si>
  <si>
    <t>148/6</t>
  </si>
  <si>
    <t>148/7</t>
  </si>
  <si>
    <t>149/0</t>
  </si>
  <si>
    <t>149/1</t>
  </si>
  <si>
    <t>150/0</t>
  </si>
  <si>
    <t>150/1</t>
  </si>
  <si>
    <t>150/2</t>
  </si>
  <si>
    <t>150/3</t>
  </si>
  <si>
    <t>DD45+9</t>
  </si>
  <si>
    <t>151/0</t>
  </si>
  <si>
    <t>152/0</t>
  </si>
  <si>
    <t>152/1</t>
  </si>
  <si>
    <t>152/2</t>
  </si>
  <si>
    <t>152/3</t>
  </si>
  <si>
    <t>152/4</t>
  </si>
  <si>
    <t>153/0</t>
  </si>
  <si>
    <t>DC2+6</t>
  </si>
  <si>
    <t>154/0</t>
  </si>
  <si>
    <t>154/1</t>
  </si>
  <si>
    <t>155/0</t>
  </si>
  <si>
    <t>155/1</t>
  </si>
  <si>
    <t>155/2</t>
  </si>
  <si>
    <t>155/3</t>
  </si>
  <si>
    <t>155/4</t>
  </si>
  <si>
    <t>155/5</t>
  </si>
  <si>
    <t>155/6</t>
  </si>
  <si>
    <t>156/0</t>
  </si>
  <si>
    <t>157/0</t>
  </si>
  <si>
    <t>DD45+25</t>
  </si>
  <si>
    <t>157/1</t>
  </si>
  <si>
    <t>157/2</t>
  </si>
  <si>
    <t>157/3</t>
  </si>
  <si>
    <t>158/0</t>
  </si>
  <si>
    <t>158/1</t>
  </si>
  <si>
    <t>158/2</t>
  </si>
  <si>
    <t>159/0</t>
  </si>
  <si>
    <t>159/1</t>
  </si>
  <si>
    <t>159/2</t>
  </si>
  <si>
    <t>159/3</t>
  </si>
  <si>
    <t>159/4</t>
  </si>
  <si>
    <t>160/0</t>
  </si>
  <si>
    <t>161/0</t>
  </si>
  <si>
    <t>162/0</t>
  </si>
  <si>
    <t>163/0</t>
  </si>
  <si>
    <t>163/1</t>
  </si>
  <si>
    <t>163/2</t>
  </si>
  <si>
    <t>163/3</t>
  </si>
  <si>
    <t>163/4</t>
  </si>
  <si>
    <t>163/5</t>
  </si>
  <si>
    <t>163/6</t>
  </si>
  <si>
    <t>164/0</t>
  </si>
  <si>
    <t>164/1</t>
  </si>
  <si>
    <t>164/2</t>
  </si>
  <si>
    <t>164/3</t>
  </si>
  <si>
    <t>164/4</t>
  </si>
  <si>
    <t>164/5</t>
  </si>
  <si>
    <t>164/6</t>
  </si>
  <si>
    <t>164/7</t>
  </si>
  <si>
    <t>165/0</t>
  </si>
  <si>
    <t>165/1</t>
  </si>
  <si>
    <t>165/2</t>
  </si>
  <si>
    <t>165/3</t>
  </si>
  <si>
    <t>165/4</t>
  </si>
  <si>
    <t>166/0</t>
  </si>
  <si>
    <t>167/0</t>
  </si>
  <si>
    <t>167/1</t>
  </si>
  <si>
    <t>167/2</t>
  </si>
  <si>
    <t>167/3</t>
  </si>
  <si>
    <t>167/4</t>
  </si>
  <si>
    <t>WET</t>
  </si>
  <si>
    <t>168/0</t>
  </si>
  <si>
    <t>168/1</t>
  </si>
  <si>
    <t>169/0</t>
  </si>
  <si>
    <t>171/0</t>
  </si>
  <si>
    <t>172/0</t>
  </si>
  <si>
    <t>172/1</t>
  </si>
  <si>
    <t>172/2</t>
  </si>
  <si>
    <t>173/0</t>
  </si>
  <si>
    <t>174/0</t>
  </si>
  <si>
    <t>174/1</t>
  </si>
  <si>
    <t>175/0</t>
  </si>
  <si>
    <t>175/1</t>
  </si>
  <si>
    <t>175/2</t>
  </si>
  <si>
    <t>176/0</t>
  </si>
  <si>
    <t>177/0</t>
  </si>
  <si>
    <t>178/0</t>
  </si>
  <si>
    <t>179/0</t>
  </si>
  <si>
    <t>180/0</t>
  </si>
  <si>
    <t>181/0</t>
  </si>
  <si>
    <t>181/1</t>
  </si>
  <si>
    <t>181/2</t>
  </si>
  <si>
    <t>181/3</t>
  </si>
  <si>
    <t>181/4</t>
  </si>
  <si>
    <t>182/0</t>
  </si>
  <si>
    <t>182A/0</t>
  </si>
  <si>
    <t>183/0</t>
  </si>
  <si>
    <t>184/0</t>
  </si>
  <si>
    <t>184/1</t>
  </si>
  <si>
    <t>185/0</t>
  </si>
  <si>
    <t>185/1</t>
  </si>
  <si>
    <t>186/0</t>
  </si>
  <si>
    <t>187/0</t>
  </si>
  <si>
    <t>187/1</t>
  </si>
  <si>
    <t>187/2</t>
  </si>
  <si>
    <t>187/3</t>
  </si>
  <si>
    <t>188/0</t>
  </si>
  <si>
    <t>189/0</t>
  </si>
  <si>
    <t>189/1</t>
  </si>
  <si>
    <t>190/0</t>
  </si>
  <si>
    <t>191/0</t>
  </si>
  <si>
    <t>191/1</t>
  </si>
  <si>
    <t>191/2</t>
  </si>
  <si>
    <t>191/3</t>
  </si>
  <si>
    <t>DB2+6</t>
  </si>
  <si>
    <t>191A/0</t>
  </si>
  <si>
    <t>191A/1</t>
  </si>
  <si>
    <t>192/0</t>
  </si>
  <si>
    <t>193/0</t>
  </si>
  <si>
    <t>194/0</t>
  </si>
  <si>
    <t>195/0</t>
  </si>
  <si>
    <t>195/1</t>
  </si>
  <si>
    <t>195/2</t>
  </si>
  <si>
    <t>195/3</t>
  </si>
  <si>
    <t>195/4</t>
  </si>
  <si>
    <t>195/5</t>
  </si>
  <si>
    <t>PS</t>
  </si>
  <si>
    <t>195A/0</t>
  </si>
  <si>
    <t>195A/1</t>
  </si>
  <si>
    <t>195A/2</t>
  </si>
  <si>
    <t>195A/3</t>
  </si>
  <si>
    <t>196/0</t>
  </si>
  <si>
    <t>197/0</t>
  </si>
  <si>
    <t>197/1</t>
  </si>
  <si>
    <t>197/2</t>
  </si>
  <si>
    <t>197/3</t>
  </si>
  <si>
    <t>197/4</t>
  </si>
  <si>
    <t>198/0</t>
  </si>
  <si>
    <t>198/1</t>
  </si>
  <si>
    <t>198/2</t>
  </si>
  <si>
    <t>199/0</t>
  </si>
  <si>
    <t>200/0</t>
  </si>
  <si>
    <t>201/0</t>
  </si>
  <si>
    <t>201/1</t>
  </si>
  <si>
    <t>202/0</t>
  </si>
  <si>
    <t>203/0</t>
  </si>
  <si>
    <t>203/1</t>
  </si>
  <si>
    <t>DB2+25</t>
  </si>
  <si>
    <t>DC1+18</t>
  </si>
  <si>
    <t>DD60+55</t>
  </si>
  <si>
    <t>204/0</t>
  </si>
  <si>
    <t>205/0</t>
  </si>
  <si>
    <t>205/1</t>
  </si>
  <si>
    <t>205/2</t>
  </si>
  <si>
    <t>206/0</t>
  </si>
  <si>
    <t>208/0</t>
  </si>
  <si>
    <t>209/0</t>
  </si>
  <si>
    <t>209/1</t>
  </si>
  <si>
    <t>210/0</t>
  </si>
  <si>
    <t>211/0</t>
  </si>
  <si>
    <t>211/1</t>
  </si>
  <si>
    <t>211/2</t>
  </si>
  <si>
    <t>211A/0</t>
  </si>
  <si>
    <t>211A/1</t>
  </si>
  <si>
    <t>211A/2</t>
  </si>
  <si>
    <t>212/0</t>
  </si>
  <si>
    <t>213/0</t>
  </si>
  <si>
    <t>213/1</t>
  </si>
  <si>
    <t>214/0</t>
  </si>
  <si>
    <t>214/1</t>
  </si>
  <si>
    <t>215/0</t>
  </si>
  <si>
    <t>215/1</t>
  </si>
  <si>
    <t>216/0</t>
  </si>
  <si>
    <t>217/0</t>
  </si>
  <si>
    <t>217A/0</t>
  </si>
  <si>
    <t>217A/1</t>
  </si>
  <si>
    <t>217A/2</t>
  </si>
  <si>
    <t>218/0</t>
  </si>
  <si>
    <t>218/1</t>
  </si>
  <si>
    <t>219/0</t>
  </si>
  <si>
    <t>220/0</t>
  </si>
  <si>
    <t>220/1</t>
  </si>
  <si>
    <t>DC2+18</t>
  </si>
  <si>
    <t>221/0</t>
  </si>
  <si>
    <t>222/0</t>
  </si>
  <si>
    <t>222/1</t>
  </si>
  <si>
    <t>223/0</t>
  </si>
  <si>
    <t>223/1</t>
  </si>
  <si>
    <t>223/2</t>
  </si>
  <si>
    <t>223/3</t>
  </si>
  <si>
    <t>224/0</t>
  </si>
  <si>
    <t>225/0</t>
  </si>
  <si>
    <t>225/1</t>
  </si>
  <si>
    <t>226/0</t>
  </si>
  <si>
    <t>227/0</t>
  </si>
  <si>
    <t>228/0</t>
  </si>
  <si>
    <t>229/0</t>
  </si>
  <si>
    <t>229/1</t>
  </si>
  <si>
    <t>229/2</t>
  </si>
  <si>
    <t>229/3</t>
  </si>
  <si>
    <t>229/4</t>
  </si>
  <si>
    <t>229/5</t>
  </si>
  <si>
    <t>230/0</t>
  </si>
  <si>
    <t>231/0</t>
  </si>
  <si>
    <t>232/0</t>
  </si>
  <si>
    <t>233/0</t>
  </si>
  <si>
    <t>234/0</t>
  </si>
  <si>
    <t>235/0</t>
  </si>
  <si>
    <t>236/0</t>
  </si>
  <si>
    <t>237/0</t>
  </si>
  <si>
    <t>239/0</t>
  </si>
  <si>
    <t>240/0</t>
  </si>
  <si>
    <t>241/0</t>
  </si>
  <si>
    <t>242/0</t>
  </si>
  <si>
    <t>242/1</t>
  </si>
  <si>
    <t>243/0</t>
  </si>
  <si>
    <t>244/0</t>
  </si>
  <si>
    <t>244/1</t>
  </si>
  <si>
    <t>245/0</t>
  </si>
  <si>
    <t>245/1</t>
  </si>
  <si>
    <t>246/0</t>
  </si>
  <si>
    <t>247/0</t>
  </si>
  <si>
    <t>249/1</t>
  </si>
  <si>
    <t>249/2</t>
  </si>
  <si>
    <t>249/3</t>
  </si>
  <si>
    <t>250/0</t>
  </si>
  <si>
    <t>250/1</t>
  </si>
  <si>
    <t>251/0</t>
  </si>
  <si>
    <t>252/0</t>
  </si>
  <si>
    <t>253/0</t>
  </si>
  <si>
    <t>254/0</t>
  </si>
  <si>
    <t>255/0</t>
  </si>
  <si>
    <t>255/1</t>
  </si>
  <si>
    <t>255/2</t>
  </si>
  <si>
    <t>257/0</t>
  </si>
  <si>
    <t>257/1</t>
  </si>
  <si>
    <t>259/0</t>
  </si>
  <si>
    <t>260/0</t>
  </si>
  <si>
    <t>261/0</t>
  </si>
  <si>
    <t>262/0</t>
  </si>
  <si>
    <t>262/1</t>
  </si>
  <si>
    <t>263/0</t>
  </si>
  <si>
    <t>264/0</t>
  </si>
  <si>
    <t>265/0</t>
  </si>
  <si>
    <t>266/0</t>
  </si>
  <si>
    <t>267/0</t>
  </si>
  <si>
    <t>268/0</t>
  </si>
  <si>
    <t>269/0</t>
  </si>
  <si>
    <t>269/1</t>
  </si>
  <si>
    <t>269/2</t>
  </si>
  <si>
    <t>270/0</t>
  </si>
  <si>
    <t>270/1</t>
  </si>
  <si>
    <t>270/2</t>
  </si>
  <si>
    <t>270/3</t>
  </si>
  <si>
    <t>270/4</t>
  </si>
  <si>
    <t>270/5</t>
  </si>
  <si>
    <t>270A/0</t>
  </si>
  <si>
    <t>271/0</t>
  </si>
  <si>
    <t>271/1</t>
  </si>
  <si>
    <t>271/2</t>
  </si>
  <si>
    <t>271/3</t>
  </si>
  <si>
    <t>271/4</t>
  </si>
  <si>
    <t>272/0</t>
  </si>
  <si>
    <t>272/1</t>
  </si>
  <si>
    <t>272/2</t>
  </si>
  <si>
    <t>272/3</t>
  </si>
  <si>
    <t>272/4</t>
  </si>
  <si>
    <t>272/5</t>
  </si>
  <si>
    <t>272/6</t>
  </si>
  <si>
    <t>272A/0</t>
  </si>
  <si>
    <t>272A/1</t>
  </si>
  <si>
    <t>272A/2</t>
  </si>
  <si>
    <t>272A/3</t>
  </si>
  <si>
    <t>272A/4</t>
  </si>
  <si>
    <t>272A/5</t>
  </si>
  <si>
    <t>272A/6</t>
  </si>
  <si>
    <t>273/0</t>
  </si>
  <si>
    <t>273/1</t>
  </si>
  <si>
    <t>273/2</t>
  </si>
  <si>
    <t>274/0</t>
  </si>
  <si>
    <t>275/0</t>
  </si>
  <si>
    <t>276/0</t>
  </si>
  <si>
    <t>Activity</t>
  </si>
  <si>
    <t>WIP</t>
  </si>
  <si>
    <t>Balance</t>
  </si>
  <si>
    <t>Paying Out</t>
  </si>
  <si>
    <t>Final Sag</t>
  </si>
  <si>
    <t>ANTL PROJECT - SOIL INVESTIGATION LOCATIONS</t>
  </si>
  <si>
    <t>Sl. No.</t>
  </si>
  <si>
    <t>Loc. No.</t>
  </si>
  <si>
    <t>Work Portion</t>
  </si>
  <si>
    <t>Status</t>
  </si>
  <si>
    <t>AP101</t>
  </si>
  <si>
    <t>Vadodara</t>
  </si>
  <si>
    <t>Completed</t>
  </si>
  <si>
    <t>AP102</t>
  </si>
  <si>
    <t>AP103</t>
  </si>
  <si>
    <t>AP104</t>
  </si>
  <si>
    <t>AP120</t>
  </si>
  <si>
    <t>AP129</t>
  </si>
  <si>
    <t>AP134</t>
  </si>
  <si>
    <t>AP136</t>
  </si>
  <si>
    <t>AP141</t>
  </si>
  <si>
    <t>AP146</t>
  </si>
  <si>
    <t>Navsari</t>
  </si>
  <si>
    <t>AP157</t>
  </si>
  <si>
    <t>AP162</t>
  </si>
  <si>
    <t>AP167</t>
  </si>
  <si>
    <t>AP179</t>
  </si>
  <si>
    <t>AP185</t>
  </si>
  <si>
    <t>AP196</t>
  </si>
  <si>
    <t>AP203</t>
  </si>
  <si>
    <t>AP213</t>
  </si>
  <si>
    <t>AP229</t>
  </si>
  <si>
    <t>AP241</t>
  </si>
  <si>
    <t>AP244</t>
  </si>
  <si>
    <t>AP260</t>
  </si>
  <si>
    <t>Tower Type</t>
  </si>
  <si>
    <t>Start Date</t>
  </si>
  <si>
    <t>WET PADDY</t>
  </si>
  <si>
    <t>End Date</t>
  </si>
  <si>
    <t>Team 01</t>
  </si>
  <si>
    <t>Team 02</t>
  </si>
  <si>
    <t>Team 03</t>
  </si>
  <si>
    <t>Team 04</t>
  </si>
  <si>
    <t>Type of Tower</t>
  </si>
  <si>
    <t>Tower Wgt. (MT)</t>
  </si>
  <si>
    <t>Sub Contractor</t>
  </si>
  <si>
    <t xml:space="preserve">Sl No </t>
  </si>
  <si>
    <t xml:space="preserve">AP NO </t>
  </si>
  <si>
    <t xml:space="preserve">AP No </t>
  </si>
  <si>
    <t xml:space="preserve">Type of Crossings </t>
  </si>
  <si>
    <t>Nos.</t>
  </si>
  <si>
    <t>Submitted to Client for Review</t>
  </si>
  <si>
    <t>Joint Inspection Date</t>
  </si>
  <si>
    <t>Proposal Currently With</t>
  </si>
  <si>
    <t>400KV</t>
  </si>
  <si>
    <t>220KV</t>
  </si>
  <si>
    <t>GETCO</t>
  </si>
  <si>
    <t>66KV</t>
  </si>
  <si>
    <t>RLY Crossing (Not in Use)</t>
  </si>
  <si>
    <t>Approved</t>
  </si>
  <si>
    <t>Bullet Train</t>
  </si>
  <si>
    <t>KIM RIVER</t>
  </si>
  <si>
    <t>TAPI RIVER</t>
  </si>
  <si>
    <t>RLY LINE</t>
  </si>
  <si>
    <t>Crossing</t>
  </si>
  <si>
    <t>Check Survey</t>
  </si>
  <si>
    <t>Submitted</t>
  </si>
  <si>
    <t>129A/0</t>
  </si>
  <si>
    <t>143A/0</t>
  </si>
  <si>
    <t>150A/0</t>
  </si>
  <si>
    <t>Gas Pipeline</t>
  </si>
  <si>
    <t>NH Crossing</t>
  </si>
  <si>
    <t>WFR</t>
  </si>
  <si>
    <t>UoM</t>
  </si>
  <si>
    <t>Remarks</t>
  </si>
  <si>
    <t>DB2+18</t>
  </si>
  <si>
    <t>129A/1</t>
  </si>
  <si>
    <t>129A/2</t>
  </si>
  <si>
    <t>AP154</t>
  </si>
  <si>
    <t>Towe Type</t>
  </si>
  <si>
    <t>LINE OWNER</t>
  </si>
  <si>
    <t>Submission to Line Owner Date</t>
  </si>
  <si>
    <t>Gas Pipeline (Avanton)</t>
  </si>
  <si>
    <t>Proposal Not Required</t>
  </si>
  <si>
    <t>400KV HZR - GDR</t>
  </si>
  <si>
    <t>66KV Panoli - Hansot TL</t>
  </si>
  <si>
    <t>Vadodara GETCO</t>
  </si>
  <si>
    <t>RLY Line Haturan - Panoli</t>
  </si>
  <si>
    <t>Western Railway Vadodara</t>
  </si>
  <si>
    <t>220KV D/C KWS - HAL</t>
  </si>
  <si>
    <t>PGCIL</t>
  </si>
  <si>
    <t>400KV Kosamba - Chorania</t>
  </si>
  <si>
    <t>400KV DGEN - Navsari</t>
  </si>
  <si>
    <t>TORRENT POWER</t>
  </si>
  <si>
    <t>66KV Dinoda - Kharch</t>
  </si>
  <si>
    <t>NHAI Kamrej</t>
  </si>
  <si>
    <t>Available with PGCIL</t>
  </si>
  <si>
    <t>66KV D/C Palod - Kosamba TL</t>
  </si>
  <si>
    <t>220KV Jiseg - Kosamba</t>
  </si>
  <si>
    <t>66KV D/C Kim - FTP TL</t>
  </si>
  <si>
    <t>Bharuch GETCO</t>
  </si>
  <si>
    <t>TORRENT Surat</t>
  </si>
  <si>
    <t>400KV SUG - PIR</t>
  </si>
  <si>
    <t>66KV Lilo - Simodra</t>
  </si>
  <si>
    <t>220KV D/C Kim - Kosamba TL</t>
  </si>
  <si>
    <t>220KV D/C Kosamba - Vav TL</t>
  </si>
  <si>
    <t>66KV Kim - Masoli TL</t>
  </si>
  <si>
    <t>400KV S/C GHT - TPL</t>
  </si>
  <si>
    <t>66KV Karanj - Areth</t>
  </si>
  <si>
    <t>220KV Sugen - Bhatar</t>
  </si>
  <si>
    <t>400KV TPL - VAP</t>
  </si>
  <si>
    <t>220KV Sugen - Puna</t>
  </si>
  <si>
    <t>400KV Kosamba - Vav</t>
  </si>
  <si>
    <t>66KV Vav - Shmpura Line</t>
  </si>
  <si>
    <t>220KV D/C Kap - Vav</t>
  </si>
  <si>
    <t>220KV Vav - Mota</t>
  </si>
  <si>
    <t>220KV D/C Mota - Koshamba</t>
  </si>
  <si>
    <t>400KV GND - NAV</t>
  </si>
  <si>
    <t>66KV Parab - Shampura</t>
  </si>
  <si>
    <t>66KV D/C Mota - Kejriwal TL</t>
  </si>
  <si>
    <t>400KV D/C KPP - Nav</t>
  </si>
  <si>
    <t>Western Railway Mumbai</t>
  </si>
  <si>
    <t>Mumbai</t>
  </si>
  <si>
    <t>66KV Mota - Bardoli Line</t>
  </si>
  <si>
    <t>66KV VAV -Jolwa-Palsana</t>
  </si>
  <si>
    <t xml:space="preserve">66KV Mota - Sharvon </t>
  </si>
  <si>
    <t>400KV Navsari - Magarwada</t>
  </si>
  <si>
    <t>Route Divertion</t>
  </si>
  <si>
    <t>Succeding span Not Available</t>
  </si>
  <si>
    <t>220KV Nav - Popda</t>
  </si>
  <si>
    <t>66KV Tavdi - Vesma</t>
  </si>
  <si>
    <t>220KV D/C  Nav - Nav</t>
  </si>
  <si>
    <t>132KV S/C NAV - Popda TL</t>
  </si>
  <si>
    <t>66KV Nav - Eklera</t>
  </si>
  <si>
    <t>132KV Nav - Bhestan</t>
  </si>
  <si>
    <t>Route Divertion not confirmed from PGCIL</t>
  </si>
  <si>
    <t>66KV Talangpur - Mangrol Line</t>
  </si>
  <si>
    <t>66KV Mangrol. - Umbrath</t>
  </si>
  <si>
    <t>Location No.</t>
  </si>
  <si>
    <t>Classification</t>
  </si>
  <si>
    <t>AP105</t>
  </si>
  <si>
    <t>FS</t>
  </si>
  <si>
    <t>257/3</t>
  </si>
  <si>
    <t>257/2</t>
  </si>
  <si>
    <t>267A/0</t>
  </si>
  <si>
    <t>NH</t>
  </si>
  <si>
    <t>12.04.2024</t>
  </si>
  <si>
    <t>150A/2</t>
  </si>
  <si>
    <t>150A/1</t>
  </si>
  <si>
    <t>106A/2</t>
  </si>
  <si>
    <t>106A/3</t>
  </si>
  <si>
    <t>106A/4</t>
  </si>
  <si>
    <t>106B/0</t>
  </si>
  <si>
    <t>106B/1</t>
  </si>
  <si>
    <t>106B/2</t>
  </si>
  <si>
    <t>139/2</t>
  </si>
  <si>
    <t>139A/0</t>
  </si>
  <si>
    <t>143A/1</t>
  </si>
  <si>
    <t>143A/2</t>
  </si>
  <si>
    <t>143A/3</t>
  </si>
  <si>
    <t>143A/4</t>
  </si>
  <si>
    <t>143A/5</t>
  </si>
  <si>
    <t>152A/0</t>
  </si>
  <si>
    <t>765KV D/C HEXA AHEMDABAD - NAVSARI TL PKG 02 (NAVSARI PORTION) - CROSSING STATUS</t>
  </si>
  <si>
    <t>DEL - MUM Xpressway (SAKKARPUR - ANKLESHWAR)</t>
  </si>
  <si>
    <t>NHAI</t>
  </si>
  <si>
    <t>158A/0</t>
  </si>
  <si>
    <t>158B/0</t>
  </si>
  <si>
    <t>66KV Hansot - Urban TL</t>
  </si>
  <si>
    <t>EASER POWER</t>
  </si>
  <si>
    <t>Eassar</t>
  </si>
  <si>
    <t>Vadodara GETCO (DRM office)</t>
  </si>
  <si>
    <t>PGCIL DASTAN</t>
  </si>
  <si>
    <t>NH48 (Delhi - Mumbai) - Kosamba</t>
  </si>
  <si>
    <t>GETCO BHARUCH</t>
  </si>
  <si>
    <t>400KV D/C DGEN - Navsari</t>
  </si>
  <si>
    <t>DEL - MUM Xpressway - Roswad</t>
  </si>
  <si>
    <t>TORRENT surat</t>
  </si>
  <si>
    <t>GETCO NAVSARI</t>
  </si>
  <si>
    <t>DEL - MUM Xpressway (Jat Barthana Kamrej)</t>
  </si>
  <si>
    <t>DEL - MUM Xpressway (Ena - Palsana)</t>
  </si>
  <si>
    <t>DEL - MUM Xpressway (Ghaluda)</t>
  </si>
  <si>
    <t>NH48 (Delhi - Mumbai) - Vesma</t>
  </si>
  <si>
    <t>257/4</t>
  </si>
  <si>
    <t>266/1</t>
  </si>
  <si>
    <t>Total Qty</t>
  </si>
  <si>
    <t>Detailed Survey</t>
  </si>
  <si>
    <t>Kms</t>
  </si>
  <si>
    <t>Foundation</t>
  </si>
  <si>
    <t>GAS PIPELINE</t>
  </si>
  <si>
    <t>Earthing</t>
  </si>
  <si>
    <t>Erection</t>
  </si>
  <si>
    <t>FOUNDATION</t>
  </si>
  <si>
    <t>PILE</t>
  </si>
  <si>
    <t>158B/1</t>
  </si>
  <si>
    <t>158B/2</t>
  </si>
  <si>
    <t>DCT+0</t>
  </si>
  <si>
    <t>168/2</t>
  </si>
  <si>
    <t>237/1</t>
  </si>
  <si>
    <t>237/2</t>
  </si>
  <si>
    <t>237/3</t>
  </si>
  <si>
    <t>237/4</t>
  </si>
  <si>
    <t>237/5</t>
  </si>
  <si>
    <t>237/6</t>
  </si>
  <si>
    <t>242/2</t>
  </si>
  <si>
    <t>242/3</t>
  </si>
  <si>
    <t>247/1</t>
  </si>
  <si>
    <t>247/2</t>
  </si>
  <si>
    <t>247/3</t>
  </si>
  <si>
    <t>247/4</t>
  </si>
  <si>
    <t>248/0</t>
  </si>
  <si>
    <t>248/1</t>
  </si>
  <si>
    <t>248/2</t>
  </si>
  <si>
    <t>248/3</t>
  </si>
  <si>
    <t>248/4</t>
  </si>
  <si>
    <t>248/5</t>
  </si>
  <si>
    <t>248/6</t>
  </si>
  <si>
    <t>249/0</t>
  </si>
  <si>
    <t>255/3</t>
  </si>
  <si>
    <t>255/4</t>
  </si>
  <si>
    <t>266/2</t>
  </si>
  <si>
    <t>267A/1</t>
  </si>
  <si>
    <t>267A/2</t>
  </si>
  <si>
    <t>267A/3</t>
  </si>
  <si>
    <t>270/6</t>
  </si>
  <si>
    <t>270/7</t>
  </si>
  <si>
    <t>271/5</t>
  </si>
  <si>
    <t>272/7</t>
  </si>
  <si>
    <t>272A/7</t>
  </si>
  <si>
    <t>19.04.2024</t>
  </si>
  <si>
    <t>765KV D/C HEXA AHEMDABAD - NAVSARI TL (PKG 02)- CROSSING DETAILS</t>
  </si>
  <si>
    <t>OWNER</t>
  </si>
  <si>
    <t>Revised Submisison due to Route Div.</t>
  </si>
  <si>
    <t>Confirmation received from Client</t>
  </si>
  <si>
    <t>Hard Copy Submission Date</t>
  </si>
  <si>
    <t>Gas Pipe Line</t>
  </si>
  <si>
    <t>GAIL</t>
  </si>
  <si>
    <t>RELIANCE</t>
  </si>
  <si>
    <t>66KV H-Frame Mobha – Karkhadi TL</t>
  </si>
  <si>
    <t>66KV D/C Gavasad to Sterling/Sarod TL</t>
  </si>
  <si>
    <t>400KV S/C Kasor – Jeepek TL</t>
  </si>
  <si>
    <t>ONGC</t>
  </si>
  <si>
    <t xml:space="preserve">RLY  </t>
  </si>
  <si>
    <t>129A</t>
  </si>
  <si>
    <t>66KV Line</t>
  </si>
  <si>
    <t>220KV M/C Gavasad - Amod TL</t>
  </si>
  <si>
    <t>IOCL</t>
  </si>
  <si>
    <t>66KV H FRAME SARBHAN-AMOD</t>
  </si>
  <si>
    <t>220KVD/C MBH - SUV TL</t>
  </si>
  <si>
    <t>IHB</t>
  </si>
  <si>
    <t>66KV U/C TOWER LINE</t>
  </si>
  <si>
    <t xml:space="preserve">NH 228 </t>
  </si>
  <si>
    <t>RLY Line</t>
  </si>
  <si>
    <t>66KV H Frame Kurchan-Wagra</t>
  </si>
  <si>
    <t>143A</t>
  </si>
  <si>
    <t>144A</t>
  </si>
  <si>
    <t>220KV D/C Haldarva - Wagra TL</t>
  </si>
  <si>
    <t>145A</t>
  </si>
  <si>
    <t>220KV Haldarva- IPCL (Dahej) TL</t>
  </si>
  <si>
    <t>66KV H FRAME NANDEWAR - WAGRA TL</t>
  </si>
  <si>
    <t>66KV TOWER TAPPING FROM NANDEWAR - WAGRA TO VILAYAT S/S</t>
  </si>
  <si>
    <t>147A</t>
  </si>
  <si>
    <t>147B</t>
  </si>
  <si>
    <t>220KV D/C Wagra - TSS (Tham) TL</t>
  </si>
  <si>
    <t>GSPL</t>
  </si>
  <si>
    <t>Submitted to Railway - Vadodara</t>
  </si>
  <si>
    <t xml:space="preserve">Team 03 </t>
  </si>
  <si>
    <t xml:space="preserve">106A/3 </t>
  </si>
  <si>
    <t xml:space="preserve">Wet Paddy </t>
  </si>
  <si>
    <t xml:space="preserve">147/2 </t>
  </si>
  <si>
    <t xml:space="preserve">135A/2 </t>
  </si>
  <si>
    <t xml:space="preserve">DA+3 </t>
  </si>
  <si>
    <t xml:space="preserve">Pile Foundation </t>
  </si>
  <si>
    <t>WBC</t>
  </si>
  <si>
    <t>Team-05</t>
  </si>
  <si>
    <t>39.126</t>
  </si>
  <si>
    <t>117.033</t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</si>
  <si>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09-09-2024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</si>
  <si>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01-03-2024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</si>
  <si>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20.06.2024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</si>
  <si>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22-04-2024</t>
    </r>
  </si>
  <si>
    <r>
      <t>Approved on</t>
    </r>
    <r>
      <rPr>
        <b/>
        <sz val="14"/>
        <color theme="4" tint="-0.249977111117893"/>
        <rFont val="Calibri"/>
        <family val="2"/>
        <scheme val="minor"/>
      </rPr>
      <t xml:space="preserve"> 14-05-2024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</si>
  <si>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14-05-2024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</si>
  <si>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12-02-2024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</si>
  <si>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01-04-2024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</si>
  <si>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09-02-2024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</si>
  <si>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29-01-2024</t>
    </r>
  </si>
  <si>
    <t>Total</t>
  </si>
  <si>
    <t>JMD</t>
  </si>
  <si>
    <t>Wet Paddy</t>
  </si>
  <si>
    <t>Integar</t>
  </si>
  <si>
    <t>Prince</t>
  </si>
  <si>
    <t>B K Traders</t>
  </si>
  <si>
    <t>Alamin Construction</t>
  </si>
  <si>
    <t>H K Construction</t>
  </si>
  <si>
    <t>Himanshi Agency</t>
  </si>
  <si>
    <t>Jeet Infra (Departmental Gang)</t>
  </si>
  <si>
    <t>Gouri Shankar</t>
  </si>
  <si>
    <t>Ajay Kumar</t>
  </si>
  <si>
    <t>Rahul Kumar</t>
  </si>
  <si>
    <t>Today's Progress</t>
  </si>
  <si>
    <t>Jyoti Construction (Departmental Gang)</t>
  </si>
  <si>
    <t>DC1+9 (2M RC)</t>
  </si>
  <si>
    <t>Completed.</t>
  </si>
  <si>
    <t>Earthing Status</t>
  </si>
  <si>
    <t>Online proposal submitted</t>
  </si>
  <si>
    <t>Proposal submitted.</t>
  </si>
  <si>
    <t>Demand &amp; aggrement awaiting</t>
  </si>
  <si>
    <t>Demand received, E office note 844813 initiate.</t>
  </si>
  <si>
    <t>Reapplied in PM gatishakti portal</t>
  </si>
  <si>
    <t>Online proposal submitted.</t>
  </si>
  <si>
    <t>Awaited for DD</t>
  </si>
  <si>
    <t>No need approval</t>
  </si>
  <si>
    <t>Approved  30.07.24</t>
  </si>
  <si>
    <t>Approved on 01.-08-2024</t>
  </si>
  <si>
    <t>Approved on 01-08-2024</t>
  </si>
  <si>
    <t>Approved 05.08.2024</t>
  </si>
  <si>
    <t>Approved 03-08-2024</t>
  </si>
  <si>
    <t>Approved 02-08-2024</t>
  </si>
  <si>
    <t>Approved 01-08-2024</t>
  </si>
  <si>
    <t>AP249</t>
  </si>
  <si>
    <t>AP270</t>
  </si>
  <si>
    <t>AP274</t>
  </si>
  <si>
    <t>Work hampered due to rain</t>
  </si>
  <si>
    <t>DC+0</t>
  </si>
  <si>
    <t>DB+0</t>
  </si>
  <si>
    <t>Dhaneswar Mahto</t>
  </si>
  <si>
    <t>Sukhridwin</t>
  </si>
  <si>
    <t xml:space="preserve">Ghanshyam  </t>
  </si>
  <si>
    <t>Ghanshyam Mahto</t>
  </si>
  <si>
    <t>Sub-Contractor Name</t>
  </si>
  <si>
    <t>Earthing Completed  Date</t>
  </si>
  <si>
    <t>Sub-Contractor name</t>
  </si>
  <si>
    <r>
      <t>Concreting Volume in 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</si>
  <si>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Concreting Volume in 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</si>
  <si>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Rudra Associate</t>
  </si>
  <si>
    <t>Tower Weight (MT)</t>
  </si>
  <si>
    <t>Tackwelding Status</t>
  </si>
  <si>
    <t>Tackwelding Start date</t>
  </si>
  <si>
    <t>Tackwelding Completion date</t>
  </si>
  <si>
    <t>Sr. No.</t>
  </si>
  <si>
    <t>Section</t>
  </si>
  <si>
    <t>Length
(M)</t>
  </si>
  <si>
    <t>Manual/TSE</t>
  </si>
  <si>
    <t>Cumulative Status</t>
  </si>
  <si>
    <t>Completion Date</t>
  </si>
  <si>
    <t>112/0-113/0</t>
  </si>
  <si>
    <t xml:space="preserve">Manual </t>
  </si>
  <si>
    <t xml:space="preserve"> Status</t>
  </si>
  <si>
    <t>109/0-110/0</t>
  </si>
  <si>
    <t>Manual</t>
  </si>
  <si>
    <t>Muslaahudin</t>
  </si>
  <si>
    <t>110/0-111/0</t>
  </si>
  <si>
    <t>111/0-112/0</t>
  </si>
  <si>
    <t>129A/0-130/0</t>
  </si>
  <si>
    <t>Bharath Const.</t>
  </si>
  <si>
    <t>Tackweldng Status</t>
  </si>
  <si>
    <t>Tackwelding start date</t>
  </si>
  <si>
    <t>Sub Contractor name</t>
  </si>
  <si>
    <t>Earthing Completion Date</t>
  </si>
  <si>
    <t>Foundation  Part-I (VADODARA SECTION)</t>
  </si>
  <si>
    <t>Foundation Part-II (NAVSARI SECTION)</t>
  </si>
  <si>
    <t>Tower Erection  Part-I (Vadodara Section)</t>
  </si>
  <si>
    <t>Tower Erection Part-II (Navsari Section)</t>
  </si>
  <si>
    <t>Stringing Part-I (Vadodara Section)</t>
  </si>
  <si>
    <t>6M RC</t>
  </si>
  <si>
    <t>12.51M RC</t>
  </si>
  <si>
    <t>3M RC</t>
  </si>
  <si>
    <t>1M RC</t>
  </si>
  <si>
    <t>Resubmit to GETCO</t>
  </si>
  <si>
    <t>Awaiting NOC</t>
  </si>
  <si>
    <t>Rejaul</t>
  </si>
  <si>
    <t>133/0-133A/0</t>
  </si>
  <si>
    <t>Ramjivan-02</t>
  </si>
  <si>
    <t>Ramjivan-01</t>
  </si>
  <si>
    <t>Tes Transco</t>
  </si>
  <si>
    <t>Chahanur Bibi</t>
  </si>
  <si>
    <t>Kudiyaar</t>
  </si>
  <si>
    <t>Gokul Sarkar</t>
  </si>
  <si>
    <t>Senaul Haque</t>
  </si>
  <si>
    <t>Barkad Alli</t>
  </si>
  <si>
    <t>No work due to approach road damaged badly.</t>
  </si>
  <si>
    <t>Haaji Saheb</t>
  </si>
  <si>
    <t>Done</t>
  </si>
  <si>
    <t>151A/1</t>
  </si>
  <si>
    <t>Proposal submitted,Demand received.</t>
  </si>
  <si>
    <t>Submitted in Bharuch</t>
  </si>
  <si>
    <t>Pole no. 40 of existing line has to be shift away from corridor of 67 mtr.</t>
  </si>
  <si>
    <t>Online Proposal Submitted.</t>
  </si>
  <si>
    <t>Awaiting DD</t>
  </si>
  <si>
    <t>Sandy Wet</t>
  </si>
  <si>
    <t>BC</t>
  </si>
  <si>
    <t>Approval Letter Status</t>
  </si>
  <si>
    <t>Received</t>
  </si>
  <si>
    <t>Drawing Status</t>
  </si>
  <si>
    <t>Avail.</t>
  </si>
  <si>
    <t>Visual Chart</t>
  </si>
  <si>
    <t xml:space="preserve">Name of the Line : </t>
  </si>
  <si>
    <t>765 kV D/C Ahmedabad - Navsari Transmission Line (Navsari Portion)</t>
  </si>
  <si>
    <t>Name of Project:</t>
  </si>
  <si>
    <t>Power Grid Khavda-II C Transmission Limited</t>
  </si>
  <si>
    <t>DS (Aprd)</t>
  </si>
  <si>
    <t>CS (Aprd)</t>
  </si>
  <si>
    <t>SOIL INVSTGN</t>
  </si>
  <si>
    <t>EARTH</t>
  </si>
  <si>
    <t>TOWER ERECTION</t>
  </si>
  <si>
    <t>TW</t>
  </si>
  <si>
    <t>TIG &amp; PUN</t>
  </si>
  <si>
    <t>STR P/O</t>
  </si>
  <si>
    <t>STR F/S</t>
  </si>
  <si>
    <t>OPGW STR</t>
  </si>
  <si>
    <t>Name of Contractor:</t>
  </si>
  <si>
    <t>KEC International Limited</t>
  </si>
  <si>
    <t>TOTAL</t>
  </si>
  <si>
    <t>COMP.</t>
  </si>
  <si>
    <t>BAL.</t>
  </si>
  <si>
    <t>PROGRESS AT A GLANCE :</t>
  </si>
  <si>
    <t>CROSSING PROPOSAL STATUS :</t>
  </si>
  <si>
    <t>Completed
Till Date</t>
  </si>
  <si>
    <t>Type of Crossing</t>
  </si>
  <si>
    <t>No. of X-ing</t>
  </si>
  <si>
    <t>Powerline X-ing</t>
  </si>
  <si>
    <t>66 kV</t>
  </si>
  <si>
    <t>Soil Investigation</t>
  </si>
  <si>
    <t>132 kV</t>
  </si>
  <si>
    <t>220 kV</t>
  </si>
  <si>
    <t>400 kV</t>
  </si>
  <si>
    <t>Tack Welding</t>
  </si>
  <si>
    <t>Stringing (P/O)</t>
  </si>
  <si>
    <t>Stringing (F/S)</t>
  </si>
  <si>
    <t>OPGW Stringing</t>
  </si>
  <si>
    <t xml:space="preserve">           BHARUCH DISTRICT FROM 154/0 - 165/3 = 48 Locations (Length 18.616 Kms)</t>
  </si>
  <si>
    <t>10.96M RC</t>
  </si>
  <si>
    <t>11.96M RC</t>
  </si>
  <si>
    <t>XPRESSWAY</t>
  </si>
  <si>
    <t>66 kV GETCO</t>
  </si>
  <si>
    <t>400KV EASER POWER</t>
  </si>
  <si>
    <t xml:space="preserve">BULLET </t>
  </si>
  <si>
    <t>66KV GETCO</t>
  </si>
  <si>
    <t>SURAT DISTRICT From 165/3-248/3</t>
  </si>
  <si>
    <t xml:space="preserve">BHARUCH SECTION &lt;&lt;&lt;&lt;&lt;&lt;&lt;&lt;&lt;    </t>
  </si>
  <si>
    <t xml:space="preserve"> 169 Locations (Length 59.223 Kms)</t>
  </si>
  <si>
    <t>RLY X-ING</t>
  </si>
  <si>
    <t>220KV PGCIL</t>
  </si>
  <si>
    <t>400KV GETCO</t>
  </si>
  <si>
    <t>400KV TORRENT</t>
  </si>
  <si>
    <t>NH X-ING</t>
  </si>
  <si>
    <t>RLY X-ING NOT IN USE</t>
  </si>
  <si>
    <t>220KV GETCO</t>
  </si>
  <si>
    <t>2M RC</t>
  </si>
  <si>
    <t>220KV TORRENT</t>
  </si>
  <si>
    <t>4.5M RC</t>
  </si>
  <si>
    <t>66KV TORRENT</t>
  </si>
  <si>
    <t>400KV PGCIL</t>
  </si>
  <si>
    <t>NAVSARI DISTRICT FROM 248/3 - GANTRY</t>
  </si>
  <si>
    <t xml:space="preserve">SURAT SECTION &lt;&lt;&lt;&lt;&lt;&lt;&lt;&lt;&lt;    </t>
  </si>
  <si>
    <t>80 Locations (Length 28.711 Kms)</t>
  </si>
  <si>
    <t>wet</t>
  </si>
  <si>
    <t>BULLET</t>
  </si>
  <si>
    <t>132KV GETCO</t>
  </si>
  <si>
    <t>NAVSARI</t>
  </si>
  <si>
    <t>GANTRY</t>
  </si>
  <si>
    <t>TOTAL - &gt;&gt;&gt;&gt;&gt;</t>
  </si>
  <si>
    <t>765 kV D/C Ahmedabad - Navsari Transmission Line</t>
  </si>
  <si>
    <t>EAR</t>
  </si>
  <si>
    <t xml:space="preserve">            VADODARA DISTRICT FROM 101/0 - 133A/2 = 74 Locations (Length 27.031 Kms)</t>
  </si>
  <si>
    <t>MAHI</t>
  </si>
  <si>
    <t>RIVER</t>
  </si>
  <si>
    <t>11.84M  RC</t>
  </si>
  <si>
    <t>400 kV GETCO</t>
  </si>
  <si>
    <t>220 kV GETCO</t>
  </si>
  <si>
    <t>GAS PIPELINE-GAIL</t>
  </si>
  <si>
    <t>GAS PIPELINE-RELIANCE</t>
  </si>
  <si>
    <t>66 kV GETCO (H-FRAME)</t>
  </si>
  <si>
    <t xml:space="preserve">66 kV GETCO      </t>
  </si>
  <si>
    <t xml:space="preserve">        400 kV GETCO</t>
  </si>
  <si>
    <t xml:space="preserve">         GAS PIPELINE-ONGC</t>
  </si>
  <si>
    <t>GAS PIPELINE-ONGC</t>
  </si>
  <si>
    <t xml:space="preserve">                              66 kV GETCO</t>
  </si>
  <si>
    <t>3-GAS PIPELINE</t>
  </si>
  <si>
    <t>RLY X-ING (NOT IN USE)</t>
  </si>
  <si>
    <t xml:space="preserve">VADODARA SECTION &lt;&lt;&lt;&lt;&lt;&lt;&lt;&lt;&lt;               </t>
  </si>
  <si>
    <t xml:space="preserve">          BHARUCH DISTRICT FROM 133A/3-153/0 =112 Locations (Length 43.464 Kms)</t>
  </si>
  <si>
    <t>GAS PIPELINE-IOCL</t>
  </si>
  <si>
    <t>GAS PIPELINE-IHB</t>
  </si>
  <si>
    <t>GAS PIPELINE-GSPL</t>
  </si>
  <si>
    <t>66 kV GETCO (H-Frame)</t>
  </si>
  <si>
    <t xml:space="preserve">BHARUCH SECTION &lt;&lt;&lt;&lt;&lt;&lt;&lt;&lt;&lt;               </t>
  </si>
  <si>
    <t>Hajji Saheb</t>
  </si>
  <si>
    <t>113/0-114/0</t>
  </si>
  <si>
    <t>AP252</t>
  </si>
  <si>
    <t>TSE</t>
  </si>
  <si>
    <t>M/s Rudra Associate</t>
  </si>
  <si>
    <t>M/s Khodiyar Krupra</t>
  </si>
  <si>
    <t>M/s Sukhridwin</t>
  </si>
  <si>
    <t>M/s Ghanshyam</t>
  </si>
  <si>
    <t>M/s Ram Jivan-01</t>
  </si>
  <si>
    <t>M/s Ram Jivan-02</t>
  </si>
  <si>
    <t>M/s Hari Narayan</t>
  </si>
  <si>
    <t>M/s Chahnur Bibi</t>
  </si>
  <si>
    <t>Vadodara Portion Sub Contractor Details</t>
  </si>
  <si>
    <t>M/s hajji saheb</t>
  </si>
  <si>
    <t>M/s Jyoti Construction</t>
  </si>
  <si>
    <t>M/s Jeet Infra</t>
  </si>
  <si>
    <t>M/s BK Traders</t>
  </si>
  <si>
    <t>M/s Ajay Kumar</t>
  </si>
  <si>
    <t>M/s Gouri Shankar</t>
  </si>
  <si>
    <t>M/s Rahul Kumar</t>
  </si>
  <si>
    <t>M/s Barkad Alli</t>
  </si>
  <si>
    <t>M/s Rejaul</t>
  </si>
  <si>
    <t>M/s Senaul Haque</t>
  </si>
  <si>
    <t>M/s SK Samiul</t>
  </si>
  <si>
    <t>Stringing</t>
  </si>
  <si>
    <t>M/s Musladudin</t>
  </si>
  <si>
    <t>M/s Gokul Sarkar</t>
  </si>
  <si>
    <t>M/s Prince construction</t>
  </si>
  <si>
    <t>M/s Alamin Constr.-01</t>
  </si>
  <si>
    <t>M/s Alamin Constr.-02</t>
  </si>
  <si>
    <t>Thanu mahto</t>
  </si>
  <si>
    <t>Dherendra Kumar</t>
  </si>
  <si>
    <t>Sukuriddne</t>
  </si>
  <si>
    <t>Gouri Shankar-01</t>
  </si>
  <si>
    <t>Gouri Shankar-02</t>
  </si>
  <si>
    <t>No work due to holiday.</t>
  </si>
  <si>
    <t>Jyoti Const.</t>
  </si>
  <si>
    <t>Gang Mobilization Date</t>
  </si>
  <si>
    <t>Gang Demobilization date</t>
  </si>
  <si>
    <t>M/s Rajesh Singh</t>
  </si>
  <si>
    <t>M/s Jyoti Constr.</t>
  </si>
  <si>
    <t>M/s Tes Transco-03</t>
  </si>
  <si>
    <t>M/s Tes Transco-02</t>
  </si>
  <si>
    <t>M/s Tes Transco-01</t>
  </si>
  <si>
    <t>M/s Thanu Mahto</t>
  </si>
  <si>
    <t>Navsari Portion Sub Contractor Details</t>
  </si>
  <si>
    <t>M/s Dhaneshwar mahto</t>
  </si>
  <si>
    <t>116/0- 116A/0</t>
  </si>
  <si>
    <t>Mithun Kumar</t>
  </si>
  <si>
    <t>Final sag done.</t>
  </si>
  <si>
    <t>Mukesh</t>
  </si>
  <si>
    <t>Prince Construction</t>
  </si>
  <si>
    <t>No work due to waterlogged.</t>
  </si>
  <si>
    <t>No work due to approach road issues.</t>
  </si>
  <si>
    <t>Gourishankar-02</t>
  </si>
  <si>
    <t>Dhaneshwar</t>
  </si>
  <si>
    <t>SK Samuil</t>
  </si>
  <si>
    <t>108/0-109/0</t>
  </si>
  <si>
    <t>Todays Status</t>
  </si>
  <si>
    <t>Hindrance total days</t>
  </si>
  <si>
    <t>Hindance details</t>
  </si>
  <si>
    <t>Manpower</t>
  </si>
  <si>
    <t>18</t>
  </si>
  <si>
    <t>14</t>
  </si>
  <si>
    <t>20</t>
  </si>
  <si>
    <t>28</t>
  </si>
  <si>
    <t>23</t>
  </si>
  <si>
    <t>Senahul</t>
  </si>
  <si>
    <t>107/0-108/0</t>
  </si>
  <si>
    <t>Maa Bhawani</t>
  </si>
  <si>
    <t>DD60+25 (3M RC)</t>
  </si>
  <si>
    <t>Complete.</t>
  </si>
  <si>
    <t>Himanshi Construction</t>
  </si>
  <si>
    <t>Sukhruddin</t>
  </si>
  <si>
    <t>M/s Maa Bhawani</t>
  </si>
  <si>
    <t>121/0-122/0</t>
  </si>
  <si>
    <t xml:space="preserve"> </t>
  </si>
  <si>
    <t>DB1+18 (2M RC)</t>
  </si>
  <si>
    <t>Daulat Mahto</t>
  </si>
  <si>
    <t>Mukesh Kumar</t>
  </si>
  <si>
    <t>DC2+9 (2M RC)</t>
  </si>
  <si>
    <t>Alamin</t>
  </si>
  <si>
    <t>Niraj Tiwari</t>
  </si>
  <si>
    <t>106B/0- 107/0</t>
  </si>
  <si>
    <t>118/0- 119/0</t>
  </si>
  <si>
    <t>122/0-123/0</t>
  </si>
  <si>
    <t>Zahirul</t>
  </si>
  <si>
    <t>Paresh mahto</t>
  </si>
  <si>
    <t>Ajay</t>
  </si>
  <si>
    <t>Modina India</t>
  </si>
  <si>
    <t>Wet</t>
  </si>
  <si>
    <t>94.408</t>
  </si>
  <si>
    <t>Dahneshwar</t>
  </si>
  <si>
    <t>Himanshi-02</t>
  </si>
  <si>
    <t>Hmanshi Constr.-01</t>
  </si>
  <si>
    <t>M/s Vijay Sah</t>
  </si>
  <si>
    <t>15</t>
  </si>
  <si>
    <t>BK Traders</t>
  </si>
  <si>
    <t>Madhav Constr.</t>
  </si>
  <si>
    <t>DK Verma</t>
  </si>
  <si>
    <t>Barkat Ali</t>
  </si>
  <si>
    <t>Midhun</t>
  </si>
  <si>
    <t>Jwala</t>
  </si>
  <si>
    <t>Himashi</t>
  </si>
  <si>
    <t>Haji Saheb</t>
  </si>
  <si>
    <t>Suresh Choudhary</t>
  </si>
  <si>
    <t>Verma</t>
  </si>
  <si>
    <t>Thanu Mahto</t>
  </si>
  <si>
    <t>Ghanshyam mahto</t>
  </si>
  <si>
    <t>DA+9 (2M RC)</t>
  </si>
  <si>
    <t>Paresh</t>
  </si>
  <si>
    <t>Jyoti Constr.</t>
  </si>
  <si>
    <t>119/0-120/0</t>
  </si>
  <si>
    <t>Sukhriddin</t>
  </si>
  <si>
    <t>117/0-118/0</t>
  </si>
  <si>
    <t>MJR</t>
  </si>
  <si>
    <t>127/0-128/0</t>
  </si>
  <si>
    <t>Dharvendra</t>
  </si>
  <si>
    <t>M/s Modina India</t>
  </si>
  <si>
    <t>M/s Mithun</t>
  </si>
  <si>
    <t>M/s Barkat Ali</t>
  </si>
  <si>
    <t>M/s Jwala</t>
  </si>
  <si>
    <t>M/s Rahim</t>
  </si>
  <si>
    <t>M/s MJR</t>
  </si>
  <si>
    <t>M/s Senaul-01</t>
  </si>
  <si>
    <t>M/s Senahul-02</t>
  </si>
  <si>
    <t>Senahul-02</t>
  </si>
  <si>
    <t>M/s Kastabhanja</t>
  </si>
  <si>
    <t>M/s Jitu Bhai</t>
  </si>
  <si>
    <t xml:space="preserve">Completed.
</t>
  </si>
  <si>
    <t>WeT</t>
  </si>
  <si>
    <t>Maa Bhawani(Jitu)</t>
  </si>
  <si>
    <t>Kumar</t>
  </si>
  <si>
    <t xml:space="preserve">Jyoti  </t>
  </si>
  <si>
    <t>Himanshi</t>
  </si>
  <si>
    <t>Dhaneshwar Mahto</t>
  </si>
  <si>
    <t>Rawat Construction</t>
  </si>
  <si>
    <t>Arvind singh</t>
  </si>
  <si>
    <t>Lala Ram</t>
  </si>
  <si>
    <t>Dhaeshwar Mahto</t>
  </si>
  <si>
    <t>DD45+6(2M RC)</t>
  </si>
  <si>
    <t>haji saheb</t>
  </si>
  <si>
    <t>Lala rams</t>
  </si>
  <si>
    <t>Himanshi-01</t>
  </si>
  <si>
    <t>Shree Krishna Const.</t>
  </si>
  <si>
    <t>Anya Construction</t>
  </si>
  <si>
    <t>120/0-121/0</t>
  </si>
  <si>
    <t>Kastabhaja</t>
  </si>
  <si>
    <t>Tes Trasnsco</t>
  </si>
  <si>
    <t>Jayesh Electrical</t>
  </si>
  <si>
    <t>Tes transco</t>
  </si>
  <si>
    <t xml:space="preserve">Jyoti </t>
  </si>
  <si>
    <t>Dhaneshawar Mahto</t>
  </si>
  <si>
    <t>133A/0-134/0</t>
  </si>
  <si>
    <t>Dharvendra+Yakub</t>
  </si>
  <si>
    <t>DD45+0(2M RC)</t>
  </si>
  <si>
    <t>144/0-144A/0</t>
  </si>
  <si>
    <t>Kastabhanja</t>
  </si>
  <si>
    <t xml:space="preserve">DD60+25  </t>
  </si>
  <si>
    <t>Maa Bhawanis</t>
  </si>
  <si>
    <t>Maa Construction</t>
  </si>
  <si>
    <t>RC done o 16-12-2024.</t>
  </si>
  <si>
    <t>Khodiyar Krupa</t>
  </si>
  <si>
    <t>Rabari Vankabhai</t>
  </si>
  <si>
    <t>Nav Durga</t>
  </si>
  <si>
    <t>SA Enterprises</t>
  </si>
  <si>
    <t>Pratibha</t>
  </si>
  <si>
    <t>Lalhusain</t>
  </si>
  <si>
    <t>Rahim</t>
  </si>
  <si>
    <t>116B/0-117/0</t>
  </si>
  <si>
    <t>DD60+25(1M RC)</t>
  </si>
  <si>
    <t>RC done on 17-12-2024</t>
  </si>
  <si>
    <t>DD60+0(2M RC)</t>
  </si>
  <si>
    <t>PR Construction</t>
  </si>
  <si>
    <t>Zahirul+Yakub</t>
  </si>
  <si>
    <t>Hari Krishna</t>
  </si>
  <si>
    <t>Value Constr.</t>
  </si>
  <si>
    <t>Senahul-01</t>
  </si>
  <si>
    <t>116A/0-116B/0</t>
  </si>
  <si>
    <t>123/0-124/0</t>
  </si>
  <si>
    <t>Jai Mata Di</t>
  </si>
  <si>
    <t>Anya Construction.</t>
  </si>
  <si>
    <t>Dhaneshwar mahto</t>
  </si>
  <si>
    <t>114/0-115/0</t>
  </si>
  <si>
    <t>115/0-116/0</t>
  </si>
  <si>
    <t>144A/0-145/0</t>
  </si>
  <si>
    <t>Lal Hussain</t>
  </si>
  <si>
    <t>DD45+18(3M RC)</t>
  </si>
  <si>
    <t>DC2+9 (3M RC)</t>
  </si>
  <si>
    <t>Jyoti</t>
  </si>
  <si>
    <t>DD60+35(6M RC)</t>
  </si>
  <si>
    <t>147/1-147/2</t>
  </si>
  <si>
    <t>Surender Mahto</t>
  </si>
  <si>
    <t>126/0-127/0</t>
  </si>
  <si>
    <t>135B/0-136/0</t>
  </si>
  <si>
    <t>Matirul</t>
  </si>
  <si>
    <t>147/2-147A/0</t>
  </si>
  <si>
    <t>132/0-133/0</t>
  </si>
  <si>
    <t>Velly Constr.</t>
  </si>
  <si>
    <t>Anya Constr.</t>
  </si>
  <si>
    <t>NR road Contr.</t>
  </si>
  <si>
    <t>Rahim Khan</t>
  </si>
  <si>
    <t>Trial pit start date</t>
  </si>
  <si>
    <t>BLG Infratech</t>
  </si>
  <si>
    <t>106A/0-106B/0</t>
  </si>
  <si>
    <t>completed.</t>
  </si>
  <si>
    <t>135A/0-135A/1</t>
  </si>
  <si>
    <t>Tower Foundation</t>
  </si>
  <si>
    <t>Tajirul</t>
  </si>
  <si>
    <t>Harshi</t>
  </si>
  <si>
    <t>260/0-261/0</t>
  </si>
  <si>
    <t>BLG</t>
  </si>
  <si>
    <t>DD45+25(11.96 M RC)</t>
  </si>
  <si>
    <t>125A/0-126/0</t>
  </si>
  <si>
    <t>Enamul Haque</t>
  </si>
  <si>
    <t>135A/1-135A/2</t>
  </si>
  <si>
    <t>Matirul+Rejaul</t>
  </si>
  <si>
    <t>135A/2-135B/0</t>
  </si>
  <si>
    <t>164/0-165/0</t>
  </si>
  <si>
    <t>259/0-260/0</t>
  </si>
  <si>
    <t>125/0-125A/0</t>
  </si>
  <si>
    <t>length</t>
  </si>
  <si>
    <t>P/O Completed</t>
  </si>
  <si>
    <t>F/S Completed</t>
  </si>
  <si>
    <t>Stringing Status As on Today</t>
  </si>
  <si>
    <t>Stringing Part-II (Navsari Section)</t>
  </si>
  <si>
    <t>Engaged Date</t>
  </si>
  <si>
    <t>Hindarnce Days</t>
  </si>
  <si>
    <t>Monera</t>
  </si>
  <si>
    <t>Sukhridin</t>
  </si>
  <si>
    <t>Velly</t>
  </si>
  <si>
    <t>Khodiyar</t>
  </si>
  <si>
    <t>DC1+9(2M RC)</t>
  </si>
  <si>
    <t xml:space="preserve">PILE  </t>
  </si>
  <si>
    <t>Tower foundation</t>
  </si>
  <si>
    <t>Ammu Eng.</t>
  </si>
  <si>
    <t>Modina Inda-1</t>
  </si>
  <si>
    <t>Modina India-1</t>
  </si>
  <si>
    <t>Modina India-2</t>
  </si>
  <si>
    <t>Compleed.</t>
  </si>
  <si>
    <t>28-01-202</t>
  </si>
  <si>
    <t>Compeleted.</t>
  </si>
  <si>
    <t xml:space="preserve">DD45+0 </t>
  </si>
  <si>
    <t>DD45+9 (3M RC)</t>
  </si>
  <si>
    <t>Pile</t>
  </si>
  <si>
    <t>02-02-025</t>
  </si>
  <si>
    <t>263/0-264/0</t>
  </si>
  <si>
    <t>264/0-265/0</t>
  </si>
  <si>
    <t>257/0-259/0</t>
  </si>
  <si>
    <t>106/0-106A/0</t>
  </si>
  <si>
    <t>Ammu Engg.</t>
  </si>
  <si>
    <t>PO Length</t>
  </si>
  <si>
    <t>128/0-129/0</t>
  </si>
  <si>
    <t>129/0-129A/0</t>
  </si>
  <si>
    <t>FS Length</t>
  </si>
  <si>
    <t>Mithun</t>
  </si>
  <si>
    <t>Murgan</t>
  </si>
  <si>
    <t>Kastbhanja</t>
  </si>
  <si>
    <t>DD60+3 (2M RC)</t>
  </si>
  <si>
    <t>SK Samui-3</t>
  </si>
  <si>
    <t>SK Samui</t>
  </si>
  <si>
    <t>124/0-124A/0</t>
  </si>
  <si>
    <t>Kamruddin</t>
  </si>
  <si>
    <t>255/0-257/0</t>
  </si>
  <si>
    <t>Jyoti-2</t>
  </si>
  <si>
    <t>Competed.</t>
  </si>
  <si>
    <t>Ammu Engg.-1</t>
  </si>
  <si>
    <t>262/0-263/0</t>
  </si>
  <si>
    <t>130/0-131/0</t>
  </si>
  <si>
    <t>137A/0-138/0</t>
  </si>
  <si>
    <t>265/0-266/0</t>
  </si>
  <si>
    <t>DC2+9(2M RC)</t>
  </si>
  <si>
    <t>137/0-137A/0</t>
  </si>
  <si>
    <t>Rafikul Alam Construction</t>
  </si>
  <si>
    <t>163/0-164/0</t>
  </si>
  <si>
    <t>Velly Constr</t>
  </si>
  <si>
    <t>Ketan</t>
  </si>
  <si>
    <t>Arvind</t>
  </si>
  <si>
    <t>Sulen sarkar</t>
  </si>
  <si>
    <t>261/0-262/0</t>
  </si>
  <si>
    <t>Ammu Engg-1</t>
  </si>
  <si>
    <t>Neelkanth</t>
  </si>
  <si>
    <t>Anarul Haque</t>
  </si>
  <si>
    <t>Hotline</t>
  </si>
  <si>
    <t>Dharmendra Electrical</t>
  </si>
  <si>
    <t>131/0-132/0</t>
  </si>
  <si>
    <t>138/0-139/0</t>
  </si>
  <si>
    <t>Neel Kanth</t>
  </si>
  <si>
    <t>DD60+25(3M RC)</t>
  </si>
  <si>
    <t>New Gang</t>
  </si>
  <si>
    <t>DB2+25(2M RC)</t>
  </si>
  <si>
    <t>254/0-255/0</t>
  </si>
  <si>
    <t>272/0-272/5</t>
  </si>
  <si>
    <t>Crane erection</t>
  </si>
  <si>
    <t>Kastbahana</t>
  </si>
  <si>
    <t>139/0-139A/0</t>
  </si>
  <si>
    <t>SK Zenarul</t>
  </si>
  <si>
    <t>139A/0-140/0</t>
  </si>
  <si>
    <t xml:space="preserve">DC1+9  </t>
  </si>
  <si>
    <t>Neekl Kanta</t>
  </si>
  <si>
    <t>Ammu</t>
  </si>
  <si>
    <t>Mithun Gang join at 02-03-2025</t>
  </si>
  <si>
    <t>Neeraj Tiwari</t>
  </si>
  <si>
    <t>DD45+35(11.84M RC)</t>
  </si>
  <si>
    <t>AK Construction</t>
  </si>
  <si>
    <t>Sulen Sarkar</t>
  </si>
  <si>
    <t xml:space="preserve">DC2+9  </t>
  </si>
  <si>
    <t>266/1-267/0</t>
  </si>
  <si>
    <t>Tes Transcvo</t>
  </si>
  <si>
    <t>DD60+55(4.5M RC)</t>
  </si>
  <si>
    <t>135/0-135A/0</t>
  </si>
  <si>
    <t>Enamal Haque</t>
  </si>
  <si>
    <t>136/0-137/0</t>
  </si>
  <si>
    <t>143/0-143A/0</t>
  </si>
  <si>
    <t>158B/0-159/0</t>
  </si>
  <si>
    <t>DD45+25(2M RC)</t>
  </si>
  <si>
    <t>142/0-143/0</t>
  </si>
  <si>
    <t>DB1+18(2M RC)</t>
  </si>
  <si>
    <t>After complete 02 days gang not interested to work.</t>
  </si>
  <si>
    <t>Rupesh</t>
  </si>
  <si>
    <t>134/0-135/0</t>
  </si>
  <si>
    <t>266/0-266/1</t>
  </si>
  <si>
    <t>TSE-1</t>
  </si>
  <si>
    <t>143A/0-143A/2</t>
  </si>
  <si>
    <t>Alam Construction</t>
  </si>
  <si>
    <t>143A/2-143A/3</t>
  </si>
  <si>
    <t>143A/3-144/0</t>
  </si>
  <si>
    <t>TSE-2</t>
  </si>
  <si>
    <t>kastabhanja</t>
  </si>
  <si>
    <t>147B/0-148/0</t>
  </si>
  <si>
    <t>148/0-149/0</t>
  </si>
  <si>
    <t>152/0-152A/0</t>
  </si>
  <si>
    <t>Alangir</t>
  </si>
  <si>
    <t>141/0-142/0</t>
  </si>
  <si>
    <t>267A/0-268/0</t>
  </si>
  <si>
    <t>04 days idle due to 02 pit in row</t>
  </si>
  <si>
    <t>Samirul</t>
  </si>
  <si>
    <t>Clipping &amp; jumpering done.</t>
  </si>
  <si>
    <t>Jumpering &amp; spacering done.</t>
  </si>
  <si>
    <t>Clipping &amp; spacer work done.</t>
  </si>
  <si>
    <t>Spacer work done.</t>
  </si>
  <si>
    <t>Spcaer work done.</t>
  </si>
  <si>
    <t>Mithun-1</t>
  </si>
  <si>
    <t>DD45+25(10.96 M RC)</t>
  </si>
  <si>
    <t>KND</t>
  </si>
  <si>
    <t>253/0-254/0</t>
  </si>
  <si>
    <t>Again start date is 30-03-2025</t>
  </si>
  <si>
    <t>SulenSarkar</t>
  </si>
  <si>
    <t xml:space="preserve">DD60+25 </t>
  </si>
  <si>
    <t>DD60+9 (2M RC)</t>
  </si>
  <si>
    <t>Kastabbhanja</t>
  </si>
  <si>
    <t xml:space="preserve"> jumpering done.</t>
  </si>
  <si>
    <t>267/0-267A/0</t>
  </si>
  <si>
    <t>Clipping work u/p.</t>
  </si>
  <si>
    <t>Spaer work done.</t>
  </si>
  <si>
    <t>140/0-141/0</t>
  </si>
  <si>
    <t>145A/0-146/0</t>
  </si>
  <si>
    <t>162/0-163/0</t>
  </si>
  <si>
    <t>269/0-270/0</t>
  </si>
  <si>
    <t>147/0-147/1</t>
  </si>
  <si>
    <t>270/0-270A/0</t>
  </si>
  <si>
    <t>Modina india</t>
  </si>
  <si>
    <t>SK samui</t>
  </si>
  <si>
    <t>146/0-147/0</t>
  </si>
  <si>
    <t>Mithun-2</t>
  </si>
  <si>
    <t>268/0-269/0</t>
  </si>
  <si>
    <t>270A/0-271/0</t>
  </si>
  <si>
    <t>Alamgir</t>
  </si>
  <si>
    <t>Rahim Khan-1</t>
  </si>
  <si>
    <t xml:space="preserve">DC2+9 </t>
  </si>
  <si>
    <t xml:space="preserve"> 181/2</t>
  </si>
  <si>
    <t>149/0-150/0</t>
  </si>
  <si>
    <t>161/0-162/0</t>
  </si>
  <si>
    <t>271/0-272/0</t>
  </si>
  <si>
    <t>Kamruddin &amp; Deepak</t>
  </si>
  <si>
    <t>Again completed on 16-04-2025</t>
  </si>
  <si>
    <t>150A/0-151/0</t>
  </si>
  <si>
    <t>252/0-253/0</t>
  </si>
  <si>
    <t>Kamruddin &amp; Maidul rahman</t>
  </si>
  <si>
    <t>145/0-145A/0</t>
  </si>
  <si>
    <t>251/-252/0</t>
  </si>
  <si>
    <t>250/0-251/0</t>
  </si>
  <si>
    <t>Rahim Khan-3 &amp; Sulen sarkar</t>
  </si>
  <si>
    <t>249/0-250/0</t>
  </si>
  <si>
    <t>Revenue</t>
  </si>
  <si>
    <t>197/0-198/0</t>
  </si>
  <si>
    <t>02 days idle</t>
  </si>
  <si>
    <t>MJR-2</t>
  </si>
  <si>
    <t xml:space="preserve">Rahim Khan-3  </t>
  </si>
  <si>
    <t>Rahim Khan-2 &amp; MJR-1</t>
  </si>
  <si>
    <t>Deepak Sarkar</t>
  </si>
  <si>
    <t>150/0-150A/0</t>
  </si>
  <si>
    <t>Alaam Construction</t>
  </si>
  <si>
    <t>04 days ROW.</t>
  </si>
  <si>
    <t>MJR-1</t>
  </si>
  <si>
    <t>Hindrance from 02-05-2025 to continue</t>
  </si>
  <si>
    <t>Crane</t>
  </si>
  <si>
    <t>02days no work due to strike.</t>
  </si>
  <si>
    <t>167/0-168/0</t>
  </si>
  <si>
    <t>151/0-152/0</t>
  </si>
  <si>
    <t>Sulen Sarkar &amp; DK Verma</t>
  </si>
  <si>
    <t xml:space="preserve">Sulen sarkar  </t>
  </si>
  <si>
    <t>248/0-249/0</t>
  </si>
  <si>
    <t>Kamruddin &amp; Deepak Sarkar</t>
  </si>
  <si>
    <t>1-S/D not avail.</t>
  </si>
  <si>
    <t>197/1/2/3/4 insulator hoisting done. Final checking u/p.</t>
  </si>
  <si>
    <t>After lunch gang strike.</t>
  </si>
  <si>
    <t>Again start date is 14-05-2025</t>
  </si>
  <si>
    <t>04 towers final checking with insulator hoisting done.Cable bypass work u/p.</t>
  </si>
  <si>
    <t>147A/0-147B/0</t>
  </si>
  <si>
    <t>ROW</t>
  </si>
  <si>
    <t>02 days idle at 214/0 due to ROW</t>
  </si>
  <si>
    <t>From 16-05-2025 idle due to ROW.</t>
  </si>
  <si>
    <t>Kamruddin Deepak Sarkar</t>
  </si>
  <si>
    <t>ROW from 20-05-2025</t>
  </si>
  <si>
    <t>No work due to ROW.</t>
  </si>
  <si>
    <t>155/0-156/0</t>
  </si>
  <si>
    <t>Choudhry Construction</t>
  </si>
  <si>
    <t>Cage section is u/p.  ROW</t>
  </si>
  <si>
    <t>ROW from 22-05-2025</t>
  </si>
  <si>
    <t>Rafikul alam &amp; Enamul</t>
  </si>
  <si>
    <t>9.97M RC</t>
  </si>
  <si>
    <t>ROW from 19-05-2025 to 23-05-2025.Gang moved to 169/0.</t>
  </si>
  <si>
    <t>3rd section is u/p.ROW</t>
  </si>
  <si>
    <t>ROW from 23-05-2025</t>
  </si>
  <si>
    <t>Ist section done.Collapse on 24-05-2025</t>
  </si>
  <si>
    <t>156/0-157/0</t>
  </si>
  <si>
    <t>1-Approach road issues</t>
  </si>
  <si>
    <t>Insulator hoisting &amp; final chceking u/p.Materials shifting.</t>
  </si>
  <si>
    <t>No work.</t>
  </si>
  <si>
    <t>All pile completed.
Pit D pile cap casting done.</t>
  </si>
  <si>
    <t>Again start date is 06-06-2025</t>
  </si>
  <si>
    <t>Ist section is u/p.ROW</t>
  </si>
  <si>
    <t>Barkat Ali &amp; Mithun Gang</t>
  </si>
  <si>
    <t>ROW since 04-06-2025-06-06-2025 &amp; 09-06-2025-12-06-2025. Then gang shifted to 153/0.</t>
  </si>
  <si>
    <t>Deepak sarkar enganged on 12-06-2025 to doing final sag</t>
  </si>
  <si>
    <t>Mithun gang shifted to this loc. on 12-06-2026</t>
  </si>
  <si>
    <t>All pile(16) completed.
Pit A pile cap shuttering worku/p.
Pit D pile cap shuttering work u/p.</t>
  </si>
  <si>
    <t>272/5-272A/0</t>
  </si>
  <si>
    <t>Gokul &amp; Enamul</t>
  </si>
  <si>
    <t>Materials shifting is u/p.Gang shifted.</t>
  </si>
  <si>
    <t>2nd section is u/p.</t>
  </si>
  <si>
    <t xml:space="preserve">No work. </t>
  </si>
  <si>
    <t>Insulator hoisting completed.</t>
  </si>
  <si>
    <t>Sulen Sarkar join on 02-07-2025.Sulen Sarkar demobilized on 05-07-2025.And MJR join on 08-07-2025.</t>
  </si>
  <si>
    <t>Senahul,Sulen Sarkar &amp; MJR</t>
  </si>
  <si>
    <t>Erection Balance Location Status of ANTL Project</t>
  </si>
  <si>
    <t>TOT</t>
  </si>
  <si>
    <t xml:space="preserve">Village </t>
  </si>
  <si>
    <t>Tehsil</t>
  </si>
  <si>
    <t>District</t>
  </si>
  <si>
    <t>Tower Weight</t>
  </si>
  <si>
    <t>DABKA</t>
  </si>
  <si>
    <t>PADRA</t>
  </si>
  <si>
    <t>VADODARA</t>
  </si>
  <si>
    <t>Clear</t>
  </si>
  <si>
    <t>Pending</t>
  </si>
  <si>
    <t>Foundation u/p.</t>
  </si>
  <si>
    <t>Kukurwada</t>
  </si>
  <si>
    <t>Bharuch</t>
  </si>
  <si>
    <t>Pungam</t>
  </si>
  <si>
    <t>Ankleshwar</t>
  </si>
  <si>
    <t>Boidra</t>
  </si>
  <si>
    <t>Umarwada</t>
  </si>
  <si>
    <t>Haturan</t>
  </si>
  <si>
    <t>Mangrol</t>
  </si>
  <si>
    <t>Surat</t>
  </si>
  <si>
    <t>Mahuvej</t>
  </si>
  <si>
    <t>Ist section is u/p.</t>
  </si>
  <si>
    <t>Kosamba</t>
  </si>
  <si>
    <t>Valecha</t>
  </si>
  <si>
    <t>Panetha</t>
  </si>
  <si>
    <t>Ghala</t>
  </si>
  <si>
    <t>Kamrej</t>
  </si>
  <si>
    <t>Jior</t>
  </si>
  <si>
    <t>Dhatav</t>
  </si>
  <si>
    <t>3rd section.</t>
  </si>
  <si>
    <t>Netrang</t>
  </si>
  <si>
    <t>3rd section .</t>
  </si>
  <si>
    <t>Dharutha</t>
  </si>
  <si>
    <t>Jat Barthana</t>
  </si>
  <si>
    <t>Asta</t>
  </si>
  <si>
    <t>Segva</t>
  </si>
  <si>
    <t>Pali</t>
  </si>
  <si>
    <t>Mota</t>
  </si>
  <si>
    <t>Bardoli</t>
  </si>
  <si>
    <t>Umrakh</t>
  </si>
  <si>
    <t>Gangpore</t>
  </si>
  <si>
    <t>Palsana</t>
  </si>
  <si>
    <t>Jetpor</t>
  </si>
  <si>
    <t>Barasadi</t>
  </si>
  <si>
    <t>Dhamdod</t>
  </si>
  <si>
    <t>Ena</t>
  </si>
  <si>
    <t>Ghaluda</t>
  </si>
  <si>
    <t>Bhutpor</t>
  </si>
  <si>
    <t>Kanav</t>
  </si>
  <si>
    <t>Nimlai</t>
  </si>
  <si>
    <t>Jalalpore</t>
  </si>
  <si>
    <t>Summary</t>
  </si>
  <si>
    <t>Balance Stringing Ready Status of ANTL project</t>
  </si>
  <si>
    <t>Length(Km.)</t>
  </si>
  <si>
    <t>Total Length</t>
  </si>
  <si>
    <t>Method</t>
  </si>
  <si>
    <t>Readyness</t>
  </si>
  <si>
    <t>174/1-175/0</t>
  </si>
  <si>
    <t>NA</t>
  </si>
  <si>
    <t xml:space="preserve">Ready </t>
  </si>
  <si>
    <t>177/0-178/0</t>
  </si>
  <si>
    <t>178/0-179/0</t>
  </si>
  <si>
    <t>191A/0-192/0</t>
  </si>
  <si>
    <t>192/0-193/0</t>
  </si>
  <si>
    <t>194/0-195/0</t>
  </si>
  <si>
    <t>196/0-197/0</t>
  </si>
  <si>
    <t>Xpressway</t>
  </si>
  <si>
    <t>158A/0-158B/0</t>
  </si>
  <si>
    <t>66kV</t>
  </si>
  <si>
    <t>169/0-171/0</t>
  </si>
  <si>
    <t>220kV</t>
  </si>
  <si>
    <t>171/0-172/0</t>
  </si>
  <si>
    <t>400kV</t>
  </si>
  <si>
    <t>176/0-177/0</t>
  </si>
  <si>
    <t>179/0-180/0</t>
  </si>
  <si>
    <t>180/0-181/0</t>
  </si>
  <si>
    <t>188/0-189/0</t>
  </si>
  <si>
    <t>193/0-194/0</t>
  </si>
  <si>
    <t>204/0-205/0</t>
  </si>
  <si>
    <t>Machine</t>
  </si>
  <si>
    <t>168/0-169/0</t>
  </si>
  <si>
    <t>181/0-182/0</t>
  </si>
  <si>
    <t>189/0-190/0</t>
  </si>
  <si>
    <t>195/0-195A/0</t>
  </si>
  <si>
    <t>195A/0-196/0</t>
  </si>
  <si>
    <t>198/0-199/0</t>
  </si>
  <si>
    <t>124A/0-124A/1</t>
  </si>
  <si>
    <t>124A/1-125/0</t>
  </si>
  <si>
    <t>Gokul Sarkar Dharvendra</t>
  </si>
  <si>
    <t>Waterlogged</t>
  </si>
  <si>
    <t>Drum No.</t>
  </si>
  <si>
    <t>Section Length</t>
  </si>
  <si>
    <t>OPGW length</t>
  </si>
  <si>
    <t>AHMD-NVSA-1</t>
  </si>
  <si>
    <t>-</t>
  </si>
  <si>
    <t>AHMD-NVSA-2</t>
  </si>
  <si>
    <t>AHMD-NVSA-3</t>
  </si>
  <si>
    <t>AHMD-NVSA-4</t>
  </si>
  <si>
    <t>AHMD-NVSA-5</t>
  </si>
  <si>
    <t>AHMD-NVSA-6</t>
  </si>
  <si>
    <t>AHMD-NVSA-7</t>
  </si>
  <si>
    <t>AHMD-NVSA-8</t>
  </si>
  <si>
    <t>AHMD-NVSA-9</t>
  </si>
  <si>
    <t>AHMD-NVSA-10</t>
  </si>
  <si>
    <t>AHMD-NVSA-11</t>
  </si>
  <si>
    <t>AHMD-NVSA-12</t>
  </si>
  <si>
    <t>AHMD-NVSA-13</t>
  </si>
  <si>
    <t>AHMD-NVSA-14</t>
  </si>
  <si>
    <t>AHMD-NVSA-15</t>
  </si>
  <si>
    <t>AHMD-NVSA-16</t>
  </si>
  <si>
    <t>AHMD-NVSA-17</t>
  </si>
  <si>
    <t>AHMD-NVSA-18</t>
  </si>
  <si>
    <t>AHMD-NVSA-19</t>
  </si>
  <si>
    <t>AHMD-NVSA-20</t>
  </si>
  <si>
    <t>AHMD-NVSA-21</t>
  </si>
  <si>
    <t>AHMD-NVSA-22</t>
  </si>
  <si>
    <t>AHMD-NVSA-23</t>
  </si>
  <si>
    <t>AHMD-NVSA-24</t>
  </si>
  <si>
    <t>AHMD-NVSA-25</t>
  </si>
  <si>
    <t>AHMD-NVSA-26</t>
  </si>
  <si>
    <t>AHMD-NVSA-27</t>
  </si>
  <si>
    <t>AHMD-NVSA-28</t>
  </si>
  <si>
    <t>AHMD-NVSA-29</t>
  </si>
  <si>
    <t>AHMD-NVSA-30</t>
  </si>
  <si>
    <t>AHMD-NVSA-31</t>
  </si>
  <si>
    <t>AHMD-NVSA-32</t>
  </si>
  <si>
    <t>AHMD-NVSA-33</t>
  </si>
  <si>
    <t>AHMD-NVSA-34</t>
  </si>
  <si>
    <t>AHMD-NVSA-35</t>
  </si>
  <si>
    <t>AHMD-NVSA-36</t>
  </si>
  <si>
    <t>AHMD-NVSA-37</t>
  </si>
  <si>
    <t>AHMD-NVSA-38</t>
  </si>
  <si>
    <t>AHMD-NVSA-39</t>
  </si>
  <si>
    <t>AHMD-NVSA-40</t>
  </si>
  <si>
    <t>AHMD-NVSA-41</t>
  </si>
  <si>
    <t>AHMD-NVSA-42</t>
  </si>
  <si>
    <t>AHMD-NVSA-43</t>
  </si>
  <si>
    <t>S/S GANTRY</t>
  </si>
  <si>
    <t>Total Drum Length in Meter</t>
  </si>
  <si>
    <t>Total Drum Length in Km</t>
  </si>
  <si>
    <t>Completed Length</t>
  </si>
  <si>
    <t>OPGW stringing Status for TA-325 Project</t>
  </si>
  <si>
    <t>Approach road issues.</t>
  </si>
  <si>
    <t>Concreting Volume in M3</t>
  </si>
  <si>
    <t>Type</t>
  </si>
  <si>
    <t>DD60</t>
  </si>
  <si>
    <t>DC</t>
  </si>
  <si>
    <t>DA</t>
  </si>
  <si>
    <t>Gourishankar</t>
  </si>
  <si>
    <t>DB</t>
  </si>
  <si>
    <t>DD45</t>
  </si>
  <si>
    <t>Lalan Mahto</t>
  </si>
  <si>
    <t>Poonam Kumari</t>
  </si>
  <si>
    <t>Intizer Infratech</t>
  </si>
  <si>
    <t xml:space="preserve">Ramjivan </t>
  </si>
  <si>
    <t>Supply</t>
  </si>
  <si>
    <t>Completed
 Erection</t>
  </si>
  <si>
    <t>DA Type</t>
  </si>
  <si>
    <t>DB+3</t>
  </si>
  <si>
    <t>DB+6</t>
  </si>
  <si>
    <t>DB+9</t>
  </si>
  <si>
    <t>DB+18</t>
  </si>
  <si>
    <t>DB+25</t>
  </si>
  <si>
    <t>DB Type</t>
  </si>
  <si>
    <t>DC+3</t>
  </si>
  <si>
    <t>DC+6</t>
  </si>
  <si>
    <t>DC+9</t>
  </si>
  <si>
    <t>DC+18</t>
  </si>
  <si>
    <t>DC+25</t>
  </si>
  <si>
    <t>DC Type</t>
  </si>
  <si>
    <t>DD45 Type</t>
  </si>
  <si>
    <t>DD60+55 Type</t>
  </si>
  <si>
    <t>DCT Type</t>
  </si>
  <si>
    <t>Barkat Ali &amp; Sukhriddin</t>
  </si>
  <si>
    <t>Sukhriddin gang moved to this loc. On 22-07-2025.ROW from 24-06-2025 to 21-07-2025.Sukhriddin gang demobilized on 25-07-2025.</t>
  </si>
  <si>
    <t>Comp Date</t>
  </si>
  <si>
    <t>Sub-Contractor</t>
  </si>
  <si>
    <t>165/5</t>
  </si>
  <si>
    <t>Foundation Pending</t>
  </si>
  <si>
    <t>152A/0-153/0</t>
  </si>
  <si>
    <t>Ready</t>
  </si>
  <si>
    <t>Completed.Tightening u/p.</t>
  </si>
  <si>
    <t>Spacering work u/p.</t>
  </si>
  <si>
    <t>Sanjya kumar demobilsed on 20-07-2025. Dhaneshwar mahto gang joined on 19-08-2025.</t>
  </si>
  <si>
    <t>Sanjay Kumar &amp; Dhaneshwar</t>
  </si>
  <si>
    <t>Arjun</t>
  </si>
  <si>
    <t>Alam construction</t>
  </si>
  <si>
    <t>190/0-191/0</t>
  </si>
  <si>
    <t>191/0-191A/0</t>
  </si>
  <si>
    <t>ROW since 10-09-2025</t>
  </si>
  <si>
    <t xml:space="preserve">Body completed. </t>
  </si>
  <si>
    <t>274/0-275/0</t>
  </si>
  <si>
    <t>2.79(8)</t>
  </si>
  <si>
    <t>ROW since 07-09-2025-17-09-2025</t>
  </si>
  <si>
    <t>Muni Bibi</t>
  </si>
  <si>
    <t>ROW cleared Date</t>
  </si>
  <si>
    <t>Engaged Gang Date</t>
  </si>
  <si>
    <t>Sukhrridin</t>
  </si>
  <si>
    <t>Approachable</t>
  </si>
  <si>
    <t>Not Approachable</t>
  </si>
  <si>
    <t>Modina India-3</t>
  </si>
  <si>
    <t>Anil Marandi</t>
  </si>
  <si>
    <t>ROW from 19-05-2025-04-06-2025. Loc. Cleared on 23-09-2025.Modina Indian -3 engaged on 23-09-2025.</t>
  </si>
  <si>
    <t>Senahul &amp; Modina India-3</t>
  </si>
  <si>
    <t>Project Code</t>
  </si>
  <si>
    <t>TA 325</t>
  </si>
  <si>
    <t>Date</t>
  </si>
  <si>
    <t>President-T&amp;D</t>
  </si>
  <si>
    <t>Mr. Ganesh Srinivasan</t>
  </si>
  <si>
    <t>Project Name</t>
  </si>
  <si>
    <t>765KV D/C HEXA AHMEDABAD - NAVSARI TL 
(PKG 02)</t>
  </si>
  <si>
    <t>NOA Start Date</t>
  </si>
  <si>
    <t>PCH</t>
  </si>
  <si>
    <t>Mr. Sivaraman Natrajan</t>
  </si>
  <si>
    <t>Client Name</t>
  </si>
  <si>
    <t>PGKTL</t>
  </si>
  <si>
    <t>LOA End Date</t>
  </si>
  <si>
    <t>Regional Manager</t>
  </si>
  <si>
    <t>Mr. Nitin Bandale</t>
  </si>
  <si>
    <t>Revised End Date</t>
  </si>
  <si>
    <t>Planning Engineer</t>
  </si>
  <si>
    <t>Mr. Bikash Ranjan Pradhan</t>
  </si>
  <si>
    <t>Project Manger</t>
  </si>
  <si>
    <t>Mr. Sanjeev Garg</t>
  </si>
  <si>
    <t>Survey Status</t>
  </si>
  <si>
    <t>Unit</t>
  </si>
  <si>
    <t>Final Est. Qty</t>
  </si>
  <si>
    <t>L2 till Last Month</t>
  </si>
  <si>
    <t>Submitted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</si>
  <si>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</si>
  <si>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</si>
  <si>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</si>
  <si>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</si>
  <si>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</si>
  <si>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Approved till Current Month</t>
  </si>
  <si>
    <t>Rout Alignment</t>
  </si>
  <si>
    <t>km</t>
  </si>
  <si>
    <t xml:space="preserve">  Completed</t>
  </si>
  <si>
    <t>Progress Status</t>
  </si>
  <si>
    <t>Final Estimated Quantity</t>
  </si>
  <si>
    <t>Cumulative L2 till Last Month (Aug'25)</t>
  </si>
  <si>
    <t>Cumulative Progress till Last Month(Aug'25)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</si>
  <si>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</si>
  <si>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</si>
  <si>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</si>
  <si>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</si>
  <si>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</si>
  <si>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</si>
  <si>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</si>
  <si>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</si>
  <si>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Tower Erection</t>
  </si>
  <si>
    <t>Tack welding</t>
  </si>
  <si>
    <t>Stringing(Km)</t>
  </si>
  <si>
    <t>Modina India-3 (PGCIL)</t>
  </si>
  <si>
    <t>Muni Bibi-2</t>
  </si>
  <si>
    <t>Dildar Electrical-2_PGCIL</t>
  </si>
  <si>
    <t>DA+4</t>
  </si>
  <si>
    <t>Zealand</t>
  </si>
  <si>
    <t>DD45+9 ( 4.5m RC)</t>
  </si>
  <si>
    <t>Kashtabhanjan</t>
  </si>
  <si>
    <t xml:space="preserve">Completed </t>
  </si>
  <si>
    <t>Sakia Khatun</t>
  </si>
  <si>
    <t>Teklal Mahto</t>
  </si>
  <si>
    <t>Dildar Electrical-3</t>
  </si>
  <si>
    <t>Manirul Haque / Rulu-1</t>
  </si>
  <si>
    <t>Anita Devi</t>
  </si>
  <si>
    <t>ROW.</t>
  </si>
  <si>
    <t>Earthing &amp; Backfilling U/P</t>
  </si>
  <si>
    <t>ROW from 21-05-2025 &amp; ROW Resolved On 3-10-2025</t>
  </si>
  <si>
    <t xml:space="preserve">Pit C Excavation Done Pit B Excavation U/P
</t>
  </si>
  <si>
    <t>Muslehuddin</t>
  </si>
  <si>
    <t xml:space="preserve">Dharmendra </t>
  </si>
  <si>
    <t>191/0 - 191A/0</t>
  </si>
  <si>
    <t>DD</t>
  </si>
  <si>
    <t xml:space="preserve"> 165/4 Loc WIP.
</t>
  </si>
  <si>
    <t>Pit C Dewatering U/P &amp; Gang Shifting U/P from 166/0.</t>
  </si>
  <si>
    <t>3 No Location WIP.</t>
  </si>
  <si>
    <t>DB1</t>
  </si>
  <si>
    <t>Chaudhary Construction</t>
  </si>
  <si>
    <t>Clear but Not approachable</t>
  </si>
  <si>
    <t>Approach road making WIP</t>
  </si>
  <si>
    <t>Gang shifting completed and dewatering WIP</t>
  </si>
  <si>
    <t>Material shifting and plateform making U/P</t>
  </si>
  <si>
    <t>Mithun Kumar (VNTL)</t>
  </si>
  <si>
    <t>Jwala Singh</t>
  </si>
  <si>
    <t xml:space="preserve">ROW since 31-05-2025 &amp; Row Cleared On 3-10-2025 </t>
  </si>
  <si>
    <t>Prayag Mahto</t>
  </si>
  <si>
    <t>Manirul Haque / Rulu-2</t>
  </si>
  <si>
    <t>Nasirudin</t>
  </si>
  <si>
    <t>Javir Hossen</t>
  </si>
  <si>
    <t>MD Akhtar</t>
  </si>
  <si>
    <t>Subhash</t>
  </si>
  <si>
    <t>Modina India-1&amp;4 (PGCIL)</t>
  </si>
  <si>
    <t>Sukruddin</t>
  </si>
  <si>
    <t>Material Shifting Completed</t>
  </si>
  <si>
    <t>Gokul-1</t>
  </si>
  <si>
    <t>Satish Kumar</t>
  </si>
  <si>
    <t>Jaman Mahto-1 (Ratna Devi)</t>
  </si>
  <si>
    <t>Gokul Sarkar-2</t>
  </si>
  <si>
    <t>Senaul</t>
  </si>
  <si>
    <t>Didar Electricals (PGCIL)</t>
  </si>
  <si>
    <t xml:space="preserve">ROW from 19-05-2025. Loc. Cleared on 23-09-2025.Gang Dildar Electrical enganged on 23-09-2025 </t>
  </si>
  <si>
    <t>Modina India-2 (PGCIL)</t>
  </si>
  <si>
    <t>Spacering and Clipping U/P</t>
  </si>
  <si>
    <t>Foundation WIP</t>
  </si>
  <si>
    <t>Water logged</t>
  </si>
  <si>
    <t>CURRENT STATUS OF TOWER ERECTION WORK IN PROGRESS LOCATIONS</t>
  </si>
  <si>
    <t>Loc No.</t>
  </si>
  <si>
    <t>Gang Name</t>
  </si>
  <si>
    <t>Fitter</t>
  </si>
  <si>
    <t>Man
power</t>
  </si>
  <si>
    <t>Total
Tonnage of Tower (MT)</t>
  </si>
  <si>
    <t>Start
Date</t>
  </si>
  <si>
    <t>Productivity Planned
(MT)</t>
  </si>
  <si>
    <t>Tonnage done for the day(MT)</t>
  </si>
  <si>
    <t>Cumm Tonnage done(MT)</t>
  </si>
  <si>
    <t>Target / Actual Completion</t>
  </si>
  <si>
    <t>Gang Leader</t>
  </si>
  <si>
    <t>Gang Leader Ph no.</t>
  </si>
  <si>
    <t>KEC Supervisor</t>
  </si>
  <si>
    <t>Section Incharge</t>
  </si>
  <si>
    <t>Safety Steward</t>
  </si>
  <si>
    <t xml:space="preserve">Shiva  </t>
  </si>
  <si>
    <t>Mohit / 7070782092</t>
  </si>
  <si>
    <t>Subash S / 7988331768</t>
  </si>
  <si>
    <t>Vivek Singh / 93347 69279</t>
  </si>
  <si>
    <t>Rahul Sharma / 9001890543</t>
  </si>
  <si>
    <t>Rejaul
9933336674</t>
  </si>
  <si>
    <t>Milan Mal / 7063322977</t>
  </si>
  <si>
    <t>Gobind Sukhla / 8650502454</t>
  </si>
  <si>
    <t>Suraj</t>
  </si>
  <si>
    <t>Abhishek Kumar
9128142998</t>
  </si>
  <si>
    <t>Santosh Kumar
9889476631</t>
  </si>
  <si>
    <t>Naresh Rathwa / 9712938627</t>
  </si>
  <si>
    <t xml:space="preserve">Prayag Mahto  </t>
  </si>
  <si>
    <t>Khemlal
9799569820</t>
  </si>
  <si>
    <t>Aryan Yadav
9721127668</t>
  </si>
  <si>
    <t>Rulu Sekh</t>
  </si>
  <si>
    <t>Deglal Mahto</t>
  </si>
  <si>
    <t>Rohit / 9771254634</t>
  </si>
  <si>
    <t>Hashmukh Prajapati / 9824175156</t>
  </si>
  <si>
    <t>Material shifting plan for today</t>
  </si>
  <si>
    <t>Ashraful</t>
  </si>
  <si>
    <t>Deepak Khadeekar / 7000938170</t>
  </si>
  <si>
    <t>Nijamul</t>
  </si>
  <si>
    <t>Govind Mahto</t>
  </si>
  <si>
    <t>Arif Khan
8789210732</t>
  </si>
  <si>
    <t>3 trip material shifting completed and 4 trip material loading WIP</t>
  </si>
  <si>
    <t>Abdul Kalam</t>
  </si>
  <si>
    <t>Raghunath Mandal / 9800733539</t>
  </si>
  <si>
    <t>Manshoor/Sahim</t>
  </si>
  <si>
    <t>Pintu
9771254634</t>
  </si>
  <si>
    <t>Material shifting plan for today
Awaiting confirmation from Client for clearance of ROW</t>
  </si>
  <si>
    <t>Lalchand</t>
  </si>
  <si>
    <t>Vijay Pal
7318438253</t>
  </si>
  <si>
    <t>Hemlal Mahto</t>
  </si>
  <si>
    <t>Janki Mahto</t>
  </si>
  <si>
    <t>Ashok Kumar
9887502909</t>
  </si>
  <si>
    <t>Akhtarul Haque</t>
  </si>
  <si>
    <t>B K Singh
7549288822</t>
  </si>
  <si>
    <t>Rohit
6299338616</t>
  </si>
  <si>
    <t>ROW since 02-Oct-25</t>
  </si>
  <si>
    <t>Mahadev</t>
  </si>
  <si>
    <t>Harsh / 7772024400</t>
  </si>
  <si>
    <t>Triloki / 9336598740</t>
  </si>
  <si>
    <t>7631445752
8247816848</t>
  </si>
  <si>
    <t>Rezaul Haque
9933412695</t>
  </si>
  <si>
    <t>Harendra Mehta 7209849293</t>
  </si>
  <si>
    <t>3 Trip Completed &amp; 4 Trip Balance &amp; planned to complete today
ROW Since 01-Oct-25</t>
  </si>
  <si>
    <t>Asirul</t>
  </si>
  <si>
    <t>2 trip Material shifting  done</t>
  </si>
  <si>
    <t>Rahul</t>
  </si>
  <si>
    <t>1 Trip Balance &amp; planned to complete today</t>
  </si>
  <si>
    <t>Saddam</t>
  </si>
  <si>
    <t>Masidur</t>
  </si>
  <si>
    <t>MD Ulhaq</t>
  </si>
  <si>
    <t>Baleshwar</t>
  </si>
  <si>
    <t>Bibhukalyan Das / 8073102751</t>
  </si>
  <si>
    <t>Abdullah
6207450105</t>
  </si>
  <si>
    <t xml:space="preserve">Animesh Sarkar
</t>
  </si>
  <si>
    <t>Nunuchand
9685480040</t>
  </si>
  <si>
    <t>Parmatma
8009460313</t>
  </si>
  <si>
    <t>2 trip Material shifting  done
(80 Mtr Shifting to be done)</t>
  </si>
  <si>
    <t>Satish</t>
  </si>
  <si>
    <t>Gauri Shankar
9253563632</t>
  </si>
  <si>
    <t>Roshan
6202450308</t>
  </si>
  <si>
    <t>Chhaman Mahto</t>
  </si>
  <si>
    <t>Ravindra
9691445222</t>
  </si>
  <si>
    <t>1st trip material loading WIP</t>
  </si>
  <si>
    <t xml:space="preserve">Sabo
</t>
  </si>
  <si>
    <t>Nageshwar Mahto</t>
  </si>
  <si>
    <t>Bipin</t>
  </si>
  <si>
    <t>Ravi Kumar
9431525402</t>
  </si>
  <si>
    <t>Mukesh
7493807619</t>
  </si>
  <si>
    <t>Tarikul</t>
  </si>
  <si>
    <t>Abdullah</t>
  </si>
  <si>
    <t>Jitender Singh</t>
  </si>
  <si>
    <t>Anil Kumar</t>
  </si>
  <si>
    <t>Mithun Samui / 7978177657</t>
  </si>
  <si>
    <t>Susheel Soni /9406535741</t>
  </si>
  <si>
    <t>Final Checking</t>
  </si>
  <si>
    <t>CURRENT STATUS OF FOUNDATION WORK IN PROGRESS LOCATIONS</t>
  </si>
  <si>
    <t>Pit A</t>
  </si>
  <si>
    <t>Pit B</t>
  </si>
  <si>
    <t>Pit C</t>
  </si>
  <si>
    <t>Pit D</t>
  </si>
  <si>
    <t>Today's status</t>
  </si>
  <si>
    <t xml:space="preserve">Plan for tomorrow </t>
  </si>
  <si>
    <t>Material Total trip / Completed Trip</t>
  </si>
  <si>
    <t>Ram manohar</t>
  </si>
  <si>
    <t>Digamber rathod / 9766653262</t>
  </si>
  <si>
    <t>3rd section after clearing ROW</t>
  </si>
  <si>
    <t>Ground assembling and 1st section</t>
  </si>
  <si>
    <t>2nd and 3rd section</t>
  </si>
  <si>
    <t>2nd section</t>
  </si>
  <si>
    <t>1st section</t>
  </si>
  <si>
    <t>Vikash Bishnoi / 9462802216</t>
  </si>
  <si>
    <t>Akhilesh Kumar / 6207417388</t>
  </si>
  <si>
    <t>3rd section</t>
  </si>
  <si>
    <t>2nd section U/P</t>
  </si>
  <si>
    <t>Ramlagan / 9199759709</t>
  </si>
  <si>
    <t>4/4</t>
  </si>
  <si>
    <t>Materials shifting  and ground assembling is u/p.</t>
  </si>
  <si>
    <t>Md Javir</t>
  </si>
  <si>
    <t>Md Alamgir / 8116173246</t>
  </si>
  <si>
    <t>9/2</t>
  </si>
  <si>
    <t>Gurveet Singh / 9149702860</t>
  </si>
  <si>
    <t>Abu Alam / 8507642198</t>
  </si>
  <si>
    <t>Rupesh Kumar / 7272979782</t>
  </si>
  <si>
    <t>Nitish / 7418271962</t>
  </si>
  <si>
    <t>Vikash Sharma / 7579979909</t>
  </si>
  <si>
    <t>Amresh Kumar Tiwari / 9631465980</t>
  </si>
  <si>
    <t>Sandeep Gautam / 8009922456</t>
  </si>
  <si>
    <t xml:space="preserve">
SakiLa Khatun</t>
  </si>
  <si>
    <t>1st section U/P</t>
  </si>
  <si>
    <t>1st snd 2nd section</t>
  </si>
  <si>
    <t>Bottom section completed and middle section U/P</t>
  </si>
  <si>
    <t>Gang shifting U/P</t>
  </si>
  <si>
    <t>Material shifting and ground assembling</t>
  </si>
  <si>
    <t>Shubham Singh
7459830385</t>
  </si>
  <si>
    <t>CURRENT STATUS OF STRINGING WORK IN PROGRESS LOCATIONS</t>
  </si>
  <si>
    <t>Length (Km)</t>
  </si>
  <si>
    <t>P/O Start</t>
  </si>
  <si>
    <t>P/O complete</t>
  </si>
  <si>
    <t>F/S start</t>
  </si>
  <si>
    <t>F/S complete</t>
  </si>
  <si>
    <t>Material Status</t>
  </si>
  <si>
    <t>158/0 - 158A/0</t>
  </si>
  <si>
    <t>Sanjit Singh / 7632928609</t>
  </si>
  <si>
    <t>Balance final sag</t>
  </si>
  <si>
    <t xml:space="preserve">Jagdish </t>
  </si>
  <si>
    <t>Ranjeet singh / 7989943386</t>
  </si>
  <si>
    <t>191A/0 - 192/0</t>
  </si>
  <si>
    <t>Insulator hoisting completed at 191A/1</t>
  </si>
  <si>
    <t>Laxman / 7000548302</t>
  </si>
  <si>
    <t>195A/0 - 196/0</t>
  </si>
  <si>
    <t>Bhola</t>
  </si>
  <si>
    <t>X-arm completed. Erection completed</t>
  </si>
  <si>
    <t>PCC Completed</t>
  </si>
  <si>
    <t>Frustum casting completed</t>
  </si>
  <si>
    <t>Pit B PCC and Pit C frustum casting completed</t>
  </si>
  <si>
    <t>Pit A PCC, Pit B Steel binding and Pit D excavation</t>
  </si>
  <si>
    <t>No work due to High tide as location is fully submerged in water</t>
  </si>
  <si>
    <t>No work due to high tide</t>
  </si>
  <si>
    <t>15/9</t>
  </si>
  <si>
    <t>Derrick pole installation and dewatering WIP</t>
  </si>
  <si>
    <t>Nasirudin 2</t>
  </si>
  <si>
    <t>No work due to ROW</t>
  </si>
  <si>
    <t>Emadur</t>
  </si>
  <si>
    <t>Kalicharan / 7999828516</t>
  </si>
  <si>
    <t>Gang and T&amp;P shifting completed and material shifting U/P</t>
  </si>
  <si>
    <t>2nd section completed and 3rd section U/P</t>
  </si>
  <si>
    <t>2nd section U/P and work stopped due to not availibility of 11 kv line shutdown</t>
  </si>
  <si>
    <t>Material sorting and ground assembling U/P</t>
  </si>
  <si>
    <t>Ist section is completed</t>
  </si>
  <si>
    <t>Tightening and gang shifting to 235/0</t>
  </si>
  <si>
    <t>Gang shifting</t>
  </si>
  <si>
    <t>3rd Section completed and bottom section WIP</t>
  </si>
  <si>
    <t>Middle section and top section</t>
  </si>
  <si>
    <t>Ist section is completed and 2nd section u/p.</t>
  </si>
  <si>
    <t>Top and X-arm</t>
  </si>
  <si>
    <t>2nd and 3rd section section</t>
  </si>
  <si>
    <t>Laldev</t>
  </si>
  <si>
    <t>Material shifting and ground assembling U/P</t>
  </si>
  <si>
    <t>2nd section completed</t>
  </si>
  <si>
    <t>Middle section completed and top section U/P</t>
  </si>
  <si>
    <t>Peak section and X-arm</t>
  </si>
  <si>
    <t>Gang shifting completed and material shifting U/P</t>
  </si>
  <si>
    <t>Bottom section is completed and middle section U/P</t>
  </si>
  <si>
    <t>PC Construction 1</t>
  </si>
  <si>
    <t>PC Construction 2</t>
  </si>
  <si>
    <t>Gang reached at store</t>
  </si>
  <si>
    <t>Insulator hoisting completed at 158/1 and pilot paying out completed</t>
  </si>
  <si>
    <t>Conductor paying out</t>
  </si>
  <si>
    <t>Top Left phase final sag U/P</t>
  </si>
  <si>
    <t>Gang shifting completed</t>
  </si>
  <si>
    <t xml:space="preserve">Insulator hoisting </t>
  </si>
  <si>
    <t>Aamir</t>
  </si>
  <si>
    <t xml:space="preserve">Dularchand / </t>
  </si>
  <si>
    <t>Abdul Mateen / 99323 93368</t>
  </si>
  <si>
    <t>Back stay at 191A/0 &amp; 192/0 and Conductor paying out</t>
  </si>
  <si>
    <t>Safikul</t>
  </si>
  <si>
    <t>Md Anwar</t>
  </si>
  <si>
    <t>Insulator hoisting completed at 195A/1, 195A/2, 196/0 and 195A/3</t>
  </si>
  <si>
    <t>Insulator hoisting at 195A/3, 195A/0 and pilot paying out</t>
  </si>
  <si>
    <t>Giyash</t>
  </si>
  <si>
    <t>272A/0 ~ 273/0</t>
  </si>
  <si>
    <t xml:space="preserve">Gang and T&amp;P shifting </t>
  </si>
  <si>
    <t xml:space="preserve">Pit B PCC and Pit C frustum casting completed
</t>
  </si>
  <si>
    <t xml:space="preserve">Alam Construction-1 </t>
  </si>
  <si>
    <t>Md Anwar + Enamul</t>
  </si>
  <si>
    <t>4 TSE, 2 manual , 1 hotline gang</t>
  </si>
  <si>
    <t>Status of loaction as per KEC</t>
  </si>
  <si>
    <t xml:space="preserve">Approach </t>
  </si>
  <si>
    <t>Water Logging</t>
  </si>
  <si>
    <t>Not approachable</t>
  </si>
  <si>
    <t>Dismantling completed</t>
  </si>
  <si>
    <t>Recasting</t>
  </si>
  <si>
    <t>300 m headloading</t>
  </si>
  <si>
    <t>600 m headloading</t>
  </si>
  <si>
    <t>200 m headloading</t>
  </si>
  <si>
    <t>70 m headloading</t>
  </si>
  <si>
    <t>30 m headloading</t>
  </si>
  <si>
    <t>400 m headloading</t>
  </si>
  <si>
    <t>50 m headloading</t>
  </si>
  <si>
    <t>10 m headloading</t>
  </si>
  <si>
    <t>230 m headloading</t>
  </si>
  <si>
    <t>Building construction</t>
  </si>
  <si>
    <t>5 days</t>
  </si>
  <si>
    <t>not approachable</t>
  </si>
  <si>
    <t>100 M headloading</t>
  </si>
  <si>
    <t>Sugarcane cutting required</t>
  </si>
  <si>
    <t xml:space="preserve"> 29 Locations WIP, 5 gang shifting U/P</t>
  </si>
  <si>
    <t>Starting Date</t>
  </si>
  <si>
    <t>LOA Start Date</t>
  </si>
  <si>
    <t xml:space="preserve">Supervisor/Engineer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</si>
</sst>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0.000"/>
    <numFmt numFmtId="168" formatCode="&quot;Rs.&quot;#,##0.00_);[Red]\(&quot;Rs.&quot;#,##0.00\)"/>
    <numFmt numFmtId="169" formatCode="_(&quot;Rs.&quot;* #,##0_);_(&quot;Rs.&quot;* \(#,##0\);_(&quot;Rs.&quot;* &quot;-&quot;_);_(@_)"/>
    <numFmt numFmtId="170" formatCode="_(&quot;Rs.&quot;* #,##0.00_);_(&quot;Rs.&quot;* \(#,##0.00\);_(&quot;Rs.&quot;* &quot;-&quot;??_);_(@_)"/>
    <numFmt numFmtId="171" formatCode="_-* #,##0_-;\-* #,##0_-;_-* &quot;-&quot;_-;_-@_-"/>
    <numFmt numFmtId="172" formatCode="_-* #,##0.00_-;\-* #,##0.00_-;_-* &quot;-&quot;??_-;_-@_-"/>
    <numFmt numFmtId="173" formatCode="_-&quot;£&quot;* #,##0.00_-;\-&quot;£&quot;* #,##0.00_-;_-&quot;£&quot;* &quot;-&quot;??_-;_-@_-"/>
    <numFmt numFmtId="174" formatCode="#,##0.0"/>
    <numFmt numFmtId="175" formatCode="&quot;\&quot;#,##0.00;[Red]\-&quot;\&quot;#,##0.00"/>
    <numFmt numFmtId="176" formatCode="#,##0.000_);\(#,##0.000\)"/>
    <numFmt numFmtId="177" formatCode="0.0_)"/>
    <numFmt numFmtId="178" formatCode=";;"/>
    <numFmt numFmtId="179" formatCode="_ &quot;kr&quot;\ * #,##0_ ;_ &quot;kr&quot;\ * \-#,##0_ ;_ &quot;kr&quot;\ * &quot;-&quot;_ ;_ @_ "/>
    <numFmt numFmtId="180" formatCode="_-* #,##0\ _k_r_-;\-* #,##0\ _k_r_-;_-* &quot;-&quot;\ _k_r_-;_-@_-"/>
    <numFmt numFmtId="181" formatCode="_-* #,##0.00\ _k_r_-;\-* #,##0.00\ _k_r_-;_-* &quot;-&quot;??\ _k_r_-;_-@_-"/>
    <numFmt numFmtId="182" formatCode="_ &quot;CHF&quot;\ * #,##0_ ;_ &quot;CHF&quot;\ * \-#,##0_ ;_ &quot;CHF&quot;\ * &quot;-&quot;_ ;_ @_ "/>
    <numFmt numFmtId="183" formatCode="_ &quot;CHF&quot;\ * #,##0.00_ ;_ &quot;CHF&quot;\ * \-#,##0.00_ ;_ &quot;CHF&quot;\ * &quot;-&quot;??_ ;_ @_ "/>
    <numFmt numFmtId="184" formatCode="&quot;Rs.&quot;#,##0.00_);\(&quot;Rs.&quot;#,##0.00\)"/>
    <numFmt numFmtId="185" formatCode="General_)"/>
    <numFmt numFmtId="186" formatCode="#,##0.000"/>
    <numFmt numFmtId="187" formatCode="#,##0.0_);\(#,##0.0\)"/>
    <numFmt numFmtId="188" formatCode="yyyy"/>
    <numFmt numFmtId="189" formatCode="\(0.00%"/>
    <numFmt numFmtId="190" formatCode="\U\S\$#,##0.00;\(\U\S\$#,##0.00\)"/>
    <numFmt numFmtId="191" formatCode="\+0.00%\+"/>
    <numFmt numFmtId="192" formatCode="0.00%\)"/>
    <numFmt numFmtId="193" formatCode="[$-409]d/mmm/yy;@"/>
    <numFmt numFmtId="194" formatCode="[$-14009]dd/mm/yyyy;@"/>
    <numFmt numFmtId="195" formatCode="[$-409]dd\-mmm\-yy;@"/>
    <numFmt numFmtId="196" formatCode="_(* #,##0.000_);_(* \(#,##0.000\);_(* &quot;-&quot;??_);_(@_)"/>
  </numFmts>
  <fonts count="1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ngsanaUPC"/>
      <family val="1"/>
      <charset val="222"/>
    </font>
    <font>
      <sz val="12"/>
      <name val="¹ÙÅÁÃ¼"/>
      <charset val="129"/>
    </font>
    <font>
      <sz val="10"/>
      <color indexed="10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b/>
      <sz val="1"/>
      <color indexed="8"/>
      <name val="Courier"/>
      <family val="3"/>
    </font>
    <font>
      <sz val="10"/>
      <name val="Times New Roman"/>
      <family val="1"/>
    </font>
    <font>
      <b/>
      <sz val="12"/>
      <color indexed="48"/>
      <name val="Arial"/>
      <family val="2"/>
    </font>
    <font>
      <b/>
      <sz val="24"/>
      <name val="AngsanaUPC"/>
      <family val="1"/>
      <charset val="222"/>
    </font>
    <font>
      <sz val="11"/>
      <name val="Arial"/>
      <family val="2"/>
    </font>
    <font>
      <sz val="9"/>
      <name val="Arial"/>
      <family val="2"/>
    </font>
    <font>
      <sz val="10"/>
      <name val="Helv"/>
      <charset val="204"/>
    </font>
    <font>
      <i/>
      <sz val="10"/>
      <name val="Arial"/>
      <family val="2"/>
    </font>
    <font>
      <sz val="10"/>
      <name val="Helv"/>
    </font>
    <font>
      <sz val="9"/>
      <name val="Times New Roman"/>
      <family val="1"/>
    </font>
    <font>
      <sz val="10"/>
      <name val="Courier"/>
      <family val="3"/>
    </font>
    <font>
      <sz val="11"/>
      <name val="Courier"/>
      <family val="3"/>
    </font>
    <font>
      <sz val="12"/>
      <name val="Tms Rmn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4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33CC"/>
      <name val="Calibri"/>
      <family val="2"/>
      <scheme val="minor"/>
    </font>
    <font>
      <sz val="8"/>
      <color theme="1"/>
      <name val="Calibri"/>
      <family val="2"/>
    </font>
    <font>
      <b/>
      <sz val="16"/>
      <color rgb="FF0033CC"/>
      <name val="Calibri"/>
      <family val="2"/>
      <scheme val="minor"/>
    </font>
    <font>
      <sz val="16"/>
      <color rgb="FF0033CC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33CC"/>
      <name val="Calibri"/>
      <family val="2"/>
      <scheme val="minor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3"/>
      <name val="Calibri"/>
      <family val="2"/>
      <scheme val="minor"/>
    </font>
    <font>
      <b/>
      <sz val="11"/>
      <name val="Calibri"/>
      <family val="2"/>
    </font>
    <font>
      <b/>
      <u/>
      <sz val="16"/>
      <name val="Arial Narrow"/>
      <family val="2"/>
    </font>
    <font>
      <b/>
      <u/>
      <sz val="16"/>
      <name val="Calibri"/>
      <family val="2"/>
    </font>
    <font>
      <b/>
      <sz val="13"/>
      <name val="Calibri"/>
      <family val="2"/>
    </font>
    <font>
      <b/>
      <sz val="14"/>
      <name val="Calibri"/>
      <family val="2"/>
    </font>
    <font>
      <sz val="13"/>
      <name val="Calibri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33CC"/>
      <name val="Calibri"/>
      <family val="2"/>
    </font>
    <font>
      <b/>
      <sz val="12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33CC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4E515E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rgb="FF4E515E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4E515E"/>
      <name val="Calibri"/>
      <family val="2"/>
      <scheme val="minor"/>
    </font>
    <font>
      <b/>
      <sz val="18"/>
      <color rgb="FF4E515E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9F43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C2E6"/>
        <bgColor rgb="FF000000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rgb="FF000099"/>
      </bottom>
      <diagonal/>
    </border>
    <border>
      <left/>
      <right/>
      <top/>
      <bottom style="medium">
        <color rgb="FF000099"/>
      </bottom>
      <diagonal/>
    </border>
    <border>
      <left style="medium">
        <color indexed="64"/>
      </left>
      <right style="thin">
        <color rgb="FF000099"/>
      </right>
      <top style="medium">
        <color rgb="FF000099"/>
      </top>
      <bottom style="thin">
        <color rgb="FF000099"/>
      </bottom>
      <diagonal/>
    </border>
    <border>
      <left style="thin">
        <color rgb="FF000099"/>
      </left>
      <right/>
      <top style="medium">
        <color rgb="FF000099"/>
      </top>
      <bottom/>
      <diagonal/>
    </border>
    <border>
      <left/>
      <right/>
      <top style="medium">
        <color rgb="FF000099"/>
      </top>
      <bottom/>
      <diagonal/>
    </border>
    <border>
      <left/>
      <right style="thin">
        <color rgb="FF000099"/>
      </right>
      <top style="medium">
        <color rgb="FF000099"/>
      </top>
      <bottom/>
      <diagonal/>
    </border>
    <border>
      <left style="thin">
        <color rgb="FF000099"/>
      </left>
      <right style="thin">
        <color rgb="FF000099"/>
      </right>
      <top style="medium">
        <color rgb="FF000099"/>
      </top>
      <bottom/>
      <diagonal/>
    </border>
    <border>
      <left style="thin">
        <color rgb="FF000099"/>
      </left>
      <right style="thin">
        <color rgb="FF000099"/>
      </right>
      <top style="medium">
        <color rgb="FF000099"/>
      </top>
      <bottom style="thin">
        <color rgb="FF000099"/>
      </bottom>
      <diagonal/>
    </border>
    <border>
      <left style="thin">
        <color rgb="FF000099"/>
      </left>
      <right style="medium">
        <color indexed="64"/>
      </right>
      <top style="medium">
        <color rgb="FF000099"/>
      </top>
      <bottom style="thin">
        <color rgb="FF000099"/>
      </bottom>
      <diagonal/>
    </border>
    <border>
      <left style="medium">
        <color indexed="64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/>
      <top/>
      <bottom style="thin">
        <color rgb="FF000099"/>
      </bottom>
      <diagonal/>
    </border>
    <border>
      <left/>
      <right/>
      <top/>
      <bottom style="thin">
        <color rgb="FF000099"/>
      </bottom>
      <diagonal/>
    </border>
    <border>
      <left/>
      <right style="thin">
        <color rgb="FF000099"/>
      </right>
      <top/>
      <bottom style="thin">
        <color rgb="FF000099"/>
      </bottom>
      <diagonal/>
    </border>
    <border>
      <left style="thin">
        <color rgb="FF000099"/>
      </left>
      <right style="thin">
        <color rgb="FF000099"/>
      </right>
      <top/>
      <bottom style="thin">
        <color rgb="FF000099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 style="medium">
        <color indexed="64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/>
      <top style="thin">
        <color rgb="FF000099"/>
      </top>
      <bottom style="thin">
        <color rgb="FF000099"/>
      </bottom>
      <diagonal/>
    </border>
    <border>
      <left/>
      <right/>
      <top style="thin">
        <color rgb="FF000099"/>
      </top>
      <bottom style="thin">
        <color rgb="FF000099"/>
      </bottom>
      <diagonal/>
    </border>
    <border>
      <left/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medium">
        <color indexed="64"/>
      </left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/>
      <top style="thin">
        <color rgb="FF000099"/>
      </top>
      <bottom style="medium">
        <color indexed="64"/>
      </bottom>
      <diagonal/>
    </border>
    <border>
      <left/>
      <right/>
      <top style="thin">
        <color rgb="FF000099"/>
      </top>
      <bottom style="medium">
        <color indexed="64"/>
      </bottom>
      <diagonal/>
    </border>
    <border>
      <left/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 style="medium">
        <color indexed="64"/>
      </right>
      <top style="thin">
        <color rgb="FF00009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6ABFC"/>
      </left>
      <right style="medium">
        <color rgb="FF96ABFC"/>
      </right>
      <top style="medium">
        <color rgb="FF96ABFC"/>
      </top>
      <bottom/>
      <diagonal/>
    </border>
    <border>
      <left/>
      <right style="medium">
        <color rgb="FF96ABFC"/>
      </right>
      <top style="medium">
        <color rgb="FF96ABFC"/>
      </top>
      <bottom style="medium">
        <color rgb="FF96ABFC"/>
      </bottom>
      <diagonal/>
    </border>
    <border>
      <left/>
      <right style="medium">
        <color rgb="FFBEC3D7"/>
      </right>
      <top style="medium">
        <color rgb="FF96ABFC"/>
      </top>
      <bottom/>
      <diagonal/>
    </border>
    <border>
      <left/>
      <right style="medium">
        <color rgb="FF96ABFC"/>
      </right>
      <top style="medium">
        <color rgb="FF96ABFC"/>
      </top>
      <bottom/>
      <diagonal/>
    </border>
    <border>
      <left/>
      <right style="medium">
        <color rgb="FFBEC3D7"/>
      </right>
      <top style="medium">
        <color rgb="FF96ABFC"/>
      </top>
      <bottom style="medium">
        <color rgb="FFBEC3D7"/>
      </bottom>
      <diagonal/>
    </border>
    <border>
      <left/>
      <right style="medium">
        <color rgb="FFBEC3D7"/>
      </right>
      <top/>
      <bottom style="medium">
        <color rgb="FFBEC3D7"/>
      </bottom>
      <diagonal/>
    </border>
    <border>
      <left style="medium">
        <color rgb="FF96ABFC"/>
      </left>
      <right style="medium">
        <color rgb="FF96ABFC"/>
      </right>
      <top/>
      <bottom/>
      <diagonal/>
    </border>
    <border>
      <left/>
      <right/>
      <top/>
      <bottom style="medium">
        <color rgb="FF96ABFC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rgb="FF96ABFC"/>
      </right>
      <top/>
      <bottom style="medium">
        <color rgb="FF96ABFC"/>
      </bottom>
      <diagonal/>
    </border>
    <border>
      <left style="medium">
        <color rgb="FF96ABFC"/>
      </left>
      <right style="medium">
        <color rgb="FF96ABFC"/>
      </right>
      <top/>
      <bottom style="medium">
        <color rgb="FF96ABFC"/>
      </bottom>
      <diagonal/>
    </border>
    <border>
      <left/>
      <right/>
      <top style="medium">
        <color theme="3" tint="0.59999389629810485"/>
      </top>
      <bottom style="medium">
        <color rgb="FFBEC3D7"/>
      </bottom>
      <diagonal/>
    </border>
    <border>
      <left/>
      <right style="medium">
        <color rgb="FFBEC3D7"/>
      </right>
      <top style="medium">
        <color theme="3" tint="0.59999389629810485"/>
      </top>
      <bottom style="medium">
        <color rgb="FFBEC3D7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/>
      <top style="medium">
        <color rgb="FF8496B0"/>
      </top>
      <bottom style="medium">
        <color rgb="FF8496B0"/>
      </bottom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 style="medium">
        <color rgb="FF8496B0"/>
      </top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medium">
        <color rgb="FF96ABFC"/>
      </left>
      <right/>
      <top style="medium">
        <color rgb="FF96ABFC"/>
      </top>
      <bottom style="medium">
        <color rgb="FF8496B0"/>
      </bottom>
      <diagonal/>
    </border>
    <border>
      <left/>
      <right/>
      <top style="medium">
        <color rgb="FF96ABFC"/>
      </top>
      <bottom style="medium">
        <color rgb="FF8496B0"/>
      </bottom>
      <diagonal/>
    </border>
    <border>
      <left/>
      <right style="medium">
        <color rgb="FF96ABFC"/>
      </right>
      <top style="medium">
        <color rgb="FF96ABFC"/>
      </top>
      <bottom style="medium">
        <color rgb="FF8496B0"/>
      </bottom>
      <diagonal/>
    </border>
    <border>
      <left style="medium">
        <color rgb="FF96ABFC"/>
      </left>
      <right/>
      <top/>
      <bottom/>
      <diagonal/>
    </border>
    <border>
      <left/>
      <right/>
      <top style="medium">
        <color rgb="FF8496B0"/>
      </top>
      <bottom/>
      <diagonal/>
    </border>
    <border>
      <left/>
      <right style="medium">
        <color rgb="FF8496B0"/>
      </right>
      <top/>
      <bottom/>
      <diagonal/>
    </border>
  </borders>
  <cellStyleXfs count="23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 applyFont="0" applyFill="0" applyBorder="0" applyAlignment="0" applyProtection="0"/>
    <xf numFmtId="0" fontId="7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35" fillId="0" borderId="0"/>
    <xf numFmtId="0" fontId="9" fillId="0" borderId="0">
      <alignment vertical="top"/>
    </xf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25" borderId="0" applyNumberFormat="0" applyBorder="0" applyAlignment="0" applyProtection="0"/>
    <xf numFmtId="0" fontId="47" fillId="28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9" fontId="20" fillId="0" borderId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9" borderId="0" applyNumberFormat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7" fillId="0" borderId="0"/>
    <xf numFmtId="0" fontId="37" fillId="0" borderId="0"/>
    <xf numFmtId="0" fontId="4" fillId="0" borderId="0" applyFill="0" applyBorder="0">
      <alignment vertical="center"/>
    </xf>
    <xf numFmtId="17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30" fillId="0" borderId="35">
      <protection locked="0"/>
    </xf>
    <xf numFmtId="0" fontId="49" fillId="23" borderId="0" applyNumberFormat="0" applyBorder="0" applyAlignment="0" applyProtection="0"/>
    <xf numFmtId="0" fontId="21" fillId="0" borderId="0"/>
    <xf numFmtId="188" fontId="4" fillId="0" borderId="0" applyFill="0" applyBorder="0" applyAlignment="0"/>
    <xf numFmtId="185" fontId="38" fillId="0" borderId="0" applyFill="0" applyBorder="0" applyAlignment="0"/>
    <xf numFmtId="167" fontId="38" fillId="0" borderId="0" applyFill="0" applyBorder="0" applyAlignment="0"/>
    <xf numFmtId="187" fontId="39" fillId="0" borderId="0" applyFill="0" applyBorder="0" applyAlignment="0"/>
    <xf numFmtId="176" fontId="39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0" fillId="40" borderId="36" applyNumberFormat="0" applyAlignment="0" applyProtection="0"/>
    <xf numFmtId="0" fontId="51" fillId="41" borderId="37" applyNumberFormat="0" applyAlignment="0" applyProtection="0"/>
    <xf numFmtId="172" fontId="4" fillId="0" borderId="0" applyFont="0" applyFill="0" applyBorder="0" applyAlignment="0" applyProtection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8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>
      <protection locked="0"/>
    </xf>
    <xf numFmtId="0" fontId="28" fillId="0" borderId="0"/>
    <xf numFmtId="185" fontId="40" fillId="0" borderId="9" applyNumberFormat="0" applyBorder="0" applyAlignment="0" applyProtection="0">
      <protection locked="0"/>
    </xf>
    <xf numFmtId="185" fontId="38" fillId="0" borderId="0" applyFont="0" applyFill="0" applyBorder="0" applyAlignment="0" applyProtection="0"/>
    <xf numFmtId="170" fontId="4" fillId="0" borderId="0">
      <protection locked="0"/>
    </xf>
    <xf numFmtId="0" fontId="29" fillId="0" borderId="0">
      <protection locked="0"/>
    </xf>
    <xf numFmtId="14" fontId="9" fillId="0" borderId="0" applyFill="0" applyBorder="0" applyAlignment="0"/>
    <xf numFmtId="190" fontId="4" fillId="0" borderId="38">
      <alignment vertical="center"/>
    </xf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2" fillId="0" borderId="0" applyNumberFormat="0" applyFill="0" applyBorder="0" applyAlignment="0" applyProtection="0"/>
    <xf numFmtId="168" fontId="4" fillId="0" borderId="0">
      <protection locked="0"/>
    </xf>
    <xf numFmtId="0" fontId="34" fillId="42" borderId="0"/>
    <xf numFmtId="0" fontId="30" fillId="0" borderId="10" applyNumberFormat="0" applyFill="0" applyBorder="0" applyAlignment="0" applyProtection="0">
      <protection locked="0"/>
    </xf>
    <xf numFmtId="174" fontId="22" fillId="0" borderId="39">
      <alignment horizontal="right"/>
    </xf>
    <xf numFmtId="0" fontId="53" fillId="24" borderId="0" applyNumberFormat="0" applyBorder="0" applyAlignment="0" applyProtection="0"/>
    <xf numFmtId="38" fontId="19" fillId="43" borderId="0" applyNumberFormat="0" applyBorder="0" applyAlignment="0" applyProtection="0"/>
    <xf numFmtId="0" fontId="17" fillId="0" borderId="4" applyNumberFormat="0" applyAlignment="0" applyProtection="0">
      <alignment horizontal="left" vertical="center"/>
    </xf>
    <xf numFmtId="0" fontId="17" fillId="0" borderId="32">
      <alignment horizontal="left" vertical="center"/>
    </xf>
    <xf numFmtId="167" fontId="42" fillId="0" borderId="0" applyNumberForma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54" fillId="0" borderId="40" applyNumberFormat="0" applyFill="0" applyAlignment="0" applyProtection="0"/>
    <xf numFmtId="0" fontId="5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84" fontId="4" fillId="0" borderId="0" applyProtection="0">
      <alignment horizontal="center"/>
    </xf>
    <xf numFmtId="0" fontId="55" fillId="27" borderId="36" applyNumberFormat="0" applyAlignment="0" applyProtection="0"/>
    <xf numFmtId="10" fontId="19" fillId="44" borderId="11" applyNumberFormat="0" applyBorder="0" applyAlignment="0" applyProtection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6" fillId="0" borderId="41" applyNumberFormat="0" applyFill="0" applyAlignment="0" applyProtection="0"/>
    <xf numFmtId="0" fontId="57" fillId="45" borderId="0" applyNumberFormat="0" applyBorder="0" applyAlignment="0" applyProtection="0"/>
    <xf numFmtId="37" fontId="24" fillId="0" borderId="0"/>
    <xf numFmtId="0" fontId="4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4" fillId="46" borderId="42" applyNumberFormat="0" applyFont="0" applyAlignment="0" applyProtection="0"/>
    <xf numFmtId="0" fontId="58" fillId="40" borderId="43" applyNumberFormat="0" applyAlignment="0" applyProtection="0"/>
    <xf numFmtId="0" fontId="43" fillId="7" borderId="0"/>
    <xf numFmtId="9" fontId="4" fillId="0" borderId="0" applyFont="0" applyFill="0" applyBorder="0" applyAlignment="0" applyProtection="0"/>
    <xf numFmtId="176" fontId="39" fillId="0" borderId="0" applyFont="0" applyFill="0" applyBorder="0" applyAlignment="0" applyProtection="0"/>
    <xf numFmtId="18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" fillId="0" borderId="0" applyFont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9" fillId="0" borderId="0">
      <alignment vertical="top"/>
    </xf>
    <xf numFmtId="0" fontId="30" fillId="0" borderId="0">
      <alignment horizontal="right"/>
    </xf>
    <xf numFmtId="0" fontId="31" fillId="0" borderId="34">
      <alignment horizontal="center" vertical="top"/>
    </xf>
    <xf numFmtId="0" fontId="18" fillId="47" borderId="21">
      <alignment horizontal="left" vertical="top" wrapText="1"/>
    </xf>
    <xf numFmtId="0" fontId="18" fillId="47" borderId="21">
      <alignment horizontal="left" vertical="top" wrapText="1"/>
    </xf>
    <xf numFmtId="49" fontId="9" fillId="0" borderId="0" applyFill="0" applyBorder="0" applyAlignment="0"/>
    <xf numFmtId="191" fontId="4" fillId="0" borderId="0" applyFill="0" applyBorder="0" applyAlignment="0"/>
    <xf numFmtId="192" fontId="4" fillId="0" borderId="0" applyFill="0" applyBorder="0" applyAlignment="0"/>
    <xf numFmtId="40" fontId="44" fillId="0" borderId="0"/>
    <xf numFmtId="0" fontId="59" fillId="0" borderId="0" applyNumberFormat="0" applyFill="0" applyBorder="0" applyAlignment="0" applyProtection="0"/>
    <xf numFmtId="3" fontId="32" fillId="0" borderId="29">
      <alignment horizontal="center"/>
    </xf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3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71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/>
    <xf numFmtId="0" fontId="1" fillId="0" borderId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5" fillId="17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185" fontId="30" fillId="0" borderId="35">
      <protection locked="0"/>
    </xf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46" borderId="42" applyNumberFormat="0" applyFont="0" applyAlignment="0" applyProtection="0"/>
    <xf numFmtId="9" fontId="4" fillId="0" borderId="0" applyFont="0" applyFill="0" applyBorder="0" applyAlignment="0" applyProtection="0"/>
    <xf numFmtId="0" fontId="9" fillId="0" borderId="0">
      <alignment vertical="top"/>
    </xf>
    <xf numFmtId="0" fontId="1" fillId="0" borderId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>
      <alignment vertical="center"/>
    </xf>
    <xf numFmtId="43" fontId="1" fillId="0" borderId="0" applyFont="0" applyFill="0" applyBorder="0" applyAlignment="0" applyProtection="0"/>
    <xf numFmtId="0" fontId="4" fillId="0" borderId="0"/>
  </cellStyleXfs>
  <cellXfs count="692">
    <xf numFmtId="0" fontId="0" fillId="0" borderId="0" xfId="0"/>
    <xf numFmtId="0" fontId="2" fillId="0" borderId="0" xfId="0" applyFont="1" applyAlignment="1">
      <alignment horizontal="center" vertical="center"/>
    </xf>
    <xf numFmtId="167" fontId="0" fillId="0" borderId="0" xfId="0" applyNumberFormat="1"/>
    <xf numFmtId="0" fontId="2" fillId="5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0" fillId="8" borderId="11" xfId="0" applyFill="1" applyBorder="1" applyAlignment="1">
      <alignment horizontal="center"/>
    </xf>
    <xf numFmtId="0" fontId="13" fillId="11" borderId="13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22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vertical="center"/>
    </xf>
    <xf numFmtId="14" fontId="12" fillId="0" borderId="25" xfId="0" applyNumberFormat="1" applyFont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5" fontId="5" fillId="8" borderId="11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0" fillId="0" borderId="0" xfId="0" applyAlignment="1">
      <alignment wrapText="1"/>
    </xf>
    <xf numFmtId="15" fontId="5" fillId="8" borderId="33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5" fillId="10" borderId="11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5" fontId="0" fillId="8" borderId="11" xfId="0" applyNumberFormat="1" applyFill="1" applyBorder="1" applyAlignment="1">
      <alignment horizontal="center" vertical="center"/>
    </xf>
    <xf numFmtId="15" fontId="0" fillId="8" borderId="11" xfId="0" applyNumberFormat="1" applyFill="1" applyBorder="1" applyAlignment="1">
      <alignment horizontal="center"/>
    </xf>
    <xf numFmtId="0" fontId="0" fillId="8" borderId="0" xfId="0" applyFill="1" applyAlignment="1">
      <alignment vertical="center"/>
    </xf>
    <xf numFmtId="14" fontId="0" fillId="8" borderId="11" xfId="0" applyNumberForma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10" borderId="11" xfId="0" applyFont="1" applyFill="1" applyBorder="1" applyAlignment="1">
      <alignment horizontal="center" vertical="center" wrapText="1"/>
    </xf>
    <xf numFmtId="15" fontId="2" fillId="10" borderId="11" xfId="0" applyNumberFormat="1" applyFont="1" applyFill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vertical="center"/>
    </xf>
    <xf numFmtId="0" fontId="0" fillId="8" borderId="11" xfId="0" applyFill="1" applyBorder="1" applyAlignment="1">
      <alignment horizontal="left"/>
    </xf>
    <xf numFmtId="1" fontId="0" fillId="8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/>
    <xf numFmtId="0" fontId="2" fillId="10" borderId="33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/>
    </xf>
    <xf numFmtId="0" fontId="64" fillId="0" borderId="11" xfId="0" applyFont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15" fontId="0" fillId="8" borderId="11" xfId="0" applyNumberForma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2" fontId="5" fillId="8" borderId="11" xfId="0" applyNumberFormat="1" applyFont="1" applyFill="1" applyBorder="1" applyAlignment="1">
      <alignment horizontal="center" vertical="center" wrapText="1"/>
    </xf>
    <xf numFmtId="2" fontId="5" fillId="0" borderId="11" xfId="0" quotePrefix="1" applyNumberFormat="1" applyFont="1" applyBorder="1" applyAlignment="1">
      <alignment horizontal="center" vertical="center" wrapText="1"/>
    </xf>
    <xf numFmtId="15" fontId="5" fillId="0" borderId="11" xfId="0" applyNumberFormat="1" applyFont="1" applyBorder="1" applyAlignment="1">
      <alignment horizontal="center" vertical="center" wrapText="1"/>
    </xf>
    <xf numFmtId="16" fontId="5" fillId="8" borderId="11" xfId="0" quotePrefix="1" applyNumberFormat="1" applyFont="1" applyFill="1" applyBorder="1" applyAlignment="1">
      <alignment horizontal="center" vertical="center" wrapText="1"/>
    </xf>
    <xf numFmtId="0" fontId="5" fillId="8" borderId="11" xfId="0" quotePrefix="1" applyFont="1" applyFill="1" applyBorder="1" applyAlignment="1">
      <alignment horizontal="center" vertical="center" wrapText="1"/>
    </xf>
    <xf numFmtId="0" fontId="14" fillId="48" borderId="11" xfId="0" applyFont="1" applyFill="1" applyBorder="1" applyAlignment="1">
      <alignment horizontal="center" vertical="center" wrapText="1"/>
    </xf>
    <xf numFmtId="14" fontId="14" fillId="48" borderId="33" xfId="0" applyNumberFormat="1" applyFont="1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horizontal="center" vertical="center" wrapText="1"/>
    </xf>
    <xf numFmtId="14" fontId="0" fillId="3" borderId="11" xfId="0" applyNumberForma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15" fontId="0" fillId="0" borderId="3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5" fontId="0" fillId="0" borderId="21" xfId="0" applyNumberFormat="1" applyBorder="1" applyAlignment="1">
      <alignment horizontal="center" vertical="center" wrapText="1"/>
    </xf>
    <xf numFmtId="15" fontId="0" fillId="0" borderId="30" xfId="0" applyNumberFormat="1" applyBorder="1" applyAlignment="1">
      <alignment horizontal="center" vertical="center" wrapText="1"/>
    </xf>
    <xf numFmtId="16" fontId="0" fillId="0" borderId="11" xfId="0" applyNumberFormat="1" applyBorder="1" applyAlignment="1">
      <alignment horizontal="center" vertical="center" wrapText="1"/>
    </xf>
    <xf numFmtId="0" fontId="66" fillId="8" borderId="11" xfId="0" applyFont="1" applyFill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15" fontId="0" fillId="8" borderId="33" xfId="0" applyNumberFormat="1" applyFill="1" applyBorder="1" applyAlignment="1">
      <alignment horizontal="center" vertical="center" wrapText="1"/>
    </xf>
    <xf numFmtId="16" fontId="0" fillId="8" borderId="11" xfId="0" applyNumberFormat="1" applyFill="1" applyBorder="1" applyAlignment="1">
      <alignment horizontal="center" vertical="center" wrapText="1"/>
    </xf>
    <xf numFmtId="2" fontId="0" fillId="8" borderId="11" xfId="0" quotePrefix="1" applyNumberFormat="1" applyFill="1" applyBorder="1" applyAlignment="1">
      <alignment horizontal="center" vertical="center" wrapText="1"/>
    </xf>
    <xf numFmtId="193" fontId="0" fillId="8" borderId="33" xfId="0" applyNumberFormat="1" applyFill="1" applyBorder="1" applyAlignment="1">
      <alignment horizontal="center" vertical="center" wrapText="1"/>
    </xf>
    <xf numFmtId="193" fontId="0" fillId="8" borderId="11" xfId="0" applyNumberFormat="1" applyFill="1" applyBorder="1" applyAlignment="1">
      <alignment horizontal="center" vertical="center" wrapText="1"/>
    </xf>
    <xf numFmtId="16" fontId="0" fillId="8" borderId="11" xfId="0" quotePrefix="1" applyNumberFormat="1" applyFill="1" applyBorder="1" applyAlignment="1">
      <alignment horizontal="center" vertical="center" wrapText="1"/>
    </xf>
    <xf numFmtId="0" fontId="0" fillId="8" borderId="11" xfId="0" quotePrefix="1" applyFill="1" applyBorder="1" applyAlignment="1">
      <alignment horizontal="center" vertical="center" wrapText="1"/>
    </xf>
    <xf numFmtId="193" fontId="0" fillId="3" borderId="33" xfId="0" applyNumberFormat="1" applyFill="1" applyBorder="1" applyAlignment="1">
      <alignment horizontal="center" vertical="center" wrapText="1"/>
    </xf>
    <xf numFmtId="193" fontId="0" fillId="3" borderId="11" xfId="0" applyNumberFormat="1" applyFill="1" applyBorder="1" applyAlignment="1">
      <alignment horizontal="center" vertical="center" wrapText="1"/>
    </xf>
    <xf numFmtId="193" fontId="0" fillId="0" borderId="33" xfId="0" applyNumberFormat="1" applyBorder="1" applyAlignment="1">
      <alignment horizontal="center" vertical="center" wrapText="1"/>
    </xf>
    <xf numFmtId="193" fontId="0" fillId="0" borderId="11" xfId="0" applyNumberFormat="1" applyBorder="1" applyAlignment="1">
      <alignment horizontal="center" vertical="center" wrapText="1"/>
    </xf>
    <xf numFmtId="16" fontId="0" fillId="0" borderId="11" xfId="0" quotePrefix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" fontId="7" fillId="0" borderId="11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70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16" fontId="7" fillId="8" borderId="11" xfId="0" applyNumberFormat="1" applyFont="1" applyFill="1" applyBorder="1" applyAlignment="1">
      <alignment horizontal="center" vertical="center" wrapText="1"/>
    </xf>
    <xf numFmtId="193" fontId="7" fillId="0" borderId="11" xfId="0" applyNumberFormat="1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4" fillId="8" borderId="11" xfId="0" applyFont="1" applyFill="1" applyBorder="1" applyAlignment="1">
      <alignment horizontal="center" vertical="center" wrapText="1"/>
    </xf>
    <xf numFmtId="193" fontId="64" fillId="8" borderId="11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5" fontId="7" fillId="0" borderId="11" xfId="0" applyNumberFormat="1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0" xfId="0" applyFont="1"/>
    <xf numFmtId="0" fontId="7" fillId="0" borderId="11" xfId="0" applyFont="1" applyBorder="1" applyAlignment="1">
      <alignment horizontal="center"/>
    </xf>
    <xf numFmtId="15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14" fontId="7" fillId="8" borderId="11" xfId="0" applyNumberFormat="1" applyFont="1" applyFill="1" applyBorder="1" applyAlignment="1">
      <alignment horizontal="center"/>
    </xf>
    <xf numFmtId="15" fontId="7" fillId="8" borderId="11" xfId="0" applyNumberFormat="1" applyFont="1" applyFill="1" applyBorder="1" applyAlignment="1">
      <alignment horizontal="center"/>
    </xf>
    <xf numFmtId="167" fontId="7" fillId="8" borderId="11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15" fontId="7" fillId="8" borderId="11" xfId="0" applyNumberFormat="1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center"/>
    </xf>
    <xf numFmtId="15" fontId="69" fillId="8" borderId="11" xfId="0" applyNumberFormat="1" applyFont="1" applyFill="1" applyBorder="1" applyAlignment="1">
      <alignment horizontal="center"/>
    </xf>
    <xf numFmtId="16" fontId="7" fillId="8" borderId="11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5" fontId="7" fillId="0" borderId="23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 vertical="center"/>
    </xf>
    <xf numFmtId="15" fontId="7" fillId="0" borderId="23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/>
    </xf>
    <xf numFmtId="1" fontId="7" fillId="8" borderId="11" xfId="0" applyNumberFormat="1" applyFont="1" applyFill="1" applyBorder="1" applyAlignment="1">
      <alignment horizontal="center" vertical="center"/>
    </xf>
    <xf numFmtId="0" fontId="71" fillId="8" borderId="33" xfId="0" applyFont="1" applyFill="1" applyBorder="1" applyAlignment="1">
      <alignment horizontal="center"/>
    </xf>
    <xf numFmtId="1" fontId="0" fillId="0" borderId="11" xfId="0" applyNumberFormat="1" applyBorder="1" applyAlignment="1">
      <alignment horizontal="center" vertical="center" wrapText="1"/>
    </xf>
    <xf numFmtId="14" fontId="0" fillId="8" borderId="11" xfId="0" quotePrefix="1" applyNumberFormat="1" applyFill="1" applyBorder="1" applyAlignment="1">
      <alignment horizontal="center" vertical="center" wrapText="1"/>
    </xf>
    <xf numFmtId="167" fontId="0" fillId="8" borderId="11" xfId="0" applyNumberForma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0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/>
    </xf>
    <xf numFmtId="14" fontId="7" fillId="8" borderId="33" xfId="0" applyNumberFormat="1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4" fillId="48" borderId="32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8" borderId="11" xfId="0" applyFill="1" applyBorder="1" applyAlignment="1">
      <alignment vertical="center"/>
    </xf>
    <xf numFmtId="0" fontId="65" fillId="49" borderId="11" xfId="0" applyFont="1" applyFill="1" applyBorder="1" applyAlignment="1">
      <alignment horizontal="center" vertical="center" wrapText="1"/>
    </xf>
    <xf numFmtId="14" fontId="65" fillId="49" borderId="11" xfId="0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/>
    </xf>
    <xf numFmtId="193" fontId="7" fillId="8" borderId="11" xfId="0" applyNumberFormat="1" applyFont="1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76" fillId="0" borderId="0" xfId="0" applyFont="1" applyAlignment="1">
      <alignment horizontal="center" vertical="center"/>
    </xf>
    <xf numFmtId="0" fontId="77" fillId="50" borderId="9" xfId="1" applyFont="1" applyFill="1" applyBorder="1" applyAlignment="1">
      <alignment vertical="center"/>
    </xf>
    <xf numFmtId="0" fontId="77" fillId="50" borderId="0" xfId="1" applyFont="1" applyFill="1" applyAlignment="1">
      <alignment vertical="center"/>
    </xf>
    <xf numFmtId="0" fontId="78" fillId="50" borderId="0" xfId="0" applyFont="1" applyFill="1" applyAlignment="1">
      <alignment horizontal="center" vertical="center"/>
    </xf>
    <xf numFmtId="0" fontId="77" fillId="50" borderId="0" xfId="0" applyFont="1" applyFill="1" applyAlignment="1">
      <alignment horizontal="left"/>
    </xf>
    <xf numFmtId="194" fontId="79" fillId="50" borderId="0" xfId="0" applyNumberFormat="1" applyFont="1" applyFill="1" applyAlignment="1">
      <alignment vertical="center"/>
    </xf>
    <xf numFmtId="0" fontId="80" fillId="50" borderId="0" xfId="0" applyFont="1" applyFill="1" applyAlignment="1">
      <alignment vertical="center"/>
    </xf>
    <xf numFmtId="0" fontId="80" fillId="50" borderId="0" xfId="0" applyFont="1" applyFill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7" fillId="50" borderId="0" xfId="0" applyFont="1" applyFill="1" applyAlignment="1">
      <alignment vertical="center"/>
    </xf>
    <xf numFmtId="0" fontId="79" fillId="50" borderId="0" xfId="0" applyFont="1" applyFill="1" applyAlignment="1">
      <alignment vertical="center"/>
    </xf>
    <xf numFmtId="0" fontId="77" fillId="50" borderId="9" xfId="1" applyFont="1" applyFill="1" applyBorder="1" applyAlignment="1">
      <alignment horizontal="left" vertical="center"/>
    </xf>
    <xf numFmtId="0" fontId="77" fillId="50" borderId="0" xfId="1" applyFont="1" applyFill="1" applyAlignment="1">
      <alignment horizontal="left" vertical="center"/>
    </xf>
    <xf numFmtId="0" fontId="84" fillId="50" borderId="0" xfId="0" applyFont="1" applyFill="1" applyAlignment="1">
      <alignment vertical="center"/>
    </xf>
    <xf numFmtId="0" fontId="84" fillId="50" borderId="6" xfId="1" applyFont="1" applyFill="1" applyBorder="1" applyAlignment="1">
      <alignment horizontal="left" vertical="center"/>
    </xf>
    <xf numFmtId="0" fontId="84" fillId="50" borderId="7" xfId="1" applyFont="1" applyFill="1" applyBorder="1" applyAlignment="1">
      <alignment horizontal="left" vertical="center"/>
    </xf>
    <xf numFmtId="0" fontId="84" fillId="50" borderId="7" xfId="0" applyFont="1" applyFill="1" applyBorder="1" applyAlignment="1">
      <alignment vertical="center"/>
    </xf>
    <xf numFmtId="0" fontId="79" fillId="50" borderId="7" xfId="0" applyFont="1" applyFill="1" applyBorder="1" applyAlignment="1">
      <alignment horizontal="left"/>
    </xf>
    <xf numFmtId="0" fontId="80" fillId="50" borderId="7" xfId="0" applyFont="1" applyFill="1" applyBorder="1" applyAlignment="1">
      <alignment vertical="center"/>
    </xf>
    <xf numFmtId="0" fontId="83" fillId="50" borderId="25" xfId="0" applyFont="1" applyFill="1" applyBorder="1" applyAlignment="1">
      <alignment horizontal="center" vertical="center"/>
    </xf>
    <xf numFmtId="0" fontId="84" fillId="50" borderId="9" xfId="1" applyFont="1" applyFill="1" applyBorder="1" applyAlignment="1">
      <alignment horizontal="left" vertical="center"/>
    </xf>
    <xf numFmtId="0" fontId="84" fillId="50" borderId="0" xfId="1" applyFont="1" applyFill="1" applyAlignment="1">
      <alignment horizontal="left" vertical="center"/>
    </xf>
    <xf numFmtId="0" fontId="79" fillId="50" borderId="0" xfId="0" applyFont="1" applyFill="1" applyAlignment="1">
      <alignment horizontal="left"/>
    </xf>
    <xf numFmtId="0" fontId="6" fillId="50" borderId="0" xfId="0" applyFont="1" applyFill="1" applyAlignment="1">
      <alignment horizontal="center" vertical="center" wrapText="1"/>
    </xf>
    <xf numFmtId="0" fontId="85" fillId="50" borderId="0" xfId="0" applyFont="1" applyFill="1" applyAlignment="1">
      <alignment horizontal="center" vertical="center" wrapText="1"/>
    </xf>
    <xf numFmtId="0" fontId="85" fillId="50" borderId="0" xfId="0" applyFont="1" applyFill="1" applyAlignment="1">
      <alignment horizontal="center" vertical="center"/>
    </xf>
    <xf numFmtId="0" fontId="85" fillId="50" borderId="10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8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10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90" fillId="0" borderId="60" xfId="1" applyFont="1" applyBorder="1" applyAlignment="1">
      <alignment horizontal="center" vertical="center"/>
    </xf>
    <xf numFmtId="0" fontId="90" fillId="0" borderId="65" xfId="1" applyFont="1" applyBorder="1" applyAlignment="1">
      <alignment horizontal="center" vertical="center" wrapText="1"/>
    </xf>
    <xf numFmtId="0" fontId="90" fillId="0" borderId="17" xfId="1" applyFont="1" applyBorder="1" applyAlignment="1">
      <alignment horizontal="center" vertical="center" wrapText="1"/>
    </xf>
    <xf numFmtId="0" fontId="92" fillId="0" borderId="20" xfId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" fontId="92" fillId="0" borderId="20" xfId="0" applyNumberFormat="1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" fontId="90" fillId="0" borderId="20" xfId="0" applyNumberFormat="1" applyFont="1" applyBorder="1" applyAlignment="1">
      <alignment horizontal="center" vertical="center"/>
    </xf>
    <xf numFmtId="0" fontId="90" fillId="0" borderId="70" xfId="1" applyFont="1" applyBorder="1" applyAlignment="1">
      <alignment horizontal="center" vertical="center"/>
    </xf>
    <xf numFmtId="0" fontId="90" fillId="0" borderId="74" xfId="1" applyFont="1" applyBorder="1" applyAlignment="1">
      <alignment horizontal="center" vertical="center" wrapText="1"/>
    </xf>
    <xf numFmtId="1" fontId="90" fillId="0" borderId="24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0" fontId="74" fillId="0" borderId="9" xfId="0" applyFont="1" applyBorder="1" applyAlignment="1">
      <alignment horizontal="center"/>
    </xf>
    <xf numFmtId="0" fontId="74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2" fontId="92" fillId="0" borderId="0" xfId="0" applyNumberFormat="1" applyFont="1" applyAlignment="1">
      <alignment horizontal="center" vertical="center" wrapText="1"/>
    </xf>
    <xf numFmtId="0" fontId="74" fillId="2" borderId="76" xfId="0" applyFont="1" applyFill="1" applyBorder="1" applyAlignment="1">
      <alignment horizontal="center" vertical="center"/>
    </xf>
    <xf numFmtId="0" fontId="74" fillId="2" borderId="77" xfId="0" applyFont="1" applyFill="1" applyBorder="1" applyAlignment="1">
      <alignment horizontal="center" vertical="center"/>
    </xf>
    <xf numFmtId="0" fontId="74" fillId="2" borderId="78" xfId="0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right" vertical="center"/>
    </xf>
    <xf numFmtId="0" fontId="96" fillId="0" borderId="0" xfId="0" applyFont="1" applyAlignment="1">
      <alignment horizontal="left" vertical="center"/>
    </xf>
    <xf numFmtId="0" fontId="83" fillId="0" borderId="0" xfId="0" applyFont="1" applyAlignment="1">
      <alignment horizontal="center" vertical="center"/>
    </xf>
    <xf numFmtId="0" fontId="98" fillId="0" borderId="0" xfId="0" applyFont="1" applyAlignment="1">
      <alignment horizontal="left" vertical="center"/>
    </xf>
    <xf numFmtId="0" fontId="93" fillId="0" borderId="0" xfId="0" applyFont="1" applyAlignment="1">
      <alignment vertical="center"/>
    </xf>
    <xf numFmtId="0" fontId="93" fillId="0" borderId="10" xfId="0" applyFont="1" applyBorder="1" applyAlignment="1">
      <alignment vertical="center"/>
    </xf>
    <xf numFmtId="0" fontId="93" fillId="0" borderId="0" xfId="0" applyFont="1" applyAlignment="1">
      <alignment horizontal="right" vertical="center"/>
    </xf>
    <xf numFmtId="0" fontId="74" fillId="3" borderId="76" xfId="0" applyFont="1" applyFill="1" applyBorder="1" applyAlignment="1">
      <alignment horizontal="center" vertical="center"/>
    </xf>
    <xf numFmtId="0" fontId="74" fillId="3" borderId="77" xfId="0" applyFont="1" applyFill="1" applyBorder="1" applyAlignment="1">
      <alignment horizontal="center" vertical="center"/>
    </xf>
    <xf numFmtId="0" fontId="74" fillId="3" borderId="78" xfId="0" applyFont="1" applyFill="1" applyBorder="1" applyAlignment="1">
      <alignment horizontal="center" vertical="center"/>
    </xf>
    <xf numFmtId="0" fontId="83" fillId="0" borderId="0" xfId="0" applyFont="1" applyAlignment="1">
      <alignment horizontal="center"/>
    </xf>
    <xf numFmtId="0" fontId="99" fillId="0" borderId="9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4" fillId="0" borderId="0" xfId="0" applyFont="1" applyAlignment="1">
      <alignment horizontal="right" vertical="center"/>
    </xf>
    <xf numFmtId="0" fontId="100" fillId="0" borderId="0" xfId="0" applyFont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83" fillId="2" borderId="76" xfId="0" applyFont="1" applyFill="1" applyBorder="1" applyAlignment="1">
      <alignment horizontal="center" vertical="center"/>
    </xf>
    <xf numFmtId="0" fontId="101" fillId="0" borderId="0" xfId="0" applyFont="1" applyAlignment="1">
      <alignment horizontal="right" vertical="center"/>
    </xf>
    <xf numFmtId="0" fontId="102" fillId="52" borderId="76" xfId="0" applyFont="1" applyFill="1" applyBorder="1" applyAlignment="1">
      <alignment horizontal="center" vertical="center"/>
    </xf>
    <xf numFmtId="0" fontId="102" fillId="52" borderId="78" xfId="0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167" fontId="74" fillId="0" borderId="7" xfId="0" applyNumberFormat="1" applyFont="1" applyBorder="1" applyAlignment="1">
      <alignment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6" fillId="0" borderId="7" xfId="0" applyFont="1" applyBorder="1" applyAlignment="1">
      <alignment horizontal="right" vertical="center"/>
    </xf>
    <xf numFmtId="0" fontId="83" fillId="0" borderId="7" xfId="0" applyFont="1" applyBorder="1" applyAlignment="1">
      <alignment horizontal="center" vertical="center"/>
    </xf>
    <xf numFmtId="0" fontId="96" fillId="0" borderId="0" xfId="0" applyFont="1" applyAlignment="1">
      <alignment vertical="center"/>
    </xf>
    <xf numFmtId="167" fontId="85" fillId="0" borderId="16" xfId="0" applyNumberFormat="1" applyFont="1" applyBorder="1" applyAlignment="1">
      <alignment horizontal="center" vertical="center"/>
    </xf>
    <xf numFmtId="1" fontId="85" fillId="0" borderId="16" xfId="0" applyNumberFormat="1" applyFont="1" applyBorder="1" applyAlignment="1">
      <alignment horizontal="center" vertical="center"/>
    </xf>
    <xf numFmtId="167" fontId="85" fillId="0" borderId="79" xfId="0" applyNumberFormat="1" applyFont="1" applyBorder="1" applyAlignment="1">
      <alignment horizontal="center" vertical="center"/>
    </xf>
    <xf numFmtId="0" fontId="84" fillId="50" borderId="9" xfId="1" applyFont="1" applyFill="1" applyBorder="1" applyAlignment="1">
      <alignment vertical="center"/>
    </xf>
    <xf numFmtId="0" fontId="84" fillId="50" borderId="0" xfId="1" applyFont="1" applyFill="1" applyAlignment="1">
      <alignment vertical="center"/>
    </xf>
    <xf numFmtId="0" fontId="83" fillId="3" borderId="23" xfId="0" applyFont="1" applyFill="1" applyBorder="1" applyAlignment="1">
      <alignment horizontal="center" vertical="center"/>
    </xf>
    <xf numFmtId="0" fontId="85" fillId="3" borderId="21" xfId="0" applyFont="1" applyFill="1" applyBorder="1" applyAlignment="1">
      <alignment horizontal="center" vertical="center"/>
    </xf>
    <xf numFmtId="0" fontId="96" fillId="0" borderId="7" xfId="0" applyFont="1" applyBorder="1" applyAlignment="1">
      <alignment horizontal="left" vertical="center"/>
    </xf>
    <xf numFmtId="0" fontId="96" fillId="0" borderId="7" xfId="0" applyFont="1" applyBorder="1" applyAlignment="1">
      <alignment horizontal="center" vertical="center"/>
    </xf>
    <xf numFmtId="0" fontId="98" fillId="0" borderId="7" xfId="0" applyFont="1" applyBorder="1" applyAlignment="1">
      <alignment horizontal="left" vertical="center"/>
    </xf>
    <xf numFmtId="0" fontId="74" fillId="4" borderId="78" xfId="0" applyFont="1" applyFill="1" applyBorder="1" applyAlignment="1">
      <alignment horizontal="center" vertical="center"/>
    </xf>
    <xf numFmtId="0" fontId="98" fillId="0" borderId="7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/>
    </xf>
    <xf numFmtId="14" fontId="0" fillId="0" borderId="11" xfId="0" applyNumberFormat="1" applyBorder="1" applyAlignment="1">
      <alignment vertical="center"/>
    </xf>
    <xf numFmtId="0" fontId="71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left" wrapText="1"/>
    </xf>
    <xf numFmtId="0" fontId="0" fillId="8" borderId="30" xfId="0" applyFill="1" applyBorder="1" applyAlignment="1">
      <alignment horizontal="center" vertical="center" wrapText="1"/>
    </xf>
    <xf numFmtId="0" fontId="14" fillId="48" borderId="33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vertical="center" wrapText="1"/>
    </xf>
    <xf numFmtId="0" fontId="7" fillId="8" borderId="11" xfId="0" applyFont="1" applyFill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8" borderId="11" xfId="0" applyFont="1" applyFill="1" applyBorder="1" applyAlignment="1">
      <alignment horizontal="left" vertical="center" wrapText="1"/>
    </xf>
    <xf numFmtId="14" fontId="0" fillId="8" borderId="33" xfId="0" applyNumberFormat="1" applyFill="1" applyBorder="1" applyAlignment="1">
      <alignment horizontal="center" vertical="center" wrapText="1"/>
    </xf>
    <xf numFmtId="0" fontId="69" fillId="8" borderId="11" xfId="0" applyFont="1" applyFill="1" applyBorder="1" applyAlignment="1">
      <alignment horizontal="left" vertical="center" wrapText="1"/>
    </xf>
    <xf numFmtId="0" fontId="92" fillId="2" borderId="77" xfId="0" applyFont="1" applyFill="1" applyBorder="1" applyAlignment="1">
      <alignment horizontal="center" vertical="center"/>
    </xf>
    <xf numFmtId="0" fontId="74" fillId="2" borderId="76" xfId="0" applyFont="1" applyFill="1" applyBorder="1" applyAlignment="1">
      <alignment vertical="center"/>
    </xf>
    <xf numFmtId="0" fontId="74" fillId="2" borderId="77" xfId="0" applyFont="1" applyFill="1" applyBorder="1" applyAlignment="1">
      <alignment vertical="center"/>
    </xf>
    <xf numFmtId="167" fontId="69" fillId="8" borderId="11" xfId="0" applyNumberFormat="1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left"/>
    </xf>
    <xf numFmtId="15" fontId="69" fillId="8" borderId="11" xfId="0" applyNumberFormat="1" applyFont="1" applyFill="1" applyBorder="1" applyAlignment="1">
      <alignment horizontal="center" vertical="center"/>
    </xf>
    <xf numFmtId="0" fontId="69" fillId="8" borderId="33" xfId="0" applyFont="1" applyFill="1" applyBorder="1" applyAlignment="1">
      <alignment horizontal="center"/>
    </xf>
    <xf numFmtId="0" fontId="104" fillId="2" borderId="77" xfId="0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vertical="center" wrapText="1"/>
    </xf>
    <xf numFmtId="167" fontId="2" fillId="10" borderId="11" xfId="0" applyNumberFormat="1" applyFont="1" applyFill="1" applyBorder="1" applyAlignment="1">
      <alignment horizontal="center" vertical="center" wrapText="1"/>
    </xf>
    <xf numFmtId="167" fontId="0" fillId="8" borderId="11" xfId="0" quotePrefix="1" applyNumberFormat="1" applyFill="1" applyBorder="1" applyAlignment="1">
      <alignment horizontal="center" vertical="center" wrapText="1"/>
    </xf>
    <xf numFmtId="167" fontId="63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5" fillId="0" borderId="32" xfId="0" applyFont="1" applyBorder="1" applyAlignment="1">
      <alignment horizontal="center" vertical="center" wrapText="1"/>
    </xf>
    <xf numFmtId="167" fontId="5" fillId="8" borderId="11" xfId="0" applyNumberFormat="1" applyFont="1" applyFill="1" applyBorder="1" applyAlignment="1">
      <alignment horizontal="center" vertical="center" wrapText="1"/>
    </xf>
    <xf numFmtId="14" fontId="5" fillId="8" borderId="11" xfId="0" applyNumberFormat="1" applyFont="1" applyFill="1" applyBorder="1" applyAlignment="1">
      <alignment horizontal="center" vertical="center" wrapText="1"/>
    </xf>
    <xf numFmtId="193" fontId="5" fillId="8" borderId="33" xfId="0" applyNumberFormat="1" applyFont="1" applyFill="1" applyBorder="1" applyAlignment="1">
      <alignment horizontal="center" vertical="center" wrapText="1"/>
    </xf>
    <xf numFmtId="193" fontId="5" fillId="8" borderId="11" xfId="0" applyNumberFormat="1" applyFont="1" applyFill="1" applyBorder="1" applyAlignment="1">
      <alignment horizontal="center" vertical="center" wrapText="1"/>
    </xf>
    <xf numFmtId="0" fontId="5" fillId="8" borderId="32" xfId="0" applyFont="1" applyFill="1" applyBorder="1" applyAlignment="1">
      <alignment horizontal="center" vertical="center" wrapText="1"/>
    </xf>
    <xf numFmtId="167" fontId="7" fillId="8" borderId="11" xfId="0" applyNumberFormat="1" applyFont="1" applyFill="1" applyBorder="1" applyAlignment="1">
      <alignment horizontal="center" vertical="center" wrapText="1"/>
    </xf>
    <xf numFmtId="0" fontId="0" fillId="3" borderId="11" xfId="0" quotePrefix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0" fontId="69" fillId="8" borderId="11" xfId="0" applyFont="1" applyFill="1" applyBorder="1" applyAlignment="1">
      <alignment horizontal="left" wrapText="1"/>
    </xf>
    <xf numFmtId="0" fontId="7" fillId="8" borderId="11" xfId="0" quotePrefix="1" applyFont="1" applyFill="1" applyBorder="1" applyAlignment="1">
      <alignment horizontal="center" vertical="center" wrapText="1"/>
    </xf>
    <xf numFmtId="0" fontId="74" fillId="4" borderId="78" xfId="0" applyFont="1" applyFill="1" applyBorder="1" applyAlignment="1">
      <alignment vertical="center"/>
    </xf>
    <xf numFmtId="0" fontId="83" fillId="4" borderId="78" xfId="0" applyFont="1" applyFill="1" applyBorder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6" fillId="2" borderId="77" xfId="0" applyFont="1" applyFill="1" applyBorder="1" applyAlignment="1">
      <alignment horizontal="center" vertical="center"/>
    </xf>
    <xf numFmtId="0" fontId="0" fillId="3" borderId="0" xfId="0" applyFill="1"/>
    <xf numFmtId="0" fontId="0" fillId="0" borderId="23" xfId="0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vertical="center" wrapText="1"/>
    </xf>
    <xf numFmtId="0" fontId="64" fillId="8" borderId="11" xfId="0" applyFont="1" applyFill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07" fillId="8" borderId="11" xfId="0" applyFont="1" applyFill="1" applyBorder="1" applyAlignment="1">
      <alignment horizontal="center" vertical="center" wrapText="1"/>
    </xf>
    <xf numFmtId="0" fontId="107" fillId="8" borderId="11" xfId="0" quotePrefix="1" applyFont="1" applyFill="1" applyBorder="1" applyAlignment="1">
      <alignment horizontal="center" vertical="center" wrapText="1"/>
    </xf>
    <xf numFmtId="16" fontId="107" fillId="8" borderId="11" xfId="0" quotePrefix="1" applyNumberFormat="1" applyFont="1" applyFill="1" applyBorder="1" applyAlignment="1">
      <alignment horizontal="center" vertical="center" wrapText="1"/>
    </xf>
    <xf numFmtId="1" fontId="107" fillId="8" borderId="11" xfId="0" applyNumberFormat="1" applyFont="1" applyFill="1" applyBorder="1" applyAlignment="1">
      <alignment horizontal="center" vertical="center" wrapText="1"/>
    </xf>
    <xf numFmtId="1" fontId="96" fillId="0" borderId="11" xfId="0" applyNumberFormat="1" applyFont="1" applyBorder="1" applyAlignment="1">
      <alignment horizontal="center" vertical="center" wrapText="1"/>
    </xf>
    <xf numFmtId="2" fontId="96" fillId="0" borderId="11" xfId="0" applyNumberFormat="1" applyFont="1" applyBorder="1" applyAlignment="1">
      <alignment horizontal="center" vertical="center" wrapText="1"/>
    </xf>
    <xf numFmtId="167" fontId="96" fillId="0" borderId="1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2" fillId="8" borderId="11" xfId="0" applyFont="1" applyFill="1" applyBorder="1" applyAlignment="1">
      <alignment horizontal="center" vertical="center" wrapText="1"/>
    </xf>
    <xf numFmtId="15" fontId="2" fillId="8" borderId="11" xfId="0" applyNumberFormat="1" applyFont="1" applyFill="1" applyBorder="1" applyAlignment="1">
      <alignment horizontal="center" vertical="center" wrapText="1"/>
    </xf>
    <xf numFmtId="0" fontId="65" fillId="8" borderId="11" xfId="0" applyFont="1" applyFill="1" applyBorder="1" applyAlignment="1">
      <alignment horizontal="center" vertical="center" wrapText="1"/>
    </xf>
    <xf numFmtId="15" fontId="7" fillId="8" borderId="11" xfId="0" applyNumberFormat="1" applyFont="1" applyFill="1" applyBorder="1" applyAlignment="1">
      <alignment horizontal="center" vertical="center" wrapText="1"/>
    </xf>
    <xf numFmtId="15" fontId="69" fillId="8" borderId="11" xfId="0" applyNumberFormat="1" applyFont="1" applyFill="1" applyBorder="1" applyAlignment="1">
      <alignment horizontal="center" vertical="center" wrapText="1"/>
    </xf>
    <xf numFmtId="167" fontId="69" fillId="8" borderId="1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1" fillId="8" borderId="11" xfId="0" applyFont="1" applyFill="1" applyBorder="1" applyAlignment="1">
      <alignment horizontal="center"/>
    </xf>
    <xf numFmtId="15" fontId="71" fillId="8" borderId="11" xfId="0" applyNumberFormat="1" applyFont="1" applyFill="1" applyBorder="1" applyAlignment="1">
      <alignment horizontal="center"/>
    </xf>
    <xf numFmtId="167" fontId="71" fillId="8" borderId="11" xfId="0" applyNumberFormat="1" applyFont="1" applyFill="1" applyBorder="1" applyAlignment="1">
      <alignment horizontal="center" vertical="center"/>
    </xf>
    <xf numFmtId="15" fontId="71" fillId="8" borderId="11" xfId="0" applyNumberFormat="1" applyFont="1" applyFill="1" applyBorder="1" applyAlignment="1">
      <alignment horizontal="center" vertical="center"/>
    </xf>
    <xf numFmtId="0" fontId="71" fillId="8" borderId="33" xfId="0" applyFont="1" applyFill="1" applyBorder="1" applyAlignment="1">
      <alignment horizontal="center" wrapText="1"/>
    </xf>
    <xf numFmtId="14" fontId="8" fillId="0" borderId="11" xfId="0" applyNumberFormat="1" applyFont="1" applyBorder="1" applyAlignment="1">
      <alignment horizontal="center" vertical="center" wrapText="1"/>
    </xf>
    <xf numFmtId="0" fontId="102" fillId="52" borderId="77" xfId="0" applyFont="1" applyFill="1" applyBorder="1" applyAlignment="1">
      <alignment horizontal="center" vertical="center"/>
    </xf>
    <xf numFmtId="2" fontId="74" fillId="0" borderId="0" xfId="0" applyNumberFormat="1" applyFont="1" applyAlignment="1">
      <alignment horizontal="center" vertical="center"/>
    </xf>
    <xf numFmtId="0" fontId="74" fillId="8" borderId="76" xfId="0" applyFont="1" applyFill="1" applyBorder="1" applyAlignment="1">
      <alignment horizontal="center" vertical="center"/>
    </xf>
    <xf numFmtId="0" fontId="74" fillId="8" borderId="77" xfId="0" applyFont="1" applyFill="1" applyBorder="1" applyAlignment="1">
      <alignment horizontal="center" vertical="center"/>
    </xf>
    <xf numFmtId="0" fontId="74" fillId="8" borderId="78" xfId="0" applyFont="1" applyFill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7" fillId="8" borderId="33" xfId="0" applyFont="1" applyFill="1" applyBorder="1" applyAlignment="1">
      <alignment horizontal="center" wrapText="1"/>
    </xf>
    <xf numFmtId="14" fontId="7" fillId="3" borderId="11" xfId="0" applyNumberFormat="1" applyFont="1" applyFill="1" applyBorder="1" applyAlignment="1">
      <alignment horizontal="center" vertical="center" wrapText="1"/>
    </xf>
    <xf numFmtId="167" fontId="107" fillId="8" borderId="11" xfId="0" applyNumberFormat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64" fillId="3" borderId="11" xfId="0" applyFont="1" applyFill="1" applyBorder="1" applyAlignment="1">
      <alignment horizontal="center" vertical="center" wrapText="1"/>
    </xf>
    <xf numFmtId="0" fontId="109" fillId="53" borderId="81" xfId="0" applyFont="1" applyFill="1" applyBorder="1" applyAlignment="1">
      <alignment horizontal="center" vertical="center" wrapText="1"/>
    </xf>
    <xf numFmtId="0" fontId="110" fillId="0" borderId="82" xfId="0" applyFont="1" applyBorder="1" applyAlignment="1">
      <alignment horizontal="center" vertical="center" wrapText="1"/>
    </xf>
    <xf numFmtId="0" fontId="111" fillId="53" borderId="83" xfId="0" applyFont="1" applyFill="1" applyBorder="1" applyAlignment="1">
      <alignment horizontal="center" vertical="center" wrapText="1"/>
    </xf>
    <xf numFmtId="15" fontId="63" fillId="0" borderId="82" xfId="0" applyNumberFormat="1" applyFont="1" applyBorder="1" applyAlignment="1">
      <alignment horizontal="center" vertical="center" wrapText="1"/>
    </xf>
    <xf numFmtId="14" fontId="110" fillId="53" borderId="81" xfId="0" applyNumberFormat="1" applyFont="1" applyFill="1" applyBorder="1" applyAlignment="1">
      <alignment horizontal="center" vertical="center" wrapText="1"/>
    </xf>
    <xf numFmtId="14" fontId="110" fillId="0" borderId="84" xfId="0" applyNumberFormat="1" applyFont="1" applyBorder="1" applyAlignment="1">
      <alignment horizontal="left" vertical="center" wrapText="1"/>
    </xf>
    <xf numFmtId="0" fontId="111" fillId="53" borderId="81" xfId="0" applyFont="1" applyFill="1" applyBorder="1" applyAlignment="1">
      <alignment horizontal="center" vertical="center" wrapText="1"/>
    </xf>
    <xf numFmtId="0" fontId="110" fillId="0" borderId="85" xfId="0" applyFont="1" applyBorder="1" applyAlignment="1">
      <alignment horizontal="left" vertical="center" wrapText="1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109" fillId="53" borderId="87" xfId="0" applyFont="1" applyFill="1" applyBorder="1" applyAlignment="1">
      <alignment horizontal="center" vertical="center" wrapText="1"/>
    </xf>
    <xf numFmtId="0" fontId="111" fillId="53" borderId="91" xfId="0" applyFont="1" applyFill="1" applyBorder="1" applyAlignment="1">
      <alignment horizontal="center" vertical="center" wrapText="1"/>
    </xf>
    <xf numFmtId="14" fontId="110" fillId="0" borderId="85" xfId="0" applyNumberFormat="1" applyFont="1" applyBorder="1" applyAlignment="1">
      <alignment horizontal="left" vertical="center" wrapText="1"/>
    </xf>
    <xf numFmtId="0" fontId="111" fillId="53" borderId="87" xfId="0" applyFont="1" applyFill="1" applyBorder="1" applyAlignment="1">
      <alignment horizontal="center" vertical="center" wrapText="1"/>
    </xf>
    <xf numFmtId="0" fontId="108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/>
    </xf>
    <xf numFmtId="0" fontId="109" fillId="53" borderId="99" xfId="0" applyFont="1" applyFill="1" applyBorder="1" applyAlignment="1">
      <alignment horizontal="center" vertical="center" wrapText="1"/>
    </xf>
    <xf numFmtId="0" fontId="109" fillId="53" borderId="100" xfId="0" applyFont="1" applyFill="1" applyBorder="1" applyAlignment="1">
      <alignment horizontal="center" vertical="center" wrapText="1"/>
    </xf>
    <xf numFmtId="15" fontId="109" fillId="53" borderId="100" xfId="0" applyNumberFormat="1" applyFont="1" applyFill="1" applyBorder="1" applyAlignment="1">
      <alignment horizontal="center" vertical="center" wrapText="1"/>
    </xf>
    <xf numFmtId="0" fontId="113" fillId="0" borderId="99" xfId="0" applyFont="1" applyBorder="1" applyAlignment="1">
      <alignment horizontal="left" vertical="center" wrapText="1"/>
    </xf>
    <xf numFmtId="0" fontId="67" fillId="0" borderId="100" xfId="0" applyFont="1" applyBorder="1" applyAlignment="1">
      <alignment horizontal="center" vertical="center" wrapText="1"/>
    </xf>
    <xf numFmtId="167" fontId="67" fillId="0" borderId="100" xfId="0" applyNumberFormat="1" applyFont="1" applyBorder="1" applyAlignment="1">
      <alignment horizontal="center" vertical="center" wrapText="1"/>
    </xf>
    <xf numFmtId="167" fontId="114" fillId="0" borderId="100" xfId="0" applyNumberFormat="1" applyFont="1" applyBorder="1" applyAlignment="1">
      <alignment horizontal="center" vertical="center" wrapText="1"/>
    </xf>
    <xf numFmtId="0" fontId="10" fillId="8" borderId="100" xfId="0" applyFont="1" applyFill="1" applyBorder="1" applyAlignment="1">
      <alignment horizontal="center" vertical="center" wrapText="1"/>
    </xf>
    <xf numFmtId="167" fontId="10" fillId="54" borderId="100" xfId="0" applyNumberFormat="1" applyFont="1" applyFill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13" fillId="0" borderId="99" xfId="0" applyFont="1" applyBorder="1" applyAlignment="1">
      <alignment horizontal="left" wrapText="1"/>
    </xf>
    <xf numFmtId="167" fontId="67" fillId="0" borderId="100" xfId="0" applyNumberFormat="1" applyFont="1" applyBorder="1" applyAlignment="1">
      <alignment horizontal="center" wrapText="1"/>
    </xf>
    <xf numFmtId="15" fontId="0" fillId="0" borderId="0" xfId="0" applyNumberFormat="1"/>
    <xf numFmtId="0" fontId="0" fillId="0" borderId="87" xfId="0" applyBorder="1"/>
    <xf numFmtId="0" fontId="0" fillId="0" borderId="104" xfId="0" applyBorder="1"/>
    <xf numFmtId="0" fontId="116" fillId="53" borderId="99" xfId="0" applyFont="1" applyFill="1" applyBorder="1" applyAlignment="1">
      <alignment horizontal="center" vertical="center" wrapText="1"/>
    </xf>
    <xf numFmtId="0" fontId="116" fillId="53" borderId="100" xfId="0" applyFont="1" applyFill="1" applyBorder="1" applyAlignment="1">
      <alignment horizontal="center" vertical="center" wrapText="1"/>
    </xf>
    <xf numFmtId="0" fontId="116" fillId="53" borderId="96" xfId="0" applyFont="1" applyFill="1" applyBorder="1" applyAlignment="1">
      <alignment horizontal="center" vertical="center" wrapText="1"/>
    </xf>
    <xf numFmtId="0" fontId="67" fillId="0" borderId="99" xfId="0" applyFont="1" applyBorder="1" applyAlignment="1">
      <alignment horizontal="left" vertical="center" wrapText="1"/>
    </xf>
    <xf numFmtId="0" fontId="72" fillId="0" borderId="100" xfId="0" applyFont="1" applyBorder="1" applyAlignment="1">
      <alignment horizontal="center" vertical="center" wrapText="1"/>
    </xf>
    <xf numFmtId="0" fontId="117" fillId="55" borderId="100" xfId="0" applyFont="1" applyFill="1" applyBorder="1" applyAlignment="1">
      <alignment horizontal="center" vertical="center" wrapText="1"/>
    </xf>
    <xf numFmtId="0" fontId="118" fillId="0" borderId="100" xfId="0" applyFont="1" applyBorder="1" applyAlignment="1">
      <alignment horizontal="center" vertical="center" wrapText="1"/>
    </xf>
    <xf numFmtId="0" fontId="72" fillId="56" borderId="100" xfId="0" applyFont="1" applyFill="1" applyBorder="1" applyAlignment="1">
      <alignment horizontal="center" vertical="center" wrapText="1"/>
    </xf>
    <xf numFmtId="0" fontId="72" fillId="0" borderId="96" xfId="0" applyFont="1" applyBorder="1" applyAlignment="1">
      <alignment horizontal="center" vertical="center" wrapText="1"/>
    </xf>
    <xf numFmtId="0" fontId="119" fillId="0" borderId="100" xfId="0" applyFont="1" applyBorder="1" applyAlignment="1">
      <alignment horizontal="center" vertical="center" wrapText="1"/>
    </xf>
    <xf numFmtId="0" fontId="119" fillId="0" borderId="96" xfId="0" applyFont="1" applyBorder="1" applyAlignment="1">
      <alignment horizontal="center" vertical="center" wrapText="1"/>
    </xf>
    <xf numFmtId="0" fontId="64" fillId="0" borderId="0" xfId="0" applyFont="1"/>
    <xf numFmtId="167" fontId="117" fillId="55" borderId="100" xfId="0" applyNumberFormat="1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15" fontId="7" fillId="3" borderId="11" xfId="0" applyNumberFormat="1" applyFont="1" applyFill="1" applyBorder="1" applyAlignment="1">
      <alignment horizontal="center"/>
    </xf>
    <xf numFmtId="167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wrapText="1"/>
    </xf>
    <xf numFmtId="15" fontId="7" fillId="3" borderId="11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/>
    </xf>
    <xf numFmtId="0" fontId="0" fillId="57" borderId="11" xfId="0" applyFill="1" applyBorder="1" applyAlignment="1">
      <alignment horizontal="center" vertical="center" wrapText="1"/>
    </xf>
    <xf numFmtId="0" fontId="70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0" fillId="8" borderId="0" xfId="0" applyFill="1" applyAlignment="1">
      <alignment horizontal="center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12" fillId="0" borderId="0" xfId="0" applyFont="1"/>
    <xf numFmtId="0" fontId="0" fillId="8" borderId="0" xfId="0" applyFill="1"/>
    <xf numFmtId="0" fontId="111" fillId="0" borderId="99" xfId="0" applyFont="1" applyBorder="1" applyAlignment="1">
      <alignment horizontal="left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11" xfId="0" applyFill="1" applyBorder="1"/>
    <xf numFmtId="167" fontId="2" fillId="0" borderId="11" xfId="0" applyNumberFormat="1" applyFont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 vertical="center" wrapText="1"/>
    </xf>
    <xf numFmtId="167" fontId="0" fillId="0" borderId="23" xfId="0" applyNumberFormat="1" applyBorder="1" applyAlignment="1">
      <alignment horizontal="center" vertical="center" wrapText="1"/>
    </xf>
    <xf numFmtId="0" fontId="0" fillId="3" borderId="11" xfId="0" applyFill="1" applyBorder="1"/>
    <xf numFmtId="195" fontId="0" fillId="0" borderId="11" xfId="0" applyNumberFormat="1" applyBorder="1" applyAlignment="1">
      <alignment horizontal="center" vertical="center"/>
    </xf>
    <xf numFmtId="196" fontId="0" fillId="0" borderId="11" xfId="230" applyNumberFormat="1" applyFont="1" applyFill="1" applyBorder="1" applyAlignment="1">
      <alignment horizontal="center" vertical="center"/>
    </xf>
    <xf numFmtId="0" fontId="92" fillId="3" borderId="11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196" fontId="0" fillId="0" borderId="11" xfId="230" applyNumberFormat="1" applyFont="1" applyBorder="1" applyAlignment="1">
      <alignment vertical="center"/>
    </xf>
    <xf numFmtId="43" fontId="0" fillId="0" borderId="11" xfId="230" applyFont="1" applyBorder="1" applyAlignment="1">
      <alignment vertical="center"/>
    </xf>
    <xf numFmtId="43" fontId="0" fillId="0" borderId="11" xfId="230" applyFont="1" applyBorder="1" applyAlignment="1">
      <alignment horizontal="center" vertical="center"/>
    </xf>
    <xf numFmtId="0" fontId="92" fillId="0" borderId="44" xfId="0" applyFont="1" applyBorder="1" applyAlignment="1">
      <alignment horizontal="left" vertical="center" wrapText="1"/>
    </xf>
    <xf numFmtId="195" fontId="0" fillId="0" borderId="11" xfId="0" applyNumberFormat="1" applyBorder="1" applyAlignment="1">
      <alignment horizontal="left" vertical="center" wrapText="1"/>
    </xf>
    <xf numFmtId="0" fontId="121" fillId="0" borderId="11" xfId="0" applyFont="1" applyBorder="1" applyAlignment="1">
      <alignment horizontal="left" vertical="center" wrapText="1"/>
    </xf>
    <xf numFmtId="1" fontId="0" fillId="0" borderId="11" xfId="0" applyNumberFormat="1" applyBorder="1" applyAlignment="1">
      <alignment horizontal="center" vertical="center"/>
    </xf>
    <xf numFmtId="43" fontId="0" fillId="0" borderId="11" xfId="0" applyNumberFormat="1" applyBorder="1" applyAlignment="1">
      <alignment horizontal="center" vertical="center"/>
    </xf>
    <xf numFmtId="196" fontId="0" fillId="0" borderId="11" xfId="230" applyNumberFormat="1" applyFont="1" applyBorder="1" applyAlignment="1">
      <alignment horizontal="left" vertical="center"/>
    </xf>
    <xf numFmtId="43" fontId="0" fillId="0" borderId="0" xfId="0" applyNumberFormat="1" applyAlignment="1">
      <alignment vertical="center"/>
    </xf>
    <xf numFmtId="0" fontId="92" fillId="0" borderId="11" xfId="0" applyFont="1" applyBorder="1" applyAlignment="1">
      <alignment horizontal="left" vertical="center" wrapText="1"/>
    </xf>
    <xf numFmtId="0" fontId="121" fillId="0" borderId="11" xfId="0" applyFont="1" applyBorder="1" applyAlignment="1">
      <alignment horizontal="left" vertical="center"/>
    </xf>
    <xf numFmtId="195" fontId="0" fillId="0" borderId="11" xfId="0" applyNumberFormat="1" applyBorder="1" applyAlignment="1">
      <alignment horizontal="left" vertical="center"/>
    </xf>
    <xf numFmtId="195" fontId="0" fillId="3" borderId="11" xfId="0" applyNumberFormat="1" applyFill="1" applyBorder="1" applyAlignment="1">
      <alignment horizontal="left" vertical="center" wrapText="1"/>
    </xf>
    <xf numFmtId="195" fontId="0" fillId="8" borderId="11" xfId="0" applyNumberFormat="1" applyFill="1" applyBorder="1" applyAlignment="1">
      <alignment horizontal="center" vertical="center"/>
    </xf>
    <xf numFmtId="43" fontId="0" fillId="8" borderId="11" xfId="0" applyNumberFormat="1" applyFill="1" applyBorder="1" applyAlignment="1">
      <alignment horizontal="center" vertical="center"/>
    </xf>
    <xf numFmtId="0" fontId="92" fillId="8" borderId="11" xfId="0" applyFont="1" applyFill="1" applyBorder="1" applyAlignment="1">
      <alignment horizontal="left" vertical="center" wrapText="1"/>
    </xf>
    <xf numFmtId="196" fontId="8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8" borderId="27" xfId="0" applyFont="1" applyFill="1" applyBorder="1" applyAlignment="1">
      <alignment horizontal="center" vertical="center" wrapText="1"/>
    </xf>
    <xf numFmtId="0" fontId="72" fillId="0" borderId="106" xfId="0" applyFont="1" applyBorder="1" applyAlignment="1">
      <alignment horizontal="center" vertical="center" wrapText="1"/>
    </xf>
    <xf numFmtId="195" fontId="0" fillId="0" borderId="11" xfId="0" applyNumberFormat="1" applyBorder="1" applyAlignment="1">
      <alignment horizontal="center" vertical="center" wrapText="1"/>
    </xf>
    <xf numFmtId="43" fontId="0" fillId="0" borderId="11" xfId="230" applyFont="1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96" fontId="0" fillId="0" borderId="0" xfId="230" applyNumberFormat="1" applyFont="1" applyBorder="1" applyAlignment="1">
      <alignment vertical="center"/>
    </xf>
    <xf numFmtId="19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95" fontId="0" fillId="0" borderId="0" xfId="0" applyNumberFormat="1" applyAlignment="1">
      <alignment horizontal="left" vertical="center" wrapText="1"/>
    </xf>
    <xf numFmtId="0" fontId="92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196" fontId="0" fillId="0" borderId="0" xfId="230" applyNumberFormat="1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95" fontId="0" fillId="0" borderId="0" xfId="0" applyNumberFormat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63" fillId="0" borderId="11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9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0" fillId="0" borderId="11" xfId="0" applyNumberFormat="1" applyBorder="1"/>
    <xf numFmtId="43" fontId="0" fillId="0" borderId="0" xfId="230" applyFont="1" applyBorder="1" applyAlignment="1">
      <alignment vertical="center"/>
    </xf>
    <xf numFmtId="43" fontId="0" fillId="0" borderId="0" xfId="230" applyFont="1" applyBorder="1" applyAlignment="1">
      <alignment horizontal="center" vertical="center"/>
    </xf>
    <xf numFmtId="195" fontId="0" fillId="0" borderId="0" xfId="0" applyNumberFormat="1" applyAlignment="1">
      <alignment horizontal="center" vertical="center" wrapText="1"/>
    </xf>
    <xf numFmtId="195" fontId="0" fillId="0" borderId="11" xfId="0" quotePrefix="1" applyNumberFormat="1" applyBorder="1" applyAlignment="1">
      <alignment horizontal="center" vertical="center" wrapText="1"/>
    </xf>
    <xf numFmtId="0" fontId="97" fillId="3" borderId="11" xfId="0" applyFont="1" applyFill="1" applyBorder="1" applyAlignment="1">
      <alignment horizontal="center" vertical="center"/>
    </xf>
    <xf numFmtId="195" fontId="0" fillId="0" borderId="44" xfId="0" applyNumberFormat="1" applyBorder="1" applyAlignment="1">
      <alignment horizontal="center" vertical="center"/>
    </xf>
    <xf numFmtId="0" fontId="92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/>
    </xf>
    <xf numFmtId="16" fontId="92" fillId="0" borderId="11" xfId="0" quotePrefix="1" applyNumberFormat="1" applyFont="1" applyBorder="1" applyAlignment="1">
      <alignment horizontal="center" vertical="center" wrapText="1"/>
    </xf>
    <xf numFmtId="0" fontId="0" fillId="9" borderId="11" xfId="0" applyFill="1" applyBorder="1" applyAlignment="1">
      <alignment horizontal="left" vertical="center" wrapText="1"/>
    </xf>
    <xf numFmtId="1" fontId="0" fillId="0" borderId="11" xfId="0" applyNumberFormat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12" fillId="53" borderId="96" xfId="0" applyFont="1" applyFill="1" applyBorder="1" applyAlignment="1">
      <alignment horizontal="center" vertical="center" wrapText="1"/>
    </xf>
    <xf numFmtId="0" fontId="112" fillId="53" borderId="97" xfId="0" applyFont="1" applyFill="1" applyBorder="1" applyAlignment="1">
      <alignment horizontal="center" vertical="center" wrapText="1"/>
    </xf>
    <xf numFmtId="0" fontId="112" fillId="53" borderId="98" xfId="0" applyFont="1" applyFill="1" applyBorder="1" applyAlignment="1">
      <alignment horizontal="center" vertical="center" wrapText="1"/>
    </xf>
    <xf numFmtId="0" fontId="108" fillId="0" borderId="80" xfId="0" applyFont="1" applyBorder="1" applyAlignment="1">
      <alignment vertical="center" wrapText="1"/>
    </xf>
    <xf numFmtId="0" fontId="108" fillId="0" borderId="86" xfId="0" applyFont="1" applyBorder="1" applyAlignment="1">
      <alignment vertical="center" wrapText="1"/>
    </xf>
    <xf numFmtId="0" fontId="108" fillId="0" borderId="92" xfId="0" applyFont="1" applyBorder="1" applyAlignment="1">
      <alignment vertical="center" wrapText="1"/>
    </xf>
    <xf numFmtId="0" fontId="110" fillId="0" borderId="88" xfId="0" quotePrefix="1" applyFont="1" applyBorder="1" applyAlignment="1">
      <alignment horizontal="center" vertical="center" wrapText="1"/>
    </xf>
    <xf numFmtId="0" fontId="110" fillId="0" borderId="89" xfId="0" quotePrefix="1" applyFont="1" applyBorder="1" applyAlignment="1">
      <alignment horizontal="center" vertical="center" wrapText="1"/>
    </xf>
    <xf numFmtId="0" fontId="110" fillId="0" borderId="90" xfId="0" quotePrefix="1" applyFont="1" applyBorder="1" applyAlignment="1">
      <alignment horizontal="center" vertical="center" wrapText="1"/>
    </xf>
    <xf numFmtId="14" fontId="110" fillId="0" borderId="93" xfId="0" applyNumberFormat="1" applyFont="1" applyBorder="1" applyAlignment="1">
      <alignment horizontal="center" vertical="center" wrapText="1"/>
    </xf>
    <xf numFmtId="14" fontId="110" fillId="0" borderId="94" xfId="0" applyNumberFormat="1" applyFont="1" applyBorder="1" applyAlignment="1">
      <alignment horizontal="center" vertical="center" wrapText="1"/>
    </xf>
    <xf numFmtId="0" fontId="2" fillId="0" borderId="95" xfId="0" applyFont="1" applyBorder="1" applyAlignment="1">
      <alignment horizontal="center"/>
    </xf>
    <xf numFmtId="0" fontId="62" fillId="0" borderId="96" xfId="0" applyFont="1" applyBorder="1" applyAlignment="1">
      <alignment horizontal="left" vertical="center" wrapText="1"/>
    </xf>
    <xf numFmtId="0" fontId="62" fillId="0" borderId="97" xfId="0" applyFont="1" applyBorder="1" applyAlignment="1">
      <alignment horizontal="left" vertical="center" wrapText="1"/>
    </xf>
    <xf numFmtId="0" fontId="72" fillId="0" borderId="96" xfId="0" applyFont="1" applyBorder="1" applyAlignment="1">
      <alignment horizontal="left" vertical="center" wrapText="1"/>
    </xf>
    <xf numFmtId="0" fontId="72" fillId="0" borderId="97" xfId="0" applyFont="1" applyBorder="1" applyAlignment="1">
      <alignment horizontal="left" vertical="center" wrapText="1"/>
    </xf>
    <xf numFmtId="0" fontId="0" fillId="0" borderId="105" xfId="0" applyBorder="1"/>
    <xf numFmtId="0" fontId="0" fillId="0" borderId="0" xfId="0"/>
    <xf numFmtId="0" fontId="115" fillId="53" borderId="101" xfId="0" applyFont="1" applyFill="1" applyBorder="1" applyAlignment="1">
      <alignment horizontal="center" vertical="center" wrapText="1"/>
    </xf>
    <xf numFmtId="0" fontId="115" fillId="53" borderId="102" xfId="0" applyFont="1" applyFill="1" applyBorder="1" applyAlignment="1">
      <alignment horizontal="center" vertical="center" wrapText="1"/>
    </xf>
    <xf numFmtId="0" fontId="115" fillId="53" borderId="103" xfId="0" applyFont="1" applyFill="1" applyBorder="1" applyAlignment="1">
      <alignment horizontal="center" vertical="center" wrapText="1"/>
    </xf>
    <xf numFmtId="0" fontId="116" fillId="53" borderId="96" xfId="0" applyFont="1" applyFill="1" applyBorder="1" applyAlignment="1">
      <alignment horizontal="center" vertical="center" wrapText="1"/>
    </xf>
    <xf numFmtId="0" fontId="116" fillId="53" borderId="97" xfId="0" applyFont="1" applyFill="1" applyBorder="1" applyAlignment="1">
      <alignment horizontal="center" vertical="center" wrapText="1"/>
    </xf>
    <xf numFmtId="0" fontId="62" fillId="54" borderId="96" xfId="0" applyFont="1" applyFill="1" applyBorder="1" applyAlignment="1">
      <alignment horizontal="left" vertical="center" wrapText="1"/>
    </xf>
    <xf numFmtId="0" fontId="62" fillId="54" borderId="97" xfId="0" applyFont="1" applyFill="1" applyBorder="1" applyAlignment="1">
      <alignment horizontal="left" vertical="center" wrapText="1"/>
    </xf>
    <xf numFmtId="0" fontId="119" fillId="0" borderId="96" xfId="0" applyFont="1" applyBorder="1" applyAlignment="1">
      <alignment horizontal="left" vertical="center" wrapText="1"/>
    </xf>
    <xf numFmtId="0" fontId="118" fillId="0" borderId="97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79" fillId="5" borderId="11" xfId="0" applyFont="1" applyFill="1" applyBorder="1" applyAlignment="1">
      <alignment horizontal="center" vertical="center"/>
    </xf>
    <xf numFmtId="0" fontId="67" fillId="10" borderId="30" xfId="0" applyFont="1" applyFill="1" applyBorder="1" applyAlignment="1">
      <alignment horizontal="center" vertical="center" wrapText="1"/>
    </xf>
    <xf numFmtId="0" fontId="67" fillId="10" borderId="31" xfId="0" applyFont="1" applyFill="1" applyBorder="1" applyAlignment="1">
      <alignment horizontal="center" vertical="center" wrapText="1"/>
    </xf>
    <xf numFmtId="167" fontId="67" fillId="10" borderId="31" xfId="0" applyNumberFormat="1" applyFont="1" applyFill="1" applyBorder="1" applyAlignment="1">
      <alignment horizontal="center" vertical="center" wrapText="1"/>
    </xf>
    <xf numFmtId="0" fontId="72" fillId="10" borderId="1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6" borderId="3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14" fontId="62" fillId="0" borderId="11" xfId="0" applyNumberFormat="1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3" fillId="50" borderId="1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14" fontId="3" fillId="50" borderId="4" xfId="0" applyNumberFormat="1" applyFont="1" applyFill="1" applyBorder="1" applyAlignment="1">
      <alignment horizontal="center" vertical="center"/>
    </xf>
    <xf numFmtId="0" fontId="3" fillId="50" borderId="4" xfId="0" applyFont="1" applyFill="1" applyBorder="1" applyAlignment="1">
      <alignment horizontal="center" vertical="center"/>
    </xf>
    <xf numFmtId="0" fontId="3" fillId="50" borderId="5" xfId="0" applyFont="1" applyFill="1" applyBorder="1" applyAlignment="1">
      <alignment horizontal="center" vertical="center"/>
    </xf>
    <xf numFmtId="0" fontId="79" fillId="50" borderId="17" xfId="0" applyFont="1" applyFill="1" applyBorder="1" applyAlignment="1">
      <alignment horizontal="center" vertical="center"/>
    </xf>
    <xf numFmtId="0" fontId="79" fillId="50" borderId="18" xfId="0" applyFont="1" applyFill="1" applyBorder="1" applyAlignment="1">
      <alignment horizontal="center" vertical="center"/>
    </xf>
    <xf numFmtId="0" fontId="79" fillId="50" borderId="19" xfId="0" applyFont="1" applyFill="1" applyBorder="1" applyAlignment="1">
      <alignment horizontal="center" vertical="center"/>
    </xf>
    <xf numFmtId="0" fontId="2" fillId="50" borderId="20" xfId="0" applyFont="1" applyFill="1" applyBorder="1" applyAlignment="1">
      <alignment horizontal="center" vertical="center" wrapText="1"/>
    </xf>
    <xf numFmtId="0" fontId="2" fillId="50" borderId="24" xfId="0" applyFont="1" applyFill="1" applyBorder="1" applyAlignment="1">
      <alignment horizontal="center" vertical="center" wrapText="1"/>
    </xf>
    <xf numFmtId="0" fontId="2" fillId="50" borderId="11" xfId="0" applyFont="1" applyFill="1" applyBorder="1" applyAlignment="1">
      <alignment horizontal="center" vertical="center" wrapText="1"/>
    </xf>
    <xf numFmtId="0" fontId="2" fillId="50" borderId="25" xfId="0" applyFont="1" applyFill="1" applyBorder="1" applyAlignment="1">
      <alignment horizontal="center" vertical="center" wrapText="1"/>
    </xf>
    <xf numFmtId="0" fontId="83" fillId="50" borderId="11" xfId="0" applyFont="1" applyFill="1" applyBorder="1" applyAlignment="1">
      <alignment horizontal="center" vertical="center" wrapText="1"/>
    </xf>
    <xf numFmtId="0" fontId="83" fillId="50" borderId="25" xfId="0" applyFont="1" applyFill="1" applyBorder="1" applyAlignment="1">
      <alignment horizontal="center" vertical="center" wrapText="1"/>
    </xf>
    <xf numFmtId="0" fontId="83" fillId="50" borderId="11" xfId="0" applyFont="1" applyFill="1" applyBorder="1" applyAlignment="1">
      <alignment horizontal="center" vertical="center"/>
    </xf>
    <xf numFmtId="0" fontId="83" fillId="50" borderId="25" xfId="0" applyFont="1" applyFill="1" applyBorder="1" applyAlignment="1">
      <alignment horizontal="center" vertical="center"/>
    </xf>
    <xf numFmtId="0" fontId="88" fillId="0" borderId="18" xfId="1" applyFont="1" applyBorder="1" applyAlignment="1">
      <alignment horizontal="center" vertical="center"/>
    </xf>
    <xf numFmtId="0" fontId="88" fillId="0" borderId="25" xfId="1" applyFont="1" applyBorder="1" applyAlignment="1">
      <alignment horizontal="center" vertical="center"/>
    </xf>
    <xf numFmtId="0" fontId="88" fillId="0" borderId="19" xfId="1" applyFont="1" applyBorder="1" applyAlignment="1">
      <alignment horizontal="center" vertical="center"/>
    </xf>
    <xf numFmtId="0" fontId="88" fillId="0" borderId="26" xfId="1" applyFont="1" applyBorder="1" applyAlignment="1">
      <alignment horizontal="center" vertical="center"/>
    </xf>
    <xf numFmtId="0" fontId="83" fillId="50" borderId="22" xfId="0" applyFont="1" applyFill="1" applyBorder="1" applyAlignment="1">
      <alignment horizontal="center" vertical="center" wrapText="1"/>
    </xf>
    <xf numFmtId="0" fontId="83" fillId="50" borderId="26" xfId="0" applyFont="1" applyFill="1" applyBorder="1" applyAlignment="1">
      <alignment horizontal="center" vertical="center" wrapText="1"/>
    </xf>
    <xf numFmtId="0" fontId="86" fillId="51" borderId="1" xfId="1" applyFont="1" applyFill="1" applyBorder="1" applyAlignment="1">
      <alignment horizontal="center" vertical="center"/>
    </xf>
    <xf numFmtId="0" fontId="86" fillId="51" borderId="2" xfId="1" applyFont="1" applyFill="1" applyBorder="1" applyAlignment="1">
      <alignment horizontal="center" vertical="center"/>
    </xf>
    <xf numFmtId="0" fontId="86" fillId="51" borderId="51" xfId="1" applyFont="1" applyFill="1" applyBorder="1" applyAlignment="1">
      <alignment horizontal="center" vertical="center"/>
    </xf>
    <xf numFmtId="0" fontId="86" fillId="51" borderId="52" xfId="1" applyFont="1" applyFill="1" applyBorder="1" applyAlignment="1">
      <alignment horizontal="center" vertical="center"/>
    </xf>
    <xf numFmtId="0" fontId="87" fillId="51" borderId="1" xfId="1" applyFont="1" applyFill="1" applyBorder="1" applyAlignment="1">
      <alignment horizontal="center" vertical="center"/>
    </xf>
    <xf numFmtId="0" fontId="87" fillId="51" borderId="2" xfId="1" applyFont="1" applyFill="1" applyBorder="1" applyAlignment="1">
      <alignment horizontal="center" vertical="center"/>
    </xf>
    <xf numFmtId="0" fontId="87" fillId="51" borderId="8" xfId="1" applyFont="1" applyFill="1" applyBorder="1" applyAlignment="1">
      <alignment horizontal="center" vertical="center"/>
    </xf>
    <xf numFmtId="0" fontId="87" fillId="51" borderId="6" xfId="1" applyFont="1" applyFill="1" applyBorder="1" applyAlignment="1">
      <alignment horizontal="center" vertical="center"/>
    </xf>
    <xf numFmtId="0" fontId="87" fillId="51" borderId="7" xfId="1" applyFont="1" applyFill="1" applyBorder="1" applyAlignment="1">
      <alignment horizontal="center" vertical="center"/>
    </xf>
    <xf numFmtId="0" fontId="87" fillId="51" borderId="12" xfId="1" applyFont="1" applyFill="1" applyBorder="1" applyAlignment="1">
      <alignment horizontal="center" vertical="center"/>
    </xf>
    <xf numFmtId="0" fontId="88" fillId="0" borderId="53" xfId="1" applyFont="1" applyBorder="1" applyAlignment="1">
      <alignment horizontal="center" vertical="center" wrapText="1"/>
    </xf>
    <xf numFmtId="0" fontId="88" fillId="0" borderId="60" xfId="1" applyFont="1" applyBorder="1" applyAlignment="1">
      <alignment horizontal="center" vertical="center" wrapText="1"/>
    </xf>
    <xf numFmtId="0" fontId="88" fillId="0" borderId="54" xfId="1" applyFont="1" applyBorder="1" applyAlignment="1">
      <alignment horizontal="center" vertical="center" wrapText="1"/>
    </xf>
    <xf numFmtId="0" fontId="88" fillId="0" borderId="55" xfId="1" applyFont="1" applyBorder="1" applyAlignment="1">
      <alignment horizontal="center" vertical="center" wrapText="1"/>
    </xf>
    <xf numFmtId="0" fontId="88" fillId="0" borderId="56" xfId="1" applyFont="1" applyBorder="1" applyAlignment="1">
      <alignment horizontal="center" vertical="center" wrapText="1"/>
    </xf>
    <xf numFmtId="0" fontId="88" fillId="0" borderId="61" xfId="1" applyFont="1" applyBorder="1" applyAlignment="1">
      <alignment horizontal="center" vertical="center" wrapText="1"/>
    </xf>
    <xf numFmtId="0" fontId="88" fillId="0" borderId="62" xfId="1" applyFont="1" applyBorder="1" applyAlignment="1">
      <alignment horizontal="center" vertical="center" wrapText="1"/>
    </xf>
    <xf numFmtId="0" fontId="88" fillId="0" borderId="63" xfId="1" applyFont="1" applyBorder="1" applyAlignment="1">
      <alignment horizontal="center" vertical="center" wrapText="1"/>
    </xf>
    <xf numFmtId="0" fontId="88" fillId="0" borderId="57" xfId="1" applyFont="1" applyBorder="1" applyAlignment="1">
      <alignment horizontal="center" vertical="center" wrapText="1"/>
    </xf>
    <xf numFmtId="0" fontId="88" fillId="0" borderId="64" xfId="1" applyFont="1" applyBorder="1" applyAlignment="1">
      <alignment horizontal="center" vertical="center" wrapText="1"/>
    </xf>
    <xf numFmtId="0" fontId="88" fillId="0" borderId="58" xfId="1" applyFont="1" applyBorder="1" applyAlignment="1">
      <alignment horizontal="center" vertical="center" wrapText="1"/>
    </xf>
    <xf numFmtId="0" fontId="88" fillId="0" borderId="65" xfId="1" applyFont="1" applyBorder="1" applyAlignment="1">
      <alignment horizontal="center" vertical="center" wrapText="1"/>
    </xf>
    <xf numFmtId="0" fontId="90" fillId="0" borderId="67" xfId="1" applyFont="1" applyBorder="1" applyAlignment="1">
      <alignment horizontal="left" vertical="center"/>
    </xf>
    <xf numFmtId="0" fontId="90" fillId="0" borderId="68" xfId="1" applyFont="1" applyBorder="1" applyAlignment="1">
      <alignment horizontal="left" vertical="center"/>
    </xf>
    <xf numFmtId="0" fontId="90" fillId="0" borderId="69" xfId="1" applyFont="1" applyBorder="1" applyAlignment="1">
      <alignment horizontal="left" vertical="center"/>
    </xf>
    <xf numFmtId="167" fontId="90" fillId="0" borderId="65" xfId="0" applyNumberFormat="1" applyFont="1" applyBorder="1" applyAlignment="1">
      <alignment horizontal="center" vertical="center"/>
    </xf>
    <xf numFmtId="0" fontId="90" fillId="0" borderId="65" xfId="0" applyFont="1" applyBorder="1" applyAlignment="1">
      <alignment horizontal="center" vertical="center"/>
    </xf>
    <xf numFmtId="167" fontId="88" fillId="0" borderId="65" xfId="0" applyNumberFormat="1" applyFont="1" applyBorder="1" applyAlignment="1">
      <alignment horizontal="center" vertical="center"/>
    </xf>
    <xf numFmtId="1" fontId="90" fillId="0" borderId="65" xfId="0" applyNumberFormat="1" applyFont="1" applyBorder="1" applyAlignment="1">
      <alignment horizontal="center" vertical="center"/>
    </xf>
    <xf numFmtId="1" fontId="90" fillId="0" borderId="66" xfId="0" applyNumberFormat="1" applyFont="1" applyBorder="1" applyAlignment="1">
      <alignment horizontal="center" vertical="center"/>
    </xf>
    <xf numFmtId="0" fontId="90" fillId="0" borderId="18" xfId="1" applyFont="1" applyBorder="1" applyAlignment="1">
      <alignment horizontal="left" vertical="center" wrapText="1"/>
    </xf>
    <xf numFmtId="0" fontId="90" fillId="0" borderId="18" xfId="1" applyFont="1" applyBorder="1" applyAlignment="1">
      <alignment horizontal="center" vertical="center"/>
    </xf>
    <xf numFmtId="0" fontId="88" fillId="0" borderId="59" xfId="1" applyFont="1" applyBorder="1" applyAlignment="1">
      <alignment horizontal="center" vertical="center" wrapText="1"/>
    </xf>
    <xf numFmtId="0" fontId="88" fillId="0" borderId="66" xfId="1" applyFont="1" applyBorder="1" applyAlignment="1">
      <alignment horizontal="center" vertical="center" wrapText="1"/>
    </xf>
    <xf numFmtId="0" fontId="89" fillId="0" borderId="13" xfId="1" applyFont="1" applyBorder="1" applyAlignment="1">
      <alignment horizontal="center" vertical="center"/>
    </xf>
    <xf numFmtId="0" fontId="89" fillId="0" borderId="45" xfId="1" applyFont="1" applyBorder="1" applyAlignment="1">
      <alignment horizontal="center" vertical="center"/>
    </xf>
    <xf numFmtId="0" fontId="91" fillId="8" borderId="0" xfId="0" applyFont="1" applyFill="1" applyAlignment="1">
      <alignment horizontal="center" vertical="center" wrapText="1"/>
    </xf>
    <xf numFmtId="0" fontId="90" fillId="0" borderId="11" xfId="1" applyFont="1" applyBorder="1" applyAlignment="1">
      <alignment horizontal="center" vertical="center"/>
    </xf>
    <xf numFmtId="0" fontId="90" fillId="0" borderId="22" xfId="1" applyFont="1" applyBorder="1" applyAlignment="1">
      <alignment horizontal="center" vertical="center"/>
    </xf>
    <xf numFmtId="0" fontId="91" fillId="8" borderId="0" xfId="0" applyFont="1" applyFill="1" applyAlignment="1">
      <alignment horizontal="center" vertical="center" textRotation="90" wrapText="1"/>
    </xf>
    <xf numFmtId="0" fontId="91" fillId="8" borderId="7" xfId="0" applyFont="1" applyFill="1" applyBorder="1" applyAlignment="1">
      <alignment horizontal="center" vertical="center" textRotation="90" wrapText="1"/>
    </xf>
    <xf numFmtId="0" fontId="90" fillId="0" borderId="25" xfId="1" applyFont="1" applyBorder="1" applyAlignment="1">
      <alignment horizontal="center" vertical="center"/>
    </xf>
    <xf numFmtId="0" fontId="90" fillId="0" borderId="26" xfId="1" applyFont="1" applyBorder="1" applyAlignment="1">
      <alignment horizontal="center" vertical="center"/>
    </xf>
    <xf numFmtId="0" fontId="91" fillId="8" borderId="10" xfId="0" applyFont="1" applyFill="1" applyBorder="1" applyAlignment="1">
      <alignment horizontal="center" vertical="center" textRotation="90" wrapText="1"/>
    </xf>
    <xf numFmtId="0" fontId="91" fillId="8" borderId="12" xfId="0" applyFont="1" applyFill="1" applyBorder="1" applyAlignment="1">
      <alignment horizontal="center" vertical="center" textRotation="90" wrapText="1"/>
    </xf>
    <xf numFmtId="0" fontId="90" fillId="0" borderId="11" xfId="1" applyFont="1" applyBorder="1" applyAlignment="1">
      <alignment horizontal="left" vertical="center" wrapText="1"/>
    </xf>
    <xf numFmtId="0" fontId="91" fillId="8" borderId="0" xfId="0" applyFont="1" applyFill="1" applyAlignment="1">
      <alignment horizontal="center" vertical="center" textRotation="90"/>
    </xf>
    <xf numFmtId="0" fontId="91" fillId="8" borderId="7" xfId="0" applyFont="1" applyFill="1" applyBorder="1" applyAlignment="1">
      <alignment horizontal="center" vertical="center" textRotation="90"/>
    </xf>
    <xf numFmtId="0" fontId="91" fillId="8" borderId="9" xfId="0" applyFont="1" applyFill="1" applyBorder="1" applyAlignment="1">
      <alignment horizontal="center" vertical="center" textRotation="90"/>
    </xf>
    <xf numFmtId="0" fontId="91" fillId="8" borderId="6" xfId="0" applyFont="1" applyFill="1" applyBorder="1" applyAlignment="1">
      <alignment horizontal="center" vertical="center" textRotation="90"/>
    </xf>
    <xf numFmtId="1" fontId="88" fillId="0" borderId="65" xfId="0" applyNumberFormat="1" applyFont="1" applyBorder="1" applyAlignment="1">
      <alignment horizontal="center" vertical="center"/>
    </xf>
    <xf numFmtId="0" fontId="88" fillId="0" borderId="65" xfId="0" applyFont="1" applyBorder="1" applyAlignment="1">
      <alignment horizontal="center" vertical="center"/>
    </xf>
    <xf numFmtId="0" fontId="90" fillId="0" borderId="66" xfId="0" applyFont="1" applyBorder="1" applyAlignment="1">
      <alignment horizontal="center" vertical="center"/>
    </xf>
    <xf numFmtId="0" fontId="90" fillId="0" borderId="71" xfId="1" applyFont="1" applyBorder="1" applyAlignment="1">
      <alignment horizontal="left" vertical="center"/>
    </xf>
    <xf numFmtId="0" fontId="90" fillId="0" borderId="72" xfId="1" applyFont="1" applyBorder="1" applyAlignment="1">
      <alignment horizontal="left" vertical="center"/>
    </xf>
    <xf numFmtId="0" fontId="90" fillId="0" borderId="73" xfId="1" applyFont="1" applyBorder="1" applyAlignment="1">
      <alignment horizontal="left" vertical="center"/>
    </xf>
    <xf numFmtId="167" fontId="90" fillId="0" borderId="74" xfId="0" applyNumberFormat="1" applyFont="1" applyBorder="1" applyAlignment="1">
      <alignment horizontal="center" vertical="center"/>
    </xf>
    <xf numFmtId="0" fontId="90" fillId="0" borderId="74" xfId="0" applyFont="1" applyBorder="1" applyAlignment="1">
      <alignment horizontal="center" vertical="center"/>
    </xf>
    <xf numFmtId="167" fontId="88" fillId="0" borderId="74" xfId="0" applyNumberFormat="1" applyFont="1" applyBorder="1" applyAlignment="1">
      <alignment horizontal="center" vertical="center"/>
    </xf>
    <xf numFmtId="0" fontId="90" fillId="0" borderId="75" xfId="0" applyFont="1" applyBorder="1" applyAlignment="1">
      <alignment horizontal="center" vertical="center"/>
    </xf>
    <xf numFmtId="0" fontId="90" fillId="0" borderId="25" xfId="1" applyFont="1" applyBorder="1" applyAlignment="1">
      <alignment horizontal="left" vertical="center" wrapText="1"/>
    </xf>
    <xf numFmtId="0" fontId="74" fillId="0" borderId="18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19" xfId="0" applyFont="1" applyBorder="1" applyAlignment="1">
      <alignment horizontal="center" vertical="center"/>
    </xf>
    <xf numFmtId="0" fontId="74" fillId="0" borderId="29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167" fontId="74" fillId="0" borderId="0" xfId="0" applyNumberFormat="1" applyFont="1" applyAlignment="1">
      <alignment horizontal="center" vertical="center"/>
    </xf>
    <xf numFmtId="167" fontId="74" fillId="0" borderId="10" xfId="0" applyNumberFormat="1" applyFont="1" applyBorder="1" applyAlignment="1">
      <alignment horizontal="center" vertical="center"/>
    </xf>
    <xf numFmtId="0" fontId="74" fillId="0" borderId="14" xfId="0" applyFont="1" applyBorder="1" applyAlignment="1">
      <alignment horizontal="center" vertical="center"/>
    </xf>
    <xf numFmtId="0" fontId="74" fillId="0" borderId="27" xfId="0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28" xfId="0" applyFont="1" applyBorder="1" applyAlignment="1">
      <alignment horizontal="center" vertical="center"/>
    </xf>
    <xf numFmtId="0" fontId="74" fillId="0" borderId="20" xfId="0" applyFont="1" applyBorder="1" applyAlignment="1">
      <alignment horizontal="center" vertical="center"/>
    </xf>
    <xf numFmtId="167" fontId="74" fillId="0" borderId="20" xfId="0" applyNumberFormat="1" applyFont="1" applyBorder="1" applyAlignment="1">
      <alignment horizontal="center" vertical="center"/>
    </xf>
    <xf numFmtId="167" fontId="74" fillId="0" borderId="11" xfId="0" applyNumberFormat="1" applyFont="1" applyBorder="1" applyAlignment="1">
      <alignment horizontal="center" vertical="center"/>
    </xf>
    <xf numFmtId="167" fontId="74" fillId="0" borderId="24" xfId="0" applyNumberFormat="1" applyFont="1" applyBorder="1" applyAlignment="1">
      <alignment horizontal="center" vertical="center"/>
    </xf>
    <xf numFmtId="167" fontId="74" fillId="0" borderId="25" xfId="0" applyNumberFormat="1" applyFont="1" applyBorder="1" applyAlignment="1">
      <alignment horizontal="center" vertical="center"/>
    </xf>
    <xf numFmtId="0" fontId="74" fillId="0" borderId="25" xfId="0" applyFont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167" fontId="74" fillId="0" borderId="21" xfId="0" applyNumberFormat="1" applyFont="1" applyBorder="1" applyAlignment="1">
      <alignment horizontal="center" vertical="center"/>
    </xf>
    <xf numFmtId="167" fontId="74" fillId="0" borderId="28" xfId="0" applyNumberFormat="1" applyFont="1" applyBorder="1" applyAlignment="1">
      <alignment horizontal="center" vertical="center"/>
    </xf>
    <xf numFmtId="167" fontId="74" fillId="0" borderId="7" xfId="0" applyNumberFormat="1" applyFont="1" applyBorder="1" applyAlignment="1">
      <alignment horizontal="center" vertical="center"/>
    </xf>
    <xf numFmtId="167" fontId="74" fillId="0" borderId="12" xfId="0" applyNumberFormat="1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75" fillId="50" borderId="2" xfId="0" applyFont="1" applyFill="1" applyBorder="1" applyAlignment="1">
      <alignment horizontal="center" vertical="center"/>
    </xf>
    <xf numFmtId="0" fontId="75" fillId="50" borderId="8" xfId="0" applyFont="1" applyFill="1" applyBorder="1" applyAlignment="1">
      <alignment horizontal="center" vertical="center"/>
    </xf>
    <xf numFmtId="0" fontId="75" fillId="50" borderId="9" xfId="0" applyFont="1" applyFill="1" applyBorder="1" applyAlignment="1">
      <alignment horizontal="center" vertical="center"/>
    </xf>
    <xf numFmtId="0" fontId="75" fillId="50" borderId="0" xfId="0" applyFont="1" applyFill="1" applyAlignment="1">
      <alignment horizontal="center" vertical="center"/>
    </xf>
    <xf numFmtId="14" fontId="75" fillId="50" borderId="7" xfId="0" applyNumberFormat="1" applyFont="1" applyFill="1" applyBorder="1" applyAlignment="1">
      <alignment horizontal="center" vertical="center"/>
    </xf>
    <xf numFmtId="0" fontId="75" fillId="50" borderId="7" xfId="0" applyFont="1" applyFill="1" applyBorder="1" applyAlignment="1">
      <alignment horizontal="center" vertical="center"/>
    </xf>
    <xf numFmtId="0" fontId="75" fillId="50" borderId="12" xfId="0" applyFont="1" applyFill="1" applyBorder="1" applyAlignment="1">
      <alignment horizontal="center" vertical="center"/>
    </xf>
    <xf numFmtId="0" fontId="81" fillId="50" borderId="17" xfId="0" applyFont="1" applyFill="1" applyBorder="1" applyAlignment="1">
      <alignment horizontal="center" vertical="center"/>
    </xf>
    <xf numFmtId="0" fontId="81" fillId="50" borderId="18" xfId="0" applyFont="1" applyFill="1" applyBorder="1" applyAlignment="1">
      <alignment horizontal="center" vertical="center"/>
    </xf>
    <xf numFmtId="0" fontId="81" fillId="50" borderId="19" xfId="0" applyFont="1" applyFill="1" applyBorder="1" applyAlignment="1">
      <alignment horizontal="center" vertical="center"/>
    </xf>
    <xf numFmtId="0" fontId="83" fillId="50" borderId="23" xfId="0" applyFont="1" applyFill="1" applyBorder="1" applyAlignment="1">
      <alignment horizontal="center" vertical="center"/>
    </xf>
    <xf numFmtId="0" fontId="83" fillId="50" borderId="27" xfId="0" applyFont="1" applyFill="1" applyBorder="1" applyAlignment="1">
      <alignment horizontal="center" vertical="center"/>
    </xf>
    <xf numFmtId="0" fontId="83" fillId="50" borderId="46" xfId="0" applyFont="1" applyFill="1" applyBorder="1" applyAlignment="1">
      <alignment horizontal="center" vertical="center"/>
    </xf>
    <xf numFmtId="0" fontId="83" fillId="50" borderId="47" xfId="0" applyFont="1" applyFill="1" applyBorder="1" applyAlignment="1">
      <alignment horizontal="center" vertical="center"/>
    </xf>
    <xf numFmtId="0" fontId="83" fillId="50" borderId="48" xfId="0" applyFont="1" applyFill="1" applyBorder="1" applyAlignment="1">
      <alignment horizontal="center" vertical="center"/>
    </xf>
    <xf numFmtId="0" fontId="83" fillId="50" borderId="49" xfId="0" applyFont="1" applyFill="1" applyBorder="1" applyAlignment="1">
      <alignment horizontal="center" vertical="center"/>
    </xf>
    <xf numFmtId="0" fontId="83" fillId="50" borderId="30" xfId="0" applyFont="1" applyFill="1" applyBorder="1" applyAlignment="1">
      <alignment horizontal="center" vertical="center"/>
    </xf>
    <xf numFmtId="0" fontId="83" fillId="50" borderId="31" xfId="0" applyFont="1" applyFill="1" applyBorder="1" applyAlignment="1">
      <alignment horizontal="center" vertical="center"/>
    </xf>
    <xf numFmtId="0" fontId="83" fillId="50" borderId="50" xfId="0" applyFont="1" applyFill="1" applyBorder="1" applyAlignment="1">
      <alignment horizontal="center" vertical="center"/>
    </xf>
    <xf numFmtId="0" fontId="90" fillId="0" borderId="19" xfId="1" applyFont="1" applyBorder="1" applyAlignment="1">
      <alignment horizontal="center" vertical="center"/>
    </xf>
    <xf numFmtId="167" fontId="74" fillId="0" borderId="17" xfId="0" applyNumberFormat="1" applyFont="1" applyBorder="1" applyAlignment="1">
      <alignment horizontal="center" vertical="center"/>
    </xf>
    <xf numFmtId="167" fontId="74" fillId="0" borderId="18" xfId="0" applyNumberFormat="1" applyFont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74" fillId="2" borderId="77" xfId="0" applyFont="1" applyFill="1" applyBorder="1" applyAlignment="1">
      <alignment horizontal="center" vertical="center"/>
    </xf>
    <xf numFmtId="0" fontId="74" fillId="2" borderId="7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05" fillId="3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96" fillId="0" borderId="11" xfId="0" applyFont="1" applyBorder="1" applyAlignment="1">
      <alignment horizontal="center" vertical="center" wrapText="1"/>
    </xf>
    <xf numFmtId="0" fontId="14" fillId="58" borderId="11" xfId="0" applyFont="1" applyFill="1" applyBorder="1" applyAlignment="1">
      <alignment horizontal="left" vertical="top"/>
    </xf>
  </cellXfs>
  <cellStyles count="232">
    <cellStyle name="_~3846176" xfId="9" xr:uid="{2D643111-1151-403E-B5F8-B5B4B674753D}"/>
    <cellStyle name="_~5838995" xfId="10" xr:uid="{A15099D1-B9F0-46AE-8980-1BB2F4D79195}"/>
    <cellStyle name="_~7189498" xfId="11" xr:uid="{B602A270-73B2-47B6-8B82-0E49BF872B57}"/>
    <cellStyle name="_~7189498 2" xfId="193" xr:uid="{20842683-983E-47E7-9AF7-5FC411F0AA0B}"/>
    <cellStyle name="_~8163585" xfId="12" xr:uid="{A6A334E7-4024-47F0-8A10-C145FF37F243}"/>
    <cellStyle name="_Cashflow Plan" xfId="13" xr:uid="{190C8604-7F8A-479E-8706-FDB000DAC988}"/>
    <cellStyle name="_Cashflow Plan 2" xfId="194" xr:uid="{6EF226D3-A1C2-4C3A-8C44-72EBBEEA0818}"/>
    <cellStyle name="_CFP" xfId="14" xr:uid="{EFFFF120-9E8A-4AAC-BA1D-B2C5D2135C06}"/>
    <cellStyle name="_CFP 2" xfId="195" xr:uid="{6FAF7DF0-609A-49CE-99CA-B7B4395BE02F}"/>
    <cellStyle name="_CFP_1" xfId="15" xr:uid="{94BD27DF-6802-4B59-990A-E42B19FD5ABA}"/>
    <cellStyle name="_Collection Daily Report.June'08" xfId="16" xr:uid="{C9F5429C-49F4-496E-AA7A-46ACA5E3C5F3}"/>
    <cellStyle name="_Collection Daily Report.June'08 2" xfId="196" xr:uid="{BA987388-15B3-480A-ABF8-544D41BF9F31}"/>
    <cellStyle name="_Collection Status" xfId="17" xr:uid="{1D690A40-D14B-4E10-906B-8329ED8DF3A6}"/>
    <cellStyle name="_Consolidated Rev and Coll.26.05.08xls" xfId="18" xr:uid="{4F1DFC50-7B10-435A-AB42-D1CA1E0A792B}"/>
    <cellStyle name="_Consolidated Rev and Coll.26.05.08xls 2" xfId="197" xr:uid="{760EBB3C-1E0A-4BA8-AC3D-74090E9FC5B1}"/>
    <cellStyle name="_CRS report format" xfId="19" xr:uid="{96733A88-D5FA-43AE-9D96-E08546929ABF}"/>
    <cellStyle name="_DMRC FCM RR" xfId="20" xr:uid="{FED00EF5-B158-486E-B5E8-3C54AEB3B030}"/>
    <cellStyle name="_Flash IN50554 Final" xfId="21" xr:uid="{19E2897E-B7E7-4432-AC2C-DC442EB9B111}"/>
    <cellStyle name="_Receivables_PS-PG_Jul'08" xfId="22" xr:uid="{AFFDCBEE-0975-487A-9509-67092C889440}"/>
    <cellStyle name="_Receivables_PS-PG_Jun'08" xfId="23" xr:uid="{5B7C08E1-C3EC-42C6-AB2F-56D096BE1BAA}"/>
    <cellStyle name="=C:\WINNT\SYSTEM32\COMMAND.COM" xfId="24" xr:uid="{8EC646E3-959B-4759-88D0-FE4A56DA1909}"/>
    <cellStyle name="20% - Accent1 2" xfId="183" xr:uid="{16F0D6E9-994E-48B6-B566-4563B9DDAE25}"/>
    <cellStyle name="20% - Accent1 2 2" xfId="219" xr:uid="{1DAE44E3-CFAC-477D-B9BE-4BDD86023D34}"/>
    <cellStyle name="20% - Accent1 3" xfId="25" xr:uid="{1BD7115F-0019-4F26-8357-B556D589FE0D}"/>
    <cellStyle name="20% - Accent2 2" xfId="179" xr:uid="{776E3E55-7CC0-43AC-8E99-ED2ABBD7AA27}"/>
    <cellStyle name="20% - Accent2 2 2" xfId="215" xr:uid="{9E7DE24F-9EBB-42EF-8581-32D148AA6A7A}"/>
    <cellStyle name="20% - Accent2 3" xfId="26" xr:uid="{7268261E-C266-4C13-B185-3CF440799B64}"/>
    <cellStyle name="20% - Accent3 2" xfId="184" xr:uid="{EA62F8F9-3D81-4E3B-B4C6-4EAF74B0CD79}"/>
    <cellStyle name="20% - Accent3 2 2" xfId="220" xr:uid="{6F45C113-F34F-465A-91F9-EE825B561FC6}"/>
    <cellStyle name="20% - Accent3 3" xfId="27" xr:uid="{C72CC57A-8AAA-46A2-8132-879CA3AAB050}"/>
    <cellStyle name="20% - Accent4 2" xfId="186" xr:uid="{A8C0358F-D8D9-403F-A6FE-4DE027946B2B}"/>
    <cellStyle name="20% - Accent4 2 2" xfId="222" xr:uid="{BFCB2B74-1305-4B98-83C3-3EC46D004950}"/>
    <cellStyle name="20% - Accent4 3" xfId="28" xr:uid="{6146704E-6B92-47AB-AABC-533FB8C1EBBC}"/>
    <cellStyle name="20% - Accent5 2" xfId="181" xr:uid="{15CAEC1B-DE93-4E8B-880E-CE2B684C3F77}"/>
    <cellStyle name="20% - Accent5 2 2" xfId="217" xr:uid="{13A84F5C-BC8B-414D-BFD3-1D93018EC6EA}"/>
    <cellStyle name="20% - Accent5 3" xfId="29" xr:uid="{B5D7E0D8-D1D1-4DEC-A06F-5EDAC78DE49E}"/>
    <cellStyle name="20% - Accent6 2" xfId="185" xr:uid="{3E786AD4-B79A-4AE9-A9A1-18EBCAA2148E}"/>
    <cellStyle name="20% - Accent6 2 2" xfId="221" xr:uid="{C6FCB3C0-3980-4824-91BD-70C2BB61FEC2}"/>
    <cellStyle name="20% - Accent6 3" xfId="30" xr:uid="{8FBB8DA9-0A5E-4302-8457-74F0CFA0F036}"/>
    <cellStyle name="40% - Accent1 2" xfId="31" xr:uid="{DDF51B13-9390-4116-9FED-EB93A0C8553E}"/>
    <cellStyle name="40% - Accent2 2" xfId="32" xr:uid="{C591AF13-4467-41D5-A098-19E16BEA3D3C}"/>
    <cellStyle name="40% - Accent3 2" xfId="33" xr:uid="{BD42F9F3-449E-4557-B970-348BDA11293F}"/>
    <cellStyle name="40% - Accent4 2" xfId="182" xr:uid="{9F249EF4-DBB4-4982-BA12-7DACA1D6003D}"/>
    <cellStyle name="40% - Accent4 2 2" xfId="218" xr:uid="{C2E8F90B-AB3C-491E-9D0C-B5995A534E57}"/>
    <cellStyle name="40% - Accent4 3" xfId="34" xr:uid="{0869C90A-AE5F-43DE-B5A4-62B0E746C5D6}"/>
    <cellStyle name="40% - Accent5 2" xfId="178" xr:uid="{79D5234D-EEB9-4F4D-B67E-DB913DCE338A}"/>
    <cellStyle name="40% - Accent5 2 2" xfId="214" xr:uid="{56637170-7458-4AEA-9A44-BD4863A783F6}"/>
    <cellStyle name="40% - Accent5 3" xfId="35" xr:uid="{EDE22B3A-B695-453C-9063-EB2F57517E53}"/>
    <cellStyle name="40% - Accent6 2" xfId="180" xr:uid="{6704F162-CBA0-4BC3-B4A7-1AEAD1619112}"/>
    <cellStyle name="40% - Accent6 2 2" xfId="216" xr:uid="{F87948D1-A2BF-4329-AB9A-AFF4C96FBB31}"/>
    <cellStyle name="40% - Accent6 3" xfId="36" xr:uid="{979CDBC5-5C74-4B16-B347-8E7D7D102476}"/>
    <cellStyle name="60% - Accent1 2" xfId="37" xr:uid="{6F830BDC-2574-4163-B96B-75AD5C97A197}"/>
    <cellStyle name="60% - Accent2 2" xfId="38" xr:uid="{1586B9F1-52E6-419D-A3F1-B2D7321F5444}"/>
    <cellStyle name="60% - Accent3 2" xfId="39" xr:uid="{56A7B10B-4442-4064-A6A5-0CF14D637385}"/>
    <cellStyle name="60% - Accent4 2" xfId="40" xr:uid="{2A808B7E-13B5-49D8-99E9-D43FB7B1B8E3}"/>
    <cellStyle name="60% - Accent5 2" xfId="41" xr:uid="{2823ADB5-98D1-4FDD-9BE8-B10C86062170}"/>
    <cellStyle name="60% - Accent6 2" xfId="42" xr:uid="{985CC2A5-A3AD-49BA-9E6A-3612FAEDBCB6}"/>
    <cellStyle name="75" xfId="43" xr:uid="{540D90AF-043E-41BF-8378-4135F1A2F2D9}"/>
    <cellStyle name="Accent1 2" xfId="44" xr:uid="{AE6C824D-6D90-478C-AE32-4DC8040176DD}"/>
    <cellStyle name="Accent2 2" xfId="45" xr:uid="{F7156C01-93C7-437E-8572-80A7779F9668}"/>
    <cellStyle name="Accent3 2" xfId="46" xr:uid="{24C7CCBF-760D-4D12-AC47-86DA21D0ABC5}"/>
    <cellStyle name="Accent4 2" xfId="47" xr:uid="{8A45CECD-2F7A-4540-B035-1715A622915D}"/>
    <cellStyle name="Accent5 2" xfId="188" xr:uid="{DF389017-5F3A-4311-A16F-060B25AC50C9}"/>
    <cellStyle name="Accent5 3" xfId="48" xr:uid="{CBCA76CF-C13C-4E02-B9FD-F9A4EF31DF65}"/>
    <cellStyle name="Accent6 2" xfId="49" xr:uid="{8FB89A51-0799-486A-A6E7-1D8EAEF79F54}"/>
    <cellStyle name="ÅëÈ­ [0]_±âÅ¸" xfId="50" xr:uid="{23FC2A80-59AC-45DE-818D-2299FEF933DF}"/>
    <cellStyle name="ÅëÈ­_±âÅ¸" xfId="51" xr:uid="{AAD22101-9DE4-4344-AF64-722F757F8B42}"/>
    <cellStyle name="Arial1 - Style1" xfId="52" xr:uid="{0C8D438F-A320-47F4-8015-15D001311FDF}"/>
    <cellStyle name="Arial1 - Style2" xfId="53" xr:uid="{84C067C1-B915-4EAE-BF9C-BBCD9E76D940}"/>
    <cellStyle name="Arial10" xfId="54" xr:uid="{29364E97-B79A-4AAE-A48A-904F2B3A8BC0}"/>
    <cellStyle name="ÄÞ¸¶ [0]_±âÅ¸" xfId="55" xr:uid="{485CA083-2357-4A66-8BDC-8387ABC27665}"/>
    <cellStyle name="ÄÞ¸¶_±âÅ¸" xfId="56" xr:uid="{5B90D43D-231F-49A1-924A-48E0BC47BC51}"/>
    <cellStyle name="b1x" xfId="57" xr:uid="{64D52310-93F6-42D8-85A8-4FD88C006683}"/>
    <cellStyle name="b1x 2" xfId="198" xr:uid="{8D354D20-F315-4757-990E-67EEF5053171}"/>
    <cellStyle name="Bad 2" xfId="58" xr:uid="{F685F439-8008-4481-9B0B-0C72BF9F5311}"/>
    <cellStyle name="Ç¥ÁØ_¿¬°£´©°è¿¹»ó" xfId="59" xr:uid="{ABBECCC5-738E-4ACA-AA79-2DB774172FCB}"/>
    <cellStyle name="Calc Currency (0)" xfId="60" xr:uid="{B179EC04-5049-4C65-A8BA-79617D4616EE}"/>
    <cellStyle name="Calc Currency (2)" xfId="61" xr:uid="{F9B6F86C-D273-42E6-B76F-3E54D47A4CD6}"/>
    <cellStyle name="Calc Percent (0)" xfId="62" xr:uid="{61A8F72C-6890-4215-88B0-7BCE7E4A5EC4}"/>
    <cellStyle name="Calc Percent (1)" xfId="63" xr:uid="{8992526C-E09D-4367-95FF-81053BB4F3E8}"/>
    <cellStyle name="Calc Percent (2)" xfId="64" xr:uid="{15C476DB-DB96-420F-B5F9-8E33DCD48867}"/>
    <cellStyle name="Calc Units (0)" xfId="65" xr:uid="{C783F3DD-F2E3-401D-AB17-7C09643F46B5}"/>
    <cellStyle name="Calc Units (1)" xfId="66" xr:uid="{69DF5283-B82F-461B-8F7B-D2D714232841}"/>
    <cellStyle name="Calc Units (2)" xfId="67" xr:uid="{C3BB3F9D-F186-41A6-A0A9-66C098580F8E}"/>
    <cellStyle name="Calculation 2" xfId="68" xr:uid="{9F651216-D3DC-4520-A3E5-AB2E11C8724E}"/>
    <cellStyle name="Check Cell 2" xfId="69" xr:uid="{1543C7FE-19A1-411A-A587-611D20B6F664}"/>
    <cellStyle name="Comma  - Style1" xfId="71" xr:uid="{BE7D6CA7-EAEA-4A4D-98DE-A0257642C8D3}"/>
    <cellStyle name="Comma  - Style2" xfId="72" xr:uid="{4C44CA16-CC6F-4952-9438-56EC23E5B38B}"/>
    <cellStyle name="Comma  - Style3" xfId="73" xr:uid="{69A307FC-E860-4804-BBE1-815B4BBBF234}"/>
    <cellStyle name="Comma  - Style4" xfId="74" xr:uid="{ECA8555C-7F4A-42C7-80C2-38B052D496CA}"/>
    <cellStyle name="Comma  - Style5" xfId="75" xr:uid="{7C6672BB-E4E3-4EFA-9C1E-7F9E3C4D470C}"/>
    <cellStyle name="Comma  - Style6" xfId="76" xr:uid="{70494BEE-71F2-436E-8203-42E3C7A31744}"/>
    <cellStyle name="Comma  - Style7" xfId="77" xr:uid="{BBC3DE43-8B15-47B8-94CE-7CF1E1BD3CEC}"/>
    <cellStyle name="Comma  - Style8" xfId="78" xr:uid="{9AEF4417-7786-4466-85BF-4B91E35D56CF}"/>
    <cellStyle name="Comma [00]" xfId="79" xr:uid="{574D1B49-8D85-44E9-A708-74CFE79F5923}"/>
    <cellStyle name="Comma 10" xfId="230" xr:uid="{702A0C9C-D96E-4781-9871-D8656CF485F6}"/>
    <cellStyle name="Comma 2" xfId="80" xr:uid="{28A2C656-8405-4726-86CC-0015975370ED}"/>
    <cellStyle name="Comma 2 2" xfId="199" xr:uid="{84B3C01D-096C-4336-8CC3-4DA55B4BB622}"/>
    <cellStyle name="Comma 3" xfId="81" xr:uid="{4F8C863C-A373-409D-A3B5-EF216CB04DB6}"/>
    <cellStyle name="Comma 3 2" xfId="200" xr:uid="{A73043A1-7F4E-4E05-A2DD-019A1ADAC226}"/>
    <cellStyle name="Comma 4" xfId="82" xr:uid="{62992BE5-FAAC-4166-A800-4790DB2324CD}"/>
    <cellStyle name="Comma 4 2" xfId="201" xr:uid="{8877CBF5-1A44-477E-892E-E3D3B39FB764}"/>
    <cellStyle name="Comma 5" xfId="83" xr:uid="{497D33C9-FDA6-48CB-BA94-3EA037D07999}"/>
    <cellStyle name="Comma 5 2" xfId="202" xr:uid="{091F28AB-3D45-4083-A473-F7FF4F61A92B}"/>
    <cellStyle name="Comma 6" xfId="84" xr:uid="{9F00171E-E247-462E-B122-0D3594C15B70}"/>
    <cellStyle name="Comma 6 2" xfId="203" xr:uid="{B4ED6465-04C5-4946-A682-2C5DE31E0750}"/>
    <cellStyle name="Comma 7" xfId="85" xr:uid="{879AA58E-5A50-4895-9893-A8C9B8EFC700}"/>
    <cellStyle name="Comma 7 2" xfId="204" xr:uid="{48A68634-EA12-4F88-9119-675729DA5285}"/>
    <cellStyle name="Comma 8" xfId="86" xr:uid="{400A72C9-4606-4137-B023-6D7A301D64A2}"/>
    <cellStyle name="Comma 8 2" xfId="205" xr:uid="{FA0C0667-A73D-462C-8593-75C6F71BBEDC}"/>
    <cellStyle name="Comma 9" xfId="70" xr:uid="{A09C4945-842F-4DE9-85D6-9847391613B2}"/>
    <cellStyle name="Comma0" xfId="87" xr:uid="{FF34D9C1-E196-463B-84E6-F14AC698CD80}"/>
    <cellStyle name="country" xfId="88" xr:uid="{556F9FE8-DDD2-4EFB-A6DD-8558E8F98332}"/>
    <cellStyle name="COURIER" xfId="89" xr:uid="{F82BC2C1-CBDD-4801-A411-210023AC1016}"/>
    <cellStyle name="Currency [00]" xfId="90" xr:uid="{8AA32144-3453-403A-ADF8-ACD6C8CE05C8}"/>
    <cellStyle name="Currency 2" xfId="5" xr:uid="{00000000-0005-0000-0000-000001000000}"/>
    <cellStyle name="Currency 2 2" xfId="228" xr:uid="{1F65335A-5082-4BBF-8E52-8897C15376DC}"/>
    <cellStyle name="Currency 3" xfId="227" xr:uid="{D1C22437-3FA1-46CB-938A-5A2071A42EA7}"/>
    <cellStyle name="Currency0" xfId="91" xr:uid="{1FD4351F-99D2-4FE6-9668-25DEE18009FF}"/>
    <cellStyle name="Date" xfId="92" xr:uid="{2C6CFD23-B12F-4FAE-B60C-7FEC1C6ACD2D}"/>
    <cellStyle name="Date Short" xfId="93" xr:uid="{7583069B-0AB7-4F04-AB3A-BB6158EC1CA6}"/>
    <cellStyle name="DELTA" xfId="94" xr:uid="{7DA64524-2DBE-4CBB-A194-0D36F51C9F83}"/>
    <cellStyle name="Dezimal [0]_Sheet1" xfId="95" xr:uid="{AC4B09A4-5DC6-4BA5-9EA7-8DA237709425}"/>
    <cellStyle name="Dezimal_Sheet1" xfId="96" xr:uid="{C416A238-F95A-45EC-BABD-75591BE96FA6}"/>
    <cellStyle name="E&amp;Y House" xfId="97" xr:uid="{10FC4357-02C7-45FE-9318-F15A197A4ADF}"/>
    <cellStyle name="Enter Currency (0)" xfId="98" xr:uid="{343123B9-8743-462F-9755-CBE5837E3B54}"/>
    <cellStyle name="Enter Currency (2)" xfId="99" xr:uid="{40F06524-28E3-40A8-9C3C-E91BCFB5E222}"/>
    <cellStyle name="Enter Units (0)" xfId="100" xr:uid="{F123D0D2-0857-4D11-89F6-3A9A2167F661}"/>
    <cellStyle name="Enter Units (1)" xfId="101" xr:uid="{918E01B4-3759-40D8-866F-9DDCE46F0EF2}"/>
    <cellStyle name="Enter Units (2)" xfId="102" xr:uid="{A5B1FDCD-7AFD-4D54-9A02-2D3C61BACC05}"/>
    <cellStyle name="Explanatory Text 2" xfId="103" xr:uid="{166C7DFC-5417-4DA1-B1A5-A70408DD8C9C}"/>
    <cellStyle name="Fixed" xfId="104" xr:uid="{41A01D27-58A3-4600-BEE4-658A5ED39235}"/>
    <cellStyle name="FMT_0" xfId="105" xr:uid="{900DC175-C7AF-4E5E-A32C-B6C98C22D9C7}"/>
    <cellStyle name="FORM" xfId="106" xr:uid="{F2FE8986-4149-44B9-9405-3A6133C92C1F}"/>
    <cellStyle name="Formula" xfId="107" xr:uid="{A5D4AF25-2EB9-4C66-B25E-DE287FAB54A0}"/>
    <cellStyle name="Good 2" xfId="108" xr:uid="{EEF1872D-DE5E-4FCC-8CA6-5754E0D6FF39}"/>
    <cellStyle name="Grey" xfId="109" xr:uid="{A851085C-2722-430F-8362-F1E9D12F2141}"/>
    <cellStyle name="Header1" xfId="110" xr:uid="{FA60C3EE-AC9E-4542-A075-4E4DAE7A5159}"/>
    <cellStyle name="Header2" xfId="111" xr:uid="{7377DF6E-FAB0-40DE-A8EB-02978DE878D2}"/>
    <cellStyle name="Heading" xfId="112" xr:uid="{7760CA56-0290-41F3-B0A9-4ADF1F8169CD}"/>
    <cellStyle name="Heading 1 2" xfId="113" xr:uid="{22747FA8-25B3-4564-9B13-39FE88EBD77A}"/>
    <cellStyle name="Heading 2 2" xfId="114" xr:uid="{27F1A47C-5995-4AB4-A7BE-FB1B61F3A5BE}"/>
    <cellStyle name="Heading 3 2" xfId="115" xr:uid="{91A151D6-CF32-465A-A441-DB32EE1E9193}"/>
    <cellStyle name="Heading 4 2" xfId="116" xr:uid="{B1DCE123-3E89-4AC0-BC12-7814AF6C530D}"/>
    <cellStyle name="Hypertextový odkaz" xfId="117" xr:uid="{783FFEC1-12BB-4D18-88C3-ACDEE1924ECE}"/>
    <cellStyle name="INCHES" xfId="118" xr:uid="{7E157929-0F99-4631-B063-1078D468932E}"/>
    <cellStyle name="Input [yellow]" xfId="120" xr:uid="{8E0F0B7E-6799-40A6-972F-DD487614CD95}"/>
    <cellStyle name="Input 2" xfId="119" xr:uid="{3AE67E81-3190-4D31-A67A-B3B5D11DEFF1}"/>
    <cellStyle name="Link Currency (0)" xfId="121" xr:uid="{252729B9-5793-4800-B4AC-F521E9BC4E17}"/>
    <cellStyle name="Link Currency (2)" xfId="122" xr:uid="{35831101-84D9-4B52-84CD-141D506DA5CD}"/>
    <cellStyle name="Link Units (0)" xfId="123" xr:uid="{901A8F08-B566-43D1-8F25-D41C382ABF41}"/>
    <cellStyle name="Link Units (1)" xfId="124" xr:uid="{225D42A4-FBF3-4C44-B88F-7DCDD254C6B4}"/>
    <cellStyle name="Link Units (2)" xfId="125" xr:uid="{E54107B8-2BFB-42A0-B2E6-31222624F219}"/>
    <cellStyle name="Linked Cell 2" xfId="126" xr:uid="{E857C043-CA3D-4B20-A73E-7D2211563C48}"/>
    <cellStyle name="Neutral 2" xfId="127" xr:uid="{435B7E56-1815-4BA0-BD2D-636D1F5E369C}"/>
    <cellStyle name="no dec" xfId="128" xr:uid="{47C3D3C3-1936-4141-9185-38CAF8247A6A}"/>
    <cellStyle name="Nor}al" xfId="129" xr:uid="{5683377D-B283-4356-84DC-6167C1B9AB2C}"/>
    <cellStyle name="Normal" xfId="0" builtinId="0"/>
    <cellStyle name="Normal - Style1" xfId="130" xr:uid="{B4E52EF3-D439-447E-A10F-48D9C33E5FF1}"/>
    <cellStyle name="Normal 10" xfId="192" xr:uid="{3F28DC1E-955A-4752-9456-C9DBBB44C27E}"/>
    <cellStyle name="Normal 11" xfId="226" xr:uid="{39A4D461-2B69-45AC-BC3B-879E60BD782F}"/>
    <cellStyle name="Normal 12" xfId="8" xr:uid="{4E0B2CA2-5C40-4985-9461-F2C32F978CC3}"/>
    <cellStyle name="Normal 2" xfId="2" xr:uid="{00000000-0005-0000-0000-000003000000}"/>
    <cellStyle name="Normal 2 2" xfId="206" xr:uid="{A74B3F40-723B-48B6-B47D-C1568630C82D}"/>
    <cellStyle name="Normal 2 2 2" xfId="190" xr:uid="{8F399EFF-A679-4F22-ACB2-825556B2AAAC}"/>
    <cellStyle name="Normal 2 2 2 2" xfId="225" xr:uid="{B69B5904-0B35-4326-AA1A-A4C9599616B2}"/>
    <cellStyle name="Normal 2 3" xfId="4" xr:uid="{00000000-0005-0000-0000-000004000000}"/>
    <cellStyle name="Normal 2 3 2" xfId="207" xr:uid="{26462C73-BED5-44F5-99C5-6514C9739C52}"/>
    <cellStyle name="Normal 2 3 3" xfId="132" xr:uid="{103D7195-814B-43EF-A9F4-3F9048A81ECE}"/>
    <cellStyle name="Normal 2 4" xfId="131" xr:uid="{02C103A9-D0D5-4564-816E-3271313B3887}"/>
    <cellStyle name="Normal 2 5" xfId="229" xr:uid="{02644B3B-4432-4657-BC1F-854C645C55A4}"/>
    <cellStyle name="Normal 3" xfId="3" xr:uid="{00000000-0005-0000-0000-000005000000}"/>
    <cellStyle name="Normal 3 2" xfId="7" xr:uid="{00000000-0005-0000-0000-000006000000}"/>
    <cellStyle name="Normal 3 3" xfId="231" xr:uid="{92B0701C-060B-4B0F-A7F6-42C239B5882B}"/>
    <cellStyle name="Normal 4" xfId="6" xr:uid="{00000000-0005-0000-0000-000007000000}"/>
    <cellStyle name="Normal 4 2" xfId="208" xr:uid="{73586C69-3D9C-459B-8E00-D33BDBB31377}"/>
    <cellStyle name="Normal 4 3" xfId="133" xr:uid="{9D3CAFDD-777B-4801-B5E4-C8D8CC174EB3}"/>
    <cellStyle name="Normal 5" xfId="1" xr:uid="{00000000-0005-0000-0000-000008000000}"/>
    <cellStyle name="Normal 5 2" xfId="209" xr:uid="{047B139D-57F4-471A-AD35-710095123A4A}"/>
    <cellStyle name="Normal 6" xfId="177" xr:uid="{CDF9C918-65BB-4DAD-81E2-02C507F79AC5}"/>
    <cellStyle name="Normal 6 2" xfId="213" xr:uid="{111C7465-8F43-4907-B96B-49F16A8879E8}"/>
    <cellStyle name="Normal 7" xfId="187" xr:uid="{4DA7725A-B314-407C-9796-C3354AC98304}"/>
    <cellStyle name="Normal 7 2" xfId="223" xr:uid="{B9EDB1BC-64FD-4B58-B93D-25B2B0D8FBFC}"/>
    <cellStyle name="Normal 8" xfId="189" xr:uid="{3367B9C5-1C7A-4C44-8C8B-D58CD3A52851}"/>
    <cellStyle name="Normal 8 2" xfId="224" xr:uid="{748436D7-D10D-4DFC-A8C7-D147EE560212}"/>
    <cellStyle name="Normal 9" xfId="191" xr:uid="{EF0291C8-52C7-49DD-86DF-3CBAC3AA204E}"/>
    <cellStyle name="Note 2" xfId="210" xr:uid="{BD946BAB-48F2-43C2-9BE9-C479B2EDD35B}"/>
    <cellStyle name="Note 3" xfId="134" xr:uid="{D8A2AFBC-2C1F-4994-8F1C-D1855271E775}"/>
    <cellStyle name="Output 2" xfId="135" xr:uid="{9B14C571-93FC-4B2E-9F41-CD4DABC860DE}"/>
    <cellStyle name="paint" xfId="136" xr:uid="{36E2771C-6095-49CA-85C7-67665C793F28}"/>
    <cellStyle name="Percent [0]" xfId="138" xr:uid="{4DA5F579-334C-46F3-A51F-9A796A7FF1F1}"/>
    <cellStyle name="Percent [00]" xfId="139" xr:uid="{27836C01-E7B3-4700-854C-3757AC58D403}"/>
    <cellStyle name="Percent [2]" xfId="140" xr:uid="{E7A86985-8016-4E76-BBF6-A9ADAB08AADD}"/>
    <cellStyle name="Percent 2" xfId="141" xr:uid="{0A101153-44B8-4E37-9F61-33DBB78CCA32}"/>
    <cellStyle name="Percent 2 2" xfId="211" xr:uid="{BDC29773-37BF-4535-AC91-B185D1B10B0F}"/>
    <cellStyle name="Percent 3" xfId="137" xr:uid="{178783AF-7F3E-4687-A8F3-3BDD8B6B8D1E}"/>
    <cellStyle name="Popis" xfId="142" xr:uid="{C8672C9F-CE9B-4920-B3A0-E59D9322F547}"/>
    <cellStyle name="PrePop Currency (0)" xfId="143" xr:uid="{939125A1-8305-440C-AC78-69B55B553124}"/>
    <cellStyle name="PrePop Currency (2)" xfId="144" xr:uid="{8DC597CA-B8F0-4B30-9FA5-168039169E28}"/>
    <cellStyle name="PrePop Units (0)" xfId="145" xr:uid="{BEF9E40D-DFEA-4D57-A27D-CCBCCC7616D9}"/>
    <cellStyle name="PrePop Units (1)" xfId="146" xr:uid="{5922E5D5-07F3-42B9-A7F4-E0A953483C0A}"/>
    <cellStyle name="PrePop Units (2)" xfId="147" xr:uid="{497094EA-DDF3-4630-AE2C-66C561F2E72A}"/>
    <cellStyle name="Prosent_Ark1" xfId="148" xr:uid="{98380B8C-5E55-45E2-ABC0-EFFA657DC2E9}"/>
    <cellStyle name="Sledovaný hypertextový odkaz" xfId="149" xr:uid="{2FC32256-5106-412D-BC7A-0E305E475BDE}"/>
    <cellStyle name="Standard_BS14" xfId="150" xr:uid="{02B4E59B-1EDF-4E9B-94B7-378E0980FE21}"/>
    <cellStyle name="Style 1" xfId="151" xr:uid="{DA57DCD2-8E8D-4B03-B105-5AFF0E86E669}"/>
    <cellStyle name="Style 1 2" xfId="212" xr:uid="{F9E1AEE2-4673-4337-820D-3368E3325848}"/>
    <cellStyle name="sub-total" xfId="152" xr:uid="{6025F819-0157-4A7A-A2F6-698854BD656E}"/>
    <cellStyle name="T" xfId="153" xr:uid="{31D42EBA-ECE0-4312-B150-DD394378D0C5}"/>
    <cellStyle name="t_Receivables_PS-PG_Jul'08" xfId="154" xr:uid="{474FB177-0739-4342-AF0B-4BAE67981F0F}"/>
    <cellStyle name="t_Receivables_PS-PG_Jun'08" xfId="155" xr:uid="{A78DD03E-158E-4AD9-9FAA-2E54034EF5F4}"/>
    <cellStyle name="Text Indent A" xfId="156" xr:uid="{91EE65EA-AF28-4A0E-ADD7-49E81689CEBF}"/>
    <cellStyle name="Text Indent B" xfId="157" xr:uid="{2EDD5E8B-669A-4965-915E-5CCCD4482927}"/>
    <cellStyle name="Text Indent C" xfId="158" xr:uid="{6D1A6930-DE6A-4F24-89F5-C8305BA91C93}"/>
    <cellStyle name="Times New Roman" xfId="159" xr:uid="{5B8B8C7F-6690-47E4-8C12-61C165E8D0E9}"/>
    <cellStyle name="Title 2" xfId="160" xr:uid="{D9F4F992-91C0-4CA3-AC3B-6DDFB51C9E27}"/>
    <cellStyle name="Total 2" xfId="161" xr:uid="{0DD1A0F8-3B11-4849-B2AE-03F20A0B361E}"/>
    <cellStyle name="Tusenskille [0]_Ark1" xfId="162" xr:uid="{E23F3540-2F5D-4321-96AA-C098AF4F2004}"/>
    <cellStyle name="Tusenskille_Ark1" xfId="163" xr:uid="{D08673A9-4335-4F91-B7BE-F059A8793DC9}"/>
    <cellStyle name="Tusental (0)_Appx 2 Action plan" xfId="164" xr:uid="{89C12895-D49C-477D-8155-8CEDA8197093}"/>
    <cellStyle name="Tusental_Appx 2 Action plan" xfId="165" xr:uid="{2DD008EA-CF24-4C63-8B38-74DB7F78ADD1}"/>
    <cellStyle name="Valuta (0)_Appx 2 Action plan" xfId="166" xr:uid="{A24203E2-42BF-462E-9A6E-22A4DDD2156B}"/>
    <cellStyle name="Valuta [0]_Ark1" xfId="167" xr:uid="{D2568EE4-A223-4E6D-ACD2-A3D98425B51D}"/>
    <cellStyle name="Valuta_Appx 2 Action plan" xfId="168" xr:uid="{1D0A8658-127E-4BBF-AEAB-80901557E116}"/>
    <cellStyle name="Währung [0]_PERSONAL" xfId="169" xr:uid="{4B9A9BBE-77EC-4C23-850E-AE6C4FBE4EA4}"/>
    <cellStyle name="Währung_PERSONAL" xfId="170" xr:uid="{BA8C3711-F869-4FDE-AD07-35D01075BF96}"/>
    <cellStyle name="Warning Text 2" xfId="171" xr:uid="{DED11DA2-8A26-40F9-B354-FDA2ED993D3F}"/>
    <cellStyle name="콤마 [0]_Book1" xfId="172" xr:uid="{59AA3127-C49E-44FA-9F41-C548FC25ECE8}"/>
    <cellStyle name="콤마_Book1" xfId="173" xr:uid="{1982D34C-CB3B-45B9-806B-50601FF96FDB}"/>
    <cellStyle name="통화 [0]_9634매출 " xfId="174" xr:uid="{91BBBE25-977A-4E99-9B03-C328D06BDB68}"/>
    <cellStyle name="통화_9634매출 " xfId="175" xr:uid="{F6002E5A-B8B0-47B3-9AB0-506627C6E530}"/>
    <cellStyle name="표준_0N-HANDLING " xfId="176" xr:uid="{51E48C10-B5B7-428B-889C-E05E99A6FD09}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4D6"/>
          <bgColor rgb="FFFCE4D6"/>
        </patternFill>
      </fill>
    </dxf>
    <dxf>
      <fill>
        <patternFill patternType="solid">
          <fgColor rgb="FFFCE4D6"/>
          <bgColor rgb="FFFCE4D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ED7D31"/>
        </top>
      </border>
    </dxf>
    <dxf>
      <font>
        <b/>
        <color rgb="FF000000"/>
      </font>
      <border>
        <bottom style="medium">
          <color rgb="FFED7D31"/>
        </bottom>
      </border>
    </dxf>
    <dxf>
      <font>
        <color rgb="FF000000"/>
      </font>
      <border>
        <left style="thin">
          <color rgb="FFED7D31"/>
        </left>
        <right style="thin">
          <color rgb="FFED7D31"/>
        </right>
        <top style="thin">
          <color rgb="FFED7D31"/>
        </top>
        <bottom style="thin">
          <color rgb="FFED7D31"/>
        </bottom>
        <vertical style="thin">
          <color rgb="FFED7D31"/>
        </vertical>
        <horizontal style="thin">
          <color rgb="FFED7D31"/>
        </horizontal>
      </border>
    </dxf>
  </dxfs>
  <tableStyles count="1" defaultTableStyle="TableStyleMedium2" defaultPivotStyle="PivotStyleLight16">
    <tableStyle name="TableStyleLight17 3" pivot="0" count="7" xr9:uid="{57C829AA-B501-4E96-B0C0-CF0C258B61A6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</tableStyles>
  <colors>
    <mruColors>
      <color rgb="FF66FFFF"/>
      <color rgb="FF66FF99"/>
      <color rgb="FFFFCCFF"/>
      <color rgb="FFFFFF66"/>
      <color rgb="FF7CEE9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</xdr:row>
      <xdr:rowOff>176827</xdr:rowOff>
    </xdr:from>
    <xdr:to>
      <xdr:col>0</xdr:col>
      <xdr:colOff>1077565</xdr:colOff>
      <xdr:row>3</xdr:row>
      <xdr:rowOff>62527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C6311BC0-5A82-4FA6-ACA5-3A8123FD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29" y="583227"/>
          <a:ext cx="1021536" cy="749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9072</xdr:colOff>
      <xdr:row>5</xdr:row>
      <xdr:rowOff>36286</xdr:rowOff>
    </xdr:from>
    <xdr:to>
      <xdr:col>37</xdr:col>
      <xdr:colOff>408214</xdr:colOff>
      <xdr:row>18</xdr:row>
      <xdr:rowOff>101297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17E1A3-7931-4337-B046-11CE380865F6}"/>
            </a:ext>
          </a:extLst>
        </xdr:cNvPr>
        <xdr:cNvGrpSpPr/>
      </xdr:nvGrpSpPr>
      <xdr:grpSpPr>
        <a:xfrm>
          <a:off x="11681866" y="1222242"/>
          <a:ext cx="7141348" cy="2773099"/>
          <a:chOff x="2173515" y="558800"/>
          <a:chExt cx="6386285" cy="279551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FE980A6-49F6-F7AD-E122-6D3C6855946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31" t="2221" r="1239"/>
          <a:stretch/>
        </xdr:blipFill>
        <xdr:spPr>
          <a:xfrm>
            <a:off x="2173515" y="558800"/>
            <a:ext cx="6386285" cy="2795511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 descr="Gas pipeline line icon concept. Gas ...">
            <a:extLst>
              <a:ext uri="{FF2B5EF4-FFF2-40B4-BE49-F238E27FC236}">
                <a16:creationId xmlns:a16="http://schemas.microsoft.com/office/drawing/2014/main" id="{1889FD99-12DA-F97D-09F9-A135EDCA9AC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265" t="23107" r="14644" b="24994"/>
          <a:stretch/>
        </xdr:blipFill>
        <xdr:spPr bwMode="auto">
          <a:xfrm>
            <a:off x="6102350" y="2647951"/>
            <a:ext cx="324457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14187DE-E264-A1BC-C4FE-1EAB3234FE5B}"/>
              </a:ext>
            </a:extLst>
          </xdr:cNvPr>
          <xdr:cNvSpPr txBox="1"/>
        </xdr:nvSpPr>
        <xdr:spPr>
          <a:xfrm>
            <a:off x="5930900" y="2908300"/>
            <a:ext cx="680044" cy="3140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1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GAS</a:t>
            </a:r>
            <a:r>
              <a:rPr lang="en-US" sz="700" b="1" baseline="0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PIPELINE</a:t>
            </a:r>
            <a:endParaRPr lang="en-US" sz="700" b="1">
              <a:latin typeface="Arial Narrow" panose="020B0606020202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8</xdr:col>
      <xdr:colOff>330200</xdr:colOff>
      <xdr:row>64</xdr:row>
      <xdr:rowOff>0</xdr:rowOff>
    </xdr:from>
    <xdr:to>
      <xdr:col>8</xdr:col>
      <xdr:colOff>461699</xdr:colOff>
      <xdr:row>65</xdr:row>
      <xdr:rowOff>123827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C4A0CBF-67E7-4ABF-B9C0-E572BFCCF3D3}"/>
            </a:ext>
          </a:extLst>
        </xdr:cNvPr>
        <xdr:cNvGrpSpPr/>
      </xdr:nvGrpSpPr>
      <xdr:grpSpPr>
        <a:xfrm>
          <a:off x="4411009" y="11840882"/>
          <a:ext cx="131499" cy="30125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" name="Can 991">
            <a:extLst>
              <a:ext uri="{FF2B5EF4-FFF2-40B4-BE49-F238E27FC236}">
                <a16:creationId xmlns:a16="http://schemas.microsoft.com/office/drawing/2014/main" id="{A2CA79B2-F3C1-E1FE-81F0-A0F15FAC0DD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D4195E3A-F0DA-6160-FBFA-2E9E4352335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282226</xdr:colOff>
      <xdr:row>24</xdr:row>
      <xdr:rowOff>7055</xdr:rowOff>
    </xdr:from>
    <xdr:to>
      <xdr:col>2</xdr:col>
      <xdr:colOff>49392</xdr:colOff>
      <xdr:row>27</xdr:row>
      <xdr:rowOff>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F3ABE8B-1100-4A4C-8DC3-C091E0B16F84}"/>
            </a:ext>
          </a:extLst>
        </xdr:cNvPr>
        <xdr:cNvSpPr/>
      </xdr:nvSpPr>
      <xdr:spPr>
        <a:xfrm>
          <a:off x="282226" y="50489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24</xdr:row>
      <xdr:rowOff>4233</xdr:rowOff>
    </xdr:from>
    <xdr:to>
      <xdr:col>4</xdr:col>
      <xdr:colOff>46570</xdr:colOff>
      <xdr:row>26</xdr:row>
      <xdr:rowOff>173567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C5C798EB-EB8A-4516-9581-9F6F6613F5DD}"/>
            </a:ext>
          </a:extLst>
        </xdr:cNvPr>
        <xdr:cNvSpPr/>
      </xdr:nvSpPr>
      <xdr:spPr>
        <a:xfrm>
          <a:off x="1334915" y="50461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24</xdr:row>
      <xdr:rowOff>13304</xdr:rowOff>
    </xdr:from>
    <xdr:to>
      <xdr:col>8</xdr:col>
      <xdr:colOff>46570</xdr:colOff>
      <xdr:row>27</xdr:row>
      <xdr:rowOff>1209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6A7D34D-8A3D-4653-8B60-FAEC85934346}"/>
            </a:ext>
          </a:extLst>
        </xdr:cNvPr>
        <xdr:cNvSpPr/>
      </xdr:nvSpPr>
      <xdr:spPr>
        <a:xfrm>
          <a:off x="3443115" y="50552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24</xdr:row>
      <xdr:rowOff>13304</xdr:rowOff>
    </xdr:from>
    <xdr:to>
      <xdr:col>4</xdr:col>
      <xdr:colOff>46569</xdr:colOff>
      <xdr:row>27</xdr:row>
      <xdr:rowOff>1209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6B98A7A7-89C8-4A36-B12A-D2A2B753C233}"/>
            </a:ext>
          </a:extLst>
        </xdr:cNvPr>
        <xdr:cNvSpPr/>
      </xdr:nvSpPr>
      <xdr:spPr>
        <a:xfrm>
          <a:off x="1334915" y="5055204"/>
          <a:ext cx="680154" cy="50225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24</xdr:row>
      <xdr:rowOff>15522</xdr:rowOff>
    </xdr:from>
    <xdr:to>
      <xdr:col>6</xdr:col>
      <xdr:colOff>43746</xdr:colOff>
      <xdr:row>27</xdr:row>
      <xdr:rowOff>8467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45319E58-A64A-4047-AB0F-36D95334AC1F}"/>
            </a:ext>
          </a:extLst>
        </xdr:cNvPr>
        <xdr:cNvSpPr/>
      </xdr:nvSpPr>
      <xdr:spPr>
        <a:xfrm>
          <a:off x="2386192" y="5057422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24</xdr:row>
      <xdr:rowOff>7056</xdr:rowOff>
    </xdr:from>
    <xdr:to>
      <xdr:col>10</xdr:col>
      <xdr:colOff>42332</xdr:colOff>
      <xdr:row>27</xdr:row>
      <xdr:rowOff>1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88FA76BC-0D98-4EC2-831A-C7D1D129A658}"/>
            </a:ext>
          </a:extLst>
        </xdr:cNvPr>
        <xdr:cNvSpPr/>
      </xdr:nvSpPr>
      <xdr:spPr>
        <a:xfrm>
          <a:off x="44929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24</xdr:row>
      <xdr:rowOff>18345</xdr:rowOff>
    </xdr:from>
    <xdr:to>
      <xdr:col>12</xdr:col>
      <xdr:colOff>39510</xdr:colOff>
      <xdr:row>27</xdr:row>
      <xdr:rowOff>11290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0F4E63C3-1B23-4297-8B66-F3797227A396}"/>
            </a:ext>
          </a:extLst>
        </xdr:cNvPr>
        <xdr:cNvSpPr/>
      </xdr:nvSpPr>
      <xdr:spPr>
        <a:xfrm>
          <a:off x="55442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24</xdr:row>
      <xdr:rowOff>7056</xdr:rowOff>
    </xdr:from>
    <xdr:to>
      <xdr:col>14</xdr:col>
      <xdr:colOff>42332</xdr:colOff>
      <xdr:row>27</xdr:row>
      <xdr:rowOff>1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79C316E8-4F7D-4D0A-8892-4BC524AED029}"/>
            </a:ext>
          </a:extLst>
        </xdr:cNvPr>
        <xdr:cNvSpPr/>
      </xdr:nvSpPr>
      <xdr:spPr>
        <a:xfrm>
          <a:off x="66011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24</xdr:row>
      <xdr:rowOff>18345</xdr:rowOff>
    </xdr:from>
    <xdr:to>
      <xdr:col>16</xdr:col>
      <xdr:colOff>39510</xdr:colOff>
      <xdr:row>27</xdr:row>
      <xdr:rowOff>11290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A7BD5B4-2116-40FC-8549-3B884B216A1F}"/>
            </a:ext>
          </a:extLst>
        </xdr:cNvPr>
        <xdr:cNvSpPr/>
      </xdr:nvSpPr>
      <xdr:spPr>
        <a:xfrm>
          <a:off x="76524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24</xdr:row>
      <xdr:rowOff>7056</xdr:rowOff>
    </xdr:from>
    <xdr:to>
      <xdr:col>18</xdr:col>
      <xdr:colOff>42332</xdr:colOff>
      <xdr:row>27</xdr:row>
      <xdr:rowOff>1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1784A887-3B5C-4AF5-9ACC-C862B77EA9FF}"/>
            </a:ext>
          </a:extLst>
        </xdr:cNvPr>
        <xdr:cNvSpPr/>
      </xdr:nvSpPr>
      <xdr:spPr>
        <a:xfrm>
          <a:off x="87093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24</xdr:row>
      <xdr:rowOff>18345</xdr:rowOff>
    </xdr:from>
    <xdr:to>
      <xdr:col>20</xdr:col>
      <xdr:colOff>39510</xdr:colOff>
      <xdr:row>27</xdr:row>
      <xdr:rowOff>11290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494AB5A6-C55F-4878-AB92-A2470A040ADE}"/>
            </a:ext>
          </a:extLst>
        </xdr:cNvPr>
        <xdr:cNvSpPr/>
      </xdr:nvSpPr>
      <xdr:spPr>
        <a:xfrm>
          <a:off x="97606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36</xdr:row>
      <xdr:rowOff>7055</xdr:rowOff>
    </xdr:from>
    <xdr:to>
      <xdr:col>2</xdr:col>
      <xdr:colOff>49392</xdr:colOff>
      <xdr:row>39</xdr:row>
      <xdr:rowOff>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FB67F6B3-D21C-4BC1-99E3-E65CCC8FD863}"/>
            </a:ext>
          </a:extLst>
        </xdr:cNvPr>
        <xdr:cNvSpPr/>
      </xdr:nvSpPr>
      <xdr:spPr>
        <a:xfrm>
          <a:off x="282226" y="71317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36</xdr:row>
      <xdr:rowOff>4233</xdr:rowOff>
    </xdr:from>
    <xdr:to>
      <xdr:col>4</xdr:col>
      <xdr:colOff>46570</xdr:colOff>
      <xdr:row>38</xdr:row>
      <xdr:rowOff>173567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CE172952-08C1-4A49-B814-630193B091BE}"/>
            </a:ext>
          </a:extLst>
        </xdr:cNvPr>
        <xdr:cNvSpPr/>
      </xdr:nvSpPr>
      <xdr:spPr>
        <a:xfrm>
          <a:off x="1334915" y="7128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36</xdr:row>
      <xdr:rowOff>13304</xdr:rowOff>
    </xdr:from>
    <xdr:to>
      <xdr:col>8</xdr:col>
      <xdr:colOff>46570</xdr:colOff>
      <xdr:row>39</xdr:row>
      <xdr:rowOff>1210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649E963C-BC45-4D4A-AF1D-A44E56DB62F0}"/>
            </a:ext>
          </a:extLst>
        </xdr:cNvPr>
        <xdr:cNvSpPr/>
      </xdr:nvSpPr>
      <xdr:spPr>
        <a:xfrm>
          <a:off x="3443115" y="71380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36</xdr:row>
      <xdr:rowOff>13304</xdr:rowOff>
    </xdr:from>
    <xdr:to>
      <xdr:col>4</xdr:col>
      <xdr:colOff>46569</xdr:colOff>
      <xdr:row>39</xdr:row>
      <xdr:rowOff>1210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AC4D97C8-B0CA-4A7E-9649-C36375E0F4FF}"/>
            </a:ext>
          </a:extLst>
        </xdr:cNvPr>
        <xdr:cNvSpPr/>
      </xdr:nvSpPr>
      <xdr:spPr>
        <a:xfrm>
          <a:off x="1334915" y="71380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36</xdr:row>
      <xdr:rowOff>15522</xdr:rowOff>
    </xdr:from>
    <xdr:to>
      <xdr:col>6</xdr:col>
      <xdr:colOff>43746</xdr:colOff>
      <xdr:row>39</xdr:row>
      <xdr:rowOff>8467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89B7DBCD-217B-441E-90C2-432F2CFC4D0B}"/>
            </a:ext>
          </a:extLst>
        </xdr:cNvPr>
        <xdr:cNvSpPr/>
      </xdr:nvSpPr>
      <xdr:spPr>
        <a:xfrm>
          <a:off x="2386192" y="71402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36</xdr:row>
      <xdr:rowOff>7056</xdr:rowOff>
    </xdr:from>
    <xdr:to>
      <xdr:col>10</xdr:col>
      <xdr:colOff>42332</xdr:colOff>
      <xdr:row>39</xdr:row>
      <xdr:rowOff>1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2A314587-7B97-45EF-B780-DADAF1857B97}"/>
            </a:ext>
          </a:extLst>
        </xdr:cNvPr>
        <xdr:cNvSpPr/>
      </xdr:nvSpPr>
      <xdr:spPr>
        <a:xfrm>
          <a:off x="44929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36</xdr:row>
      <xdr:rowOff>18345</xdr:rowOff>
    </xdr:from>
    <xdr:to>
      <xdr:col>12</xdr:col>
      <xdr:colOff>39510</xdr:colOff>
      <xdr:row>39</xdr:row>
      <xdr:rowOff>11290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A231AC73-B6D6-4CC2-8442-36D439BAC7A6}"/>
            </a:ext>
          </a:extLst>
        </xdr:cNvPr>
        <xdr:cNvSpPr/>
      </xdr:nvSpPr>
      <xdr:spPr>
        <a:xfrm>
          <a:off x="55442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36</xdr:row>
      <xdr:rowOff>7056</xdr:rowOff>
    </xdr:from>
    <xdr:to>
      <xdr:col>14</xdr:col>
      <xdr:colOff>42332</xdr:colOff>
      <xdr:row>39</xdr:row>
      <xdr:rowOff>1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7007DD3-DE91-4795-BEE2-7098EED9823C}"/>
            </a:ext>
          </a:extLst>
        </xdr:cNvPr>
        <xdr:cNvSpPr/>
      </xdr:nvSpPr>
      <xdr:spPr>
        <a:xfrm>
          <a:off x="66011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36</xdr:row>
      <xdr:rowOff>18345</xdr:rowOff>
    </xdr:from>
    <xdr:to>
      <xdr:col>16</xdr:col>
      <xdr:colOff>39510</xdr:colOff>
      <xdr:row>39</xdr:row>
      <xdr:rowOff>11290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16143388-5E62-49F1-872F-AC7504FA7E5D}"/>
            </a:ext>
          </a:extLst>
        </xdr:cNvPr>
        <xdr:cNvSpPr/>
      </xdr:nvSpPr>
      <xdr:spPr>
        <a:xfrm>
          <a:off x="76524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36</xdr:row>
      <xdr:rowOff>7056</xdr:rowOff>
    </xdr:from>
    <xdr:to>
      <xdr:col>18</xdr:col>
      <xdr:colOff>42332</xdr:colOff>
      <xdr:row>39</xdr:row>
      <xdr:rowOff>1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6CAE3DCA-261C-4E98-89A0-3423C8A74AB4}"/>
            </a:ext>
          </a:extLst>
        </xdr:cNvPr>
        <xdr:cNvSpPr/>
      </xdr:nvSpPr>
      <xdr:spPr>
        <a:xfrm>
          <a:off x="87093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36</xdr:row>
      <xdr:rowOff>18345</xdr:rowOff>
    </xdr:from>
    <xdr:to>
      <xdr:col>20</xdr:col>
      <xdr:colOff>39510</xdr:colOff>
      <xdr:row>39</xdr:row>
      <xdr:rowOff>11290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3832BE65-0FCB-41CE-94B1-E8F99E56F612}"/>
            </a:ext>
          </a:extLst>
        </xdr:cNvPr>
        <xdr:cNvSpPr/>
      </xdr:nvSpPr>
      <xdr:spPr>
        <a:xfrm>
          <a:off x="97606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47</xdr:row>
      <xdr:rowOff>7055</xdr:rowOff>
    </xdr:from>
    <xdr:to>
      <xdr:col>2</xdr:col>
      <xdr:colOff>49392</xdr:colOff>
      <xdr:row>50</xdr:row>
      <xdr:rowOff>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3C9489B1-F481-4763-A02B-FFD3316F19C6}"/>
            </a:ext>
          </a:extLst>
        </xdr:cNvPr>
        <xdr:cNvSpPr/>
      </xdr:nvSpPr>
      <xdr:spPr>
        <a:xfrm>
          <a:off x="282226" y="9030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47</xdr:row>
      <xdr:rowOff>4233</xdr:rowOff>
    </xdr:from>
    <xdr:to>
      <xdr:col>4</xdr:col>
      <xdr:colOff>46570</xdr:colOff>
      <xdr:row>49</xdr:row>
      <xdr:rowOff>173567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B502F6B-6589-4ABD-AC87-C28053BBD0B7}"/>
            </a:ext>
          </a:extLst>
        </xdr:cNvPr>
        <xdr:cNvSpPr/>
      </xdr:nvSpPr>
      <xdr:spPr>
        <a:xfrm>
          <a:off x="1334915" y="9027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47</xdr:row>
      <xdr:rowOff>13304</xdr:rowOff>
    </xdr:from>
    <xdr:to>
      <xdr:col>8</xdr:col>
      <xdr:colOff>46570</xdr:colOff>
      <xdr:row>50</xdr:row>
      <xdr:rowOff>1209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964D4B2A-90C8-4AB9-AAE4-5F065E5424C9}"/>
            </a:ext>
          </a:extLst>
        </xdr:cNvPr>
        <xdr:cNvSpPr/>
      </xdr:nvSpPr>
      <xdr:spPr>
        <a:xfrm>
          <a:off x="3443115" y="9036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47</xdr:row>
      <xdr:rowOff>13304</xdr:rowOff>
    </xdr:from>
    <xdr:to>
      <xdr:col>4</xdr:col>
      <xdr:colOff>46569</xdr:colOff>
      <xdr:row>50</xdr:row>
      <xdr:rowOff>1209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EF9E912D-0055-4B6F-A5E3-6A56979455A8}"/>
            </a:ext>
          </a:extLst>
        </xdr:cNvPr>
        <xdr:cNvSpPr/>
      </xdr:nvSpPr>
      <xdr:spPr>
        <a:xfrm>
          <a:off x="1334915" y="90366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47</xdr:row>
      <xdr:rowOff>15522</xdr:rowOff>
    </xdr:from>
    <xdr:to>
      <xdr:col>6</xdr:col>
      <xdr:colOff>43746</xdr:colOff>
      <xdr:row>50</xdr:row>
      <xdr:rowOff>8467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FF5AB000-3DBA-466D-B9FF-6450B70FD868}"/>
            </a:ext>
          </a:extLst>
        </xdr:cNvPr>
        <xdr:cNvSpPr/>
      </xdr:nvSpPr>
      <xdr:spPr>
        <a:xfrm>
          <a:off x="2386192" y="9038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47</xdr:row>
      <xdr:rowOff>7056</xdr:rowOff>
    </xdr:from>
    <xdr:to>
      <xdr:col>10</xdr:col>
      <xdr:colOff>42332</xdr:colOff>
      <xdr:row>50</xdr:row>
      <xdr:rowOff>1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C8AB4EDE-7FB1-488C-9D10-2E21BEB39B1B}"/>
            </a:ext>
          </a:extLst>
        </xdr:cNvPr>
        <xdr:cNvSpPr/>
      </xdr:nvSpPr>
      <xdr:spPr>
        <a:xfrm>
          <a:off x="44929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47</xdr:row>
      <xdr:rowOff>18345</xdr:rowOff>
    </xdr:from>
    <xdr:to>
      <xdr:col>12</xdr:col>
      <xdr:colOff>39510</xdr:colOff>
      <xdr:row>50</xdr:row>
      <xdr:rowOff>11290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6F593DF0-D9A1-477B-AB13-2D17B88E4E6F}"/>
            </a:ext>
          </a:extLst>
        </xdr:cNvPr>
        <xdr:cNvSpPr/>
      </xdr:nvSpPr>
      <xdr:spPr>
        <a:xfrm>
          <a:off x="55442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47</xdr:row>
      <xdr:rowOff>7056</xdr:rowOff>
    </xdr:from>
    <xdr:to>
      <xdr:col>14</xdr:col>
      <xdr:colOff>42332</xdr:colOff>
      <xdr:row>50</xdr:row>
      <xdr:rowOff>1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CB48D04C-A313-48D9-B975-8D0BA88AC394}"/>
            </a:ext>
          </a:extLst>
        </xdr:cNvPr>
        <xdr:cNvSpPr/>
      </xdr:nvSpPr>
      <xdr:spPr>
        <a:xfrm>
          <a:off x="66011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47</xdr:row>
      <xdr:rowOff>18345</xdr:rowOff>
    </xdr:from>
    <xdr:to>
      <xdr:col>16</xdr:col>
      <xdr:colOff>39510</xdr:colOff>
      <xdr:row>50</xdr:row>
      <xdr:rowOff>11290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D21316AA-C80F-4871-9042-5508EBC1629B}"/>
            </a:ext>
          </a:extLst>
        </xdr:cNvPr>
        <xdr:cNvSpPr/>
      </xdr:nvSpPr>
      <xdr:spPr>
        <a:xfrm>
          <a:off x="76524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47</xdr:row>
      <xdr:rowOff>7056</xdr:rowOff>
    </xdr:from>
    <xdr:to>
      <xdr:col>18</xdr:col>
      <xdr:colOff>42332</xdr:colOff>
      <xdr:row>50</xdr:row>
      <xdr:rowOff>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F31C0F78-16CA-43FC-89D4-ACE28DC27DF0}"/>
            </a:ext>
          </a:extLst>
        </xdr:cNvPr>
        <xdr:cNvSpPr/>
      </xdr:nvSpPr>
      <xdr:spPr>
        <a:xfrm>
          <a:off x="87093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47</xdr:row>
      <xdr:rowOff>18345</xdr:rowOff>
    </xdr:from>
    <xdr:to>
      <xdr:col>20</xdr:col>
      <xdr:colOff>39510</xdr:colOff>
      <xdr:row>50</xdr:row>
      <xdr:rowOff>11290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A9327F5D-E67B-431C-A4E9-E00AE982DAB8}"/>
            </a:ext>
          </a:extLst>
        </xdr:cNvPr>
        <xdr:cNvSpPr/>
      </xdr:nvSpPr>
      <xdr:spPr>
        <a:xfrm>
          <a:off x="97606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58</xdr:row>
      <xdr:rowOff>7055</xdr:rowOff>
    </xdr:from>
    <xdr:to>
      <xdr:col>2</xdr:col>
      <xdr:colOff>49392</xdr:colOff>
      <xdr:row>61</xdr:row>
      <xdr:rowOff>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631B7EA0-A8B3-4AE5-9EC5-BCD642B8109F}"/>
            </a:ext>
          </a:extLst>
        </xdr:cNvPr>
        <xdr:cNvSpPr/>
      </xdr:nvSpPr>
      <xdr:spPr>
        <a:xfrm>
          <a:off x="282226" y="109290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58</xdr:row>
      <xdr:rowOff>4233</xdr:rowOff>
    </xdr:from>
    <xdr:to>
      <xdr:col>4</xdr:col>
      <xdr:colOff>46570</xdr:colOff>
      <xdr:row>60</xdr:row>
      <xdr:rowOff>173567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7DBDA111-A68B-4E0F-9DAA-5F1E9245C6BB}"/>
            </a:ext>
          </a:extLst>
        </xdr:cNvPr>
        <xdr:cNvSpPr/>
      </xdr:nvSpPr>
      <xdr:spPr>
        <a:xfrm>
          <a:off x="1334915" y="109262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58</xdr:row>
      <xdr:rowOff>13304</xdr:rowOff>
    </xdr:from>
    <xdr:to>
      <xdr:col>8</xdr:col>
      <xdr:colOff>46570</xdr:colOff>
      <xdr:row>61</xdr:row>
      <xdr:rowOff>1210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99DEE2EB-7166-4C33-91DE-43FE02C9AD04}"/>
            </a:ext>
          </a:extLst>
        </xdr:cNvPr>
        <xdr:cNvSpPr/>
      </xdr:nvSpPr>
      <xdr:spPr>
        <a:xfrm>
          <a:off x="3443115" y="109353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58</xdr:row>
      <xdr:rowOff>13304</xdr:rowOff>
    </xdr:from>
    <xdr:to>
      <xdr:col>4</xdr:col>
      <xdr:colOff>46569</xdr:colOff>
      <xdr:row>61</xdr:row>
      <xdr:rowOff>1210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9D6FA76-4FD0-4517-9001-95CD37D0CF10}"/>
            </a:ext>
          </a:extLst>
        </xdr:cNvPr>
        <xdr:cNvSpPr/>
      </xdr:nvSpPr>
      <xdr:spPr>
        <a:xfrm>
          <a:off x="1334915" y="109353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58</xdr:row>
      <xdr:rowOff>15522</xdr:rowOff>
    </xdr:from>
    <xdr:to>
      <xdr:col>6</xdr:col>
      <xdr:colOff>43746</xdr:colOff>
      <xdr:row>61</xdr:row>
      <xdr:rowOff>8467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75A86AC7-E0C6-47A2-A517-27C5BA5F0F07}"/>
            </a:ext>
          </a:extLst>
        </xdr:cNvPr>
        <xdr:cNvSpPr/>
      </xdr:nvSpPr>
      <xdr:spPr>
        <a:xfrm>
          <a:off x="2386192" y="109375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58</xdr:row>
      <xdr:rowOff>7056</xdr:rowOff>
    </xdr:from>
    <xdr:to>
      <xdr:col>10</xdr:col>
      <xdr:colOff>42332</xdr:colOff>
      <xdr:row>61</xdr:row>
      <xdr:rowOff>1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356A994A-159F-4A49-BDFD-9E563C993122}"/>
            </a:ext>
          </a:extLst>
        </xdr:cNvPr>
        <xdr:cNvSpPr/>
      </xdr:nvSpPr>
      <xdr:spPr>
        <a:xfrm>
          <a:off x="44929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58</xdr:row>
      <xdr:rowOff>18345</xdr:rowOff>
    </xdr:from>
    <xdr:to>
      <xdr:col>12</xdr:col>
      <xdr:colOff>39510</xdr:colOff>
      <xdr:row>61</xdr:row>
      <xdr:rowOff>11290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6A0D1D5D-7BF2-4571-92BC-066D7391FBCC}"/>
            </a:ext>
          </a:extLst>
        </xdr:cNvPr>
        <xdr:cNvSpPr/>
      </xdr:nvSpPr>
      <xdr:spPr>
        <a:xfrm>
          <a:off x="55442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58</xdr:row>
      <xdr:rowOff>7056</xdr:rowOff>
    </xdr:from>
    <xdr:to>
      <xdr:col>14</xdr:col>
      <xdr:colOff>42332</xdr:colOff>
      <xdr:row>61</xdr:row>
      <xdr:rowOff>1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44BD1DFD-2D5C-45F1-B1F2-F1C3E7710734}"/>
            </a:ext>
          </a:extLst>
        </xdr:cNvPr>
        <xdr:cNvSpPr/>
      </xdr:nvSpPr>
      <xdr:spPr>
        <a:xfrm>
          <a:off x="66011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58</xdr:row>
      <xdr:rowOff>18345</xdr:rowOff>
    </xdr:from>
    <xdr:to>
      <xdr:col>16</xdr:col>
      <xdr:colOff>39510</xdr:colOff>
      <xdr:row>61</xdr:row>
      <xdr:rowOff>11290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9DAA4B58-EACE-4402-9330-638CC9F8DDB3}"/>
            </a:ext>
          </a:extLst>
        </xdr:cNvPr>
        <xdr:cNvSpPr/>
      </xdr:nvSpPr>
      <xdr:spPr>
        <a:xfrm>
          <a:off x="76524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58</xdr:row>
      <xdr:rowOff>7056</xdr:rowOff>
    </xdr:from>
    <xdr:to>
      <xdr:col>18</xdr:col>
      <xdr:colOff>42332</xdr:colOff>
      <xdr:row>61</xdr:row>
      <xdr:rowOff>1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CA0AC13-A1E2-4A70-A545-0882DFF796E6}"/>
            </a:ext>
          </a:extLst>
        </xdr:cNvPr>
        <xdr:cNvSpPr/>
      </xdr:nvSpPr>
      <xdr:spPr>
        <a:xfrm>
          <a:off x="87093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58</xdr:row>
      <xdr:rowOff>18345</xdr:rowOff>
    </xdr:from>
    <xdr:to>
      <xdr:col>20</xdr:col>
      <xdr:colOff>39510</xdr:colOff>
      <xdr:row>61</xdr:row>
      <xdr:rowOff>11290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9E0805DE-50E3-48FB-B1D5-C268732C630D}"/>
            </a:ext>
          </a:extLst>
        </xdr:cNvPr>
        <xdr:cNvSpPr/>
      </xdr:nvSpPr>
      <xdr:spPr>
        <a:xfrm>
          <a:off x="97606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70</xdr:row>
      <xdr:rowOff>7055</xdr:rowOff>
    </xdr:from>
    <xdr:to>
      <xdr:col>2</xdr:col>
      <xdr:colOff>49392</xdr:colOff>
      <xdr:row>73</xdr:row>
      <xdr:rowOff>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E336AD21-B4E8-4839-AF16-AD3FA5F9B7F8}"/>
            </a:ext>
          </a:extLst>
        </xdr:cNvPr>
        <xdr:cNvSpPr/>
      </xdr:nvSpPr>
      <xdr:spPr>
        <a:xfrm>
          <a:off x="282226" y="129991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70</xdr:row>
      <xdr:rowOff>4233</xdr:rowOff>
    </xdr:from>
    <xdr:to>
      <xdr:col>4</xdr:col>
      <xdr:colOff>46570</xdr:colOff>
      <xdr:row>72</xdr:row>
      <xdr:rowOff>173567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2A7225F-D087-47F1-A4F1-CBA3DC090C4F}"/>
            </a:ext>
          </a:extLst>
        </xdr:cNvPr>
        <xdr:cNvSpPr/>
      </xdr:nvSpPr>
      <xdr:spPr>
        <a:xfrm>
          <a:off x="1334915" y="12996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70</xdr:row>
      <xdr:rowOff>13304</xdr:rowOff>
    </xdr:from>
    <xdr:to>
      <xdr:col>8</xdr:col>
      <xdr:colOff>46570</xdr:colOff>
      <xdr:row>73</xdr:row>
      <xdr:rowOff>1209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AF74C998-BC5B-4180-9362-30A0A68E576F}"/>
            </a:ext>
          </a:extLst>
        </xdr:cNvPr>
        <xdr:cNvSpPr/>
      </xdr:nvSpPr>
      <xdr:spPr>
        <a:xfrm>
          <a:off x="3443115" y="130054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70</xdr:row>
      <xdr:rowOff>13304</xdr:rowOff>
    </xdr:from>
    <xdr:to>
      <xdr:col>4</xdr:col>
      <xdr:colOff>46569</xdr:colOff>
      <xdr:row>73</xdr:row>
      <xdr:rowOff>1209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19398132-BB60-4EAB-9A20-6CBB578ACDC6}"/>
            </a:ext>
          </a:extLst>
        </xdr:cNvPr>
        <xdr:cNvSpPr/>
      </xdr:nvSpPr>
      <xdr:spPr>
        <a:xfrm>
          <a:off x="1334915" y="130054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70</xdr:row>
      <xdr:rowOff>15522</xdr:rowOff>
    </xdr:from>
    <xdr:to>
      <xdr:col>6</xdr:col>
      <xdr:colOff>43746</xdr:colOff>
      <xdr:row>73</xdr:row>
      <xdr:rowOff>8467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91FF70-6CE2-4566-B052-201C526A3D05}"/>
            </a:ext>
          </a:extLst>
        </xdr:cNvPr>
        <xdr:cNvSpPr/>
      </xdr:nvSpPr>
      <xdr:spPr>
        <a:xfrm>
          <a:off x="2386192" y="130076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70</xdr:row>
      <xdr:rowOff>7056</xdr:rowOff>
    </xdr:from>
    <xdr:to>
      <xdr:col>10</xdr:col>
      <xdr:colOff>42332</xdr:colOff>
      <xdr:row>73</xdr:row>
      <xdr:rowOff>1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0FFA22EE-BCF4-4CBE-B305-809AF5EC7E08}"/>
            </a:ext>
          </a:extLst>
        </xdr:cNvPr>
        <xdr:cNvSpPr/>
      </xdr:nvSpPr>
      <xdr:spPr>
        <a:xfrm>
          <a:off x="44929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70</xdr:row>
      <xdr:rowOff>18345</xdr:rowOff>
    </xdr:from>
    <xdr:to>
      <xdr:col>12</xdr:col>
      <xdr:colOff>39510</xdr:colOff>
      <xdr:row>73</xdr:row>
      <xdr:rowOff>11290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5AFF7501-523F-44FE-BB67-D981ED69326D}"/>
            </a:ext>
          </a:extLst>
        </xdr:cNvPr>
        <xdr:cNvSpPr/>
      </xdr:nvSpPr>
      <xdr:spPr>
        <a:xfrm>
          <a:off x="55442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70</xdr:row>
      <xdr:rowOff>7056</xdr:rowOff>
    </xdr:from>
    <xdr:to>
      <xdr:col>14</xdr:col>
      <xdr:colOff>42332</xdr:colOff>
      <xdr:row>73</xdr:row>
      <xdr:rowOff>1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7220AB3F-127E-4AF4-9B83-ACBFE5755764}"/>
            </a:ext>
          </a:extLst>
        </xdr:cNvPr>
        <xdr:cNvSpPr/>
      </xdr:nvSpPr>
      <xdr:spPr>
        <a:xfrm>
          <a:off x="66011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70</xdr:row>
      <xdr:rowOff>18345</xdr:rowOff>
    </xdr:from>
    <xdr:to>
      <xdr:col>16</xdr:col>
      <xdr:colOff>39510</xdr:colOff>
      <xdr:row>73</xdr:row>
      <xdr:rowOff>11290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ACB38361-85A5-46C7-AE72-9C835225045A}"/>
            </a:ext>
          </a:extLst>
        </xdr:cNvPr>
        <xdr:cNvSpPr/>
      </xdr:nvSpPr>
      <xdr:spPr>
        <a:xfrm>
          <a:off x="76524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70</xdr:row>
      <xdr:rowOff>7056</xdr:rowOff>
    </xdr:from>
    <xdr:to>
      <xdr:col>18</xdr:col>
      <xdr:colOff>42332</xdr:colOff>
      <xdr:row>73</xdr:row>
      <xdr:rowOff>1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A4308CA-54F8-4959-BC4F-75519769EB69}"/>
            </a:ext>
          </a:extLst>
        </xdr:cNvPr>
        <xdr:cNvSpPr/>
      </xdr:nvSpPr>
      <xdr:spPr>
        <a:xfrm>
          <a:off x="87093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70</xdr:row>
      <xdr:rowOff>18345</xdr:rowOff>
    </xdr:from>
    <xdr:to>
      <xdr:col>20</xdr:col>
      <xdr:colOff>39510</xdr:colOff>
      <xdr:row>73</xdr:row>
      <xdr:rowOff>11290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19D72F8D-1B87-490B-AECC-6C255CF96C0A}"/>
            </a:ext>
          </a:extLst>
        </xdr:cNvPr>
        <xdr:cNvSpPr/>
      </xdr:nvSpPr>
      <xdr:spPr>
        <a:xfrm>
          <a:off x="97606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82</xdr:row>
      <xdr:rowOff>7055</xdr:rowOff>
    </xdr:from>
    <xdr:to>
      <xdr:col>2</xdr:col>
      <xdr:colOff>49392</xdr:colOff>
      <xdr:row>85</xdr:row>
      <xdr:rowOff>0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A26A3B16-F6F2-495C-AB77-DD1CEA2EBC0A}"/>
            </a:ext>
          </a:extLst>
        </xdr:cNvPr>
        <xdr:cNvSpPr/>
      </xdr:nvSpPr>
      <xdr:spPr>
        <a:xfrm>
          <a:off x="282226" y="150692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82</xdr:row>
      <xdr:rowOff>4233</xdr:rowOff>
    </xdr:from>
    <xdr:to>
      <xdr:col>4</xdr:col>
      <xdr:colOff>46570</xdr:colOff>
      <xdr:row>84</xdr:row>
      <xdr:rowOff>173567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77B24B23-D4CC-4408-AAF2-87B460172D85}"/>
            </a:ext>
          </a:extLst>
        </xdr:cNvPr>
        <xdr:cNvSpPr/>
      </xdr:nvSpPr>
      <xdr:spPr>
        <a:xfrm>
          <a:off x="1334915" y="15066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82</xdr:row>
      <xdr:rowOff>13304</xdr:rowOff>
    </xdr:from>
    <xdr:to>
      <xdr:col>8</xdr:col>
      <xdr:colOff>46570</xdr:colOff>
      <xdr:row>85</xdr:row>
      <xdr:rowOff>1210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F1CA03E6-1E6E-4DD1-92B7-581DC3416C24}"/>
            </a:ext>
          </a:extLst>
        </xdr:cNvPr>
        <xdr:cNvSpPr/>
      </xdr:nvSpPr>
      <xdr:spPr>
        <a:xfrm>
          <a:off x="3443115" y="150755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82</xdr:row>
      <xdr:rowOff>13304</xdr:rowOff>
    </xdr:from>
    <xdr:to>
      <xdr:col>4</xdr:col>
      <xdr:colOff>46569</xdr:colOff>
      <xdr:row>85</xdr:row>
      <xdr:rowOff>1210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61F77D7B-FABE-4852-80B0-39BE737454C7}"/>
            </a:ext>
          </a:extLst>
        </xdr:cNvPr>
        <xdr:cNvSpPr/>
      </xdr:nvSpPr>
      <xdr:spPr>
        <a:xfrm>
          <a:off x="1334915" y="150755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82</xdr:row>
      <xdr:rowOff>15522</xdr:rowOff>
    </xdr:from>
    <xdr:to>
      <xdr:col>6</xdr:col>
      <xdr:colOff>43746</xdr:colOff>
      <xdr:row>85</xdr:row>
      <xdr:rowOff>8467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75AD4A32-C622-4901-B1B3-CA1395322B52}"/>
            </a:ext>
          </a:extLst>
        </xdr:cNvPr>
        <xdr:cNvSpPr/>
      </xdr:nvSpPr>
      <xdr:spPr>
        <a:xfrm>
          <a:off x="2386192" y="150777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82</xdr:row>
      <xdr:rowOff>7056</xdr:rowOff>
    </xdr:from>
    <xdr:to>
      <xdr:col>10</xdr:col>
      <xdr:colOff>42332</xdr:colOff>
      <xdr:row>85</xdr:row>
      <xdr:rowOff>1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9F92FF04-8C9E-449D-9B90-F53AE1965F79}"/>
            </a:ext>
          </a:extLst>
        </xdr:cNvPr>
        <xdr:cNvSpPr/>
      </xdr:nvSpPr>
      <xdr:spPr>
        <a:xfrm>
          <a:off x="44929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82</xdr:row>
      <xdr:rowOff>18345</xdr:rowOff>
    </xdr:from>
    <xdr:to>
      <xdr:col>12</xdr:col>
      <xdr:colOff>39510</xdr:colOff>
      <xdr:row>85</xdr:row>
      <xdr:rowOff>11290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3D6430E2-300D-4D25-8938-3D4E86B5CBCA}"/>
            </a:ext>
          </a:extLst>
        </xdr:cNvPr>
        <xdr:cNvSpPr/>
      </xdr:nvSpPr>
      <xdr:spPr>
        <a:xfrm>
          <a:off x="55442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82</xdr:row>
      <xdr:rowOff>7056</xdr:rowOff>
    </xdr:from>
    <xdr:to>
      <xdr:col>14</xdr:col>
      <xdr:colOff>42332</xdr:colOff>
      <xdr:row>85</xdr:row>
      <xdr:rowOff>1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2EA32162-7724-401E-900D-A9936CAD373C}"/>
            </a:ext>
          </a:extLst>
        </xdr:cNvPr>
        <xdr:cNvSpPr/>
      </xdr:nvSpPr>
      <xdr:spPr>
        <a:xfrm>
          <a:off x="66011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82</xdr:row>
      <xdr:rowOff>18345</xdr:rowOff>
    </xdr:from>
    <xdr:to>
      <xdr:col>16</xdr:col>
      <xdr:colOff>39510</xdr:colOff>
      <xdr:row>85</xdr:row>
      <xdr:rowOff>11290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B216325A-7850-48F6-A6CC-6CE934C2DF1B}"/>
            </a:ext>
          </a:extLst>
        </xdr:cNvPr>
        <xdr:cNvSpPr/>
      </xdr:nvSpPr>
      <xdr:spPr>
        <a:xfrm>
          <a:off x="76524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82</xdr:row>
      <xdr:rowOff>7056</xdr:rowOff>
    </xdr:from>
    <xdr:to>
      <xdr:col>18</xdr:col>
      <xdr:colOff>42332</xdr:colOff>
      <xdr:row>85</xdr:row>
      <xdr:rowOff>1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D13E03AC-EEC4-47C6-9EE1-B9E4D31C98D2}"/>
            </a:ext>
          </a:extLst>
        </xdr:cNvPr>
        <xdr:cNvSpPr/>
      </xdr:nvSpPr>
      <xdr:spPr>
        <a:xfrm>
          <a:off x="87093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82</xdr:row>
      <xdr:rowOff>18345</xdr:rowOff>
    </xdr:from>
    <xdr:to>
      <xdr:col>20</xdr:col>
      <xdr:colOff>39510</xdr:colOff>
      <xdr:row>85</xdr:row>
      <xdr:rowOff>11290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777D3A12-E971-4688-ABA4-3010F1E091CB}"/>
            </a:ext>
          </a:extLst>
        </xdr:cNvPr>
        <xdr:cNvSpPr/>
      </xdr:nvSpPr>
      <xdr:spPr>
        <a:xfrm>
          <a:off x="97606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93</xdr:row>
      <xdr:rowOff>7055</xdr:rowOff>
    </xdr:from>
    <xdr:to>
      <xdr:col>2</xdr:col>
      <xdr:colOff>49392</xdr:colOff>
      <xdr:row>96</xdr:row>
      <xdr:rowOff>0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C4F9490B-D109-4A5D-916B-65FF47F6F71B}"/>
            </a:ext>
          </a:extLst>
        </xdr:cNvPr>
        <xdr:cNvSpPr/>
      </xdr:nvSpPr>
      <xdr:spPr>
        <a:xfrm>
          <a:off x="282226" y="169679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93</xdr:row>
      <xdr:rowOff>4233</xdr:rowOff>
    </xdr:from>
    <xdr:to>
      <xdr:col>4</xdr:col>
      <xdr:colOff>46570</xdr:colOff>
      <xdr:row>95</xdr:row>
      <xdr:rowOff>173567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CC4F35C-3FC8-4A06-93AB-068F2CB64679}"/>
            </a:ext>
          </a:extLst>
        </xdr:cNvPr>
        <xdr:cNvSpPr/>
      </xdr:nvSpPr>
      <xdr:spPr>
        <a:xfrm>
          <a:off x="1334915" y="169650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93</xdr:row>
      <xdr:rowOff>13304</xdr:rowOff>
    </xdr:from>
    <xdr:to>
      <xdr:col>8</xdr:col>
      <xdr:colOff>46570</xdr:colOff>
      <xdr:row>96</xdr:row>
      <xdr:rowOff>1209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6D3DF115-1D2C-47CC-98D2-EF817AE108CB}"/>
            </a:ext>
          </a:extLst>
        </xdr:cNvPr>
        <xdr:cNvSpPr/>
      </xdr:nvSpPr>
      <xdr:spPr>
        <a:xfrm>
          <a:off x="3443115" y="169741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93</xdr:row>
      <xdr:rowOff>13304</xdr:rowOff>
    </xdr:from>
    <xdr:to>
      <xdr:col>4</xdr:col>
      <xdr:colOff>46569</xdr:colOff>
      <xdr:row>96</xdr:row>
      <xdr:rowOff>1209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178DEADB-A9C9-4F38-A3B5-DE735176E287}"/>
            </a:ext>
          </a:extLst>
        </xdr:cNvPr>
        <xdr:cNvSpPr/>
      </xdr:nvSpPr>
      <xdr:spPr>
        <a:xfrm>
          <a:off x="1334915" y="169741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93</xdr:row>
      <xdr:rowOff>15522</xdr:rowOff>
    </xdr:from>
    <xdr:to>
      <xdr:col>6</xdr:col>
      <xdr:colOff>43746</xdr:colOff>
      <xdr:row>96</xdr:row>
      <xdr:rowOff>8467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85F0F7C9-7E70-4D20-A8F0-38AE484A4254}"/>
            </a:ext>
          </a:extLst>
        </xdr:cNvPr>
        <xdr:cNvSpPr/>
      </xdr:nvSpPr>
      <xdr:spPr>
        <a:xfrm>
          <a:off x="2386192" y="169763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93</xdr:row>
      <xdr:rowOff>7056</xdr:rowOff>
    </xdr:from>
    <xdr:to>
      <xdr:col>10</xdr:col>
      <xdr:colOff>42332</xdr:colOff>
      <xdr:row>96</xdr:row>
      <xdr:rowOff>1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CBCC378B-03BB-4887-86B2-B3C3B7BAC7A3}"/>
            </a:ext>
          </a:extLst>
        </xdr:cNvPr>
        <xdr:cNvSpPr/>
      </xdr:nvSpPr>
      <xdr:spPr>
        <a:xfrm>
          <a:off x="44929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93</xdr:row>
      <xdr:rowOff>18345</xdr:rowOff>
    </xdr:from>
    <xdr:to>
      <xdr:col>12</xdr:col>
      <xdr:colOff>39510</xdr:colOff>
      <xdr:row>96</xdr:row>
      <xdr:rowOff>11290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B27E6311-9E99-4D96-BF34-66BC439AFF74}"/>
            </a:ext>
          </a:extLst>
        </xdr:cNvPr>
        <xdr:cNvSpPr/>
      </xdr:nvSpPr>
      <xdr:spPr>
        <a:xfrm>
          <a:off x="55442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93</xdr:row>
      <xdr:rowOff>7056</xdr:rowOff>
    </xdr:from>
    <xdr:to>
      <xdr:col>14</xdr:col>
      <xdr:colOff>42332</xdr:colOff>
      <xdr:row>96</xdr:row>
      <xdr:rowOff>1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4977D244-CD1F-425A-8926-BDA612C33F4B}"/>
            </a:ext>
          </a:extLst>
        </xdr:cNvPr>
        <xdr:cNvSpPr/>
      </xdr:nvSpPr>
      <xdr:spPr>
        <a:xfrm>
          <a:off x="66011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93</xdr:row>
      <xdr:rowOff>18345</xdr:rowOff>
    </xdr:from>
    <xdr:to>
      <xdr:col>16</xdr:col>
      <xdr:colOff>39510</xdr:colOff>
      <xdr:row>96</xdr:row>
      <xdr:rowOff>11290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C87B3971-4575-4FA3-AD3B-7090C79EC725}"/>
            </a:ext>
          </a:extLst>
        </xdr:cNvPr>
        <xdr:cNvSpPr/>
      </xdr:nvSpPr>
      <xdr:spPr>
        <a:xfrm>
          <a:off x="76524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93</xdr:row>
      <xdr:rowOff>7056</xdr:rowOff>
    </xdr:from>
    <xdr:to>
      <xdr:col>18</xdr:col>
      <xdr:colOff>42332</xdr:colOff>
      <xdr:row>96</xdr:row>
      <xdr:rowOff>1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214C3B3-719A-419E-B98E-FFB403F422C1}"/>
            </a:ext>
          </a:extLst>
        </xdr:cNvPr>
        <xdr:cNvSpPr/>
      </xdr:nvSpPr>
      <xdr:spPr>
        <a:xfrm>
          <a:off x="87093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93</xdr:row>
      <xdr:rowOff>18345</xdr:rowOff>
    </xdr:from>
    <xdr:to>
      <xdr:col>20</xdr:col>
      <xdr:colOff>39510</xdr:colOff>
      <xdr:row>96</xdr:row>
      <xdr:rowOff>11290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B833742A-12BE-4781-8C96-3CF73CE183F2}"/>
            </a:ext>
          </a:extLst>
        </xdr:cNvPr>
        <xdr:cNvSpPr/>
      </xdr:nvSpPr>
      <xdr:spPr>
        <a:xfrm>
          <a:off x="97606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105</xdr:row>
      <xdr:rowOff>7055</xdr:rowOff>
    </xdr:from>
    <xdr:to>
      <xdr:col>2</xdr:col>
      <xdr:colOff>49392</xdr:colOff>
      <xdr:row>108</xdr:row>
      <xdr:rowOff>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B2A08F18-D926-4C9E-A1FF-BC3B794E7565}"/>
            </a:ext>
          </a:extLst>
        </xdr:cNvPr>
        <xdr:cNvSpPr/>
      </xdr:nvSpPr>
      <xdr:spPr>
        <a:xfrm>
          <a:off x="282226" y="19063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105</xdr:row>
      <xdr:rowOff>4233</xdr:rowOff>
    </xdr:from>
    <xdr:to>
      <xdr:col>4</xdr:col>
      <xdr:colOff>46570</xdr:colOff>
      <xdr:row>107</xdr:row>
      <xdr:rowOff>173567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68A21E1C-9119-4FF0-B8E3-40D19FDD386B}"/>
            </a:ext>
          </a:extLst>
        </xdr:cNvPr>
        <xdr:cNvSpPr/>
      </xdr:nvSpPr>
      <xdr:spPr>
        <a:xfrm>
          <a:off x="1334915" y="19060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105</xdr:row>
      <xdr:rowOff>13304</xdr:rowOff>
    </xdr:from>
    <xdr:to>
      <xdr:col>8</xdr:col>
      <xdr:colOff>46570</xdr:colOff>
      <xdr:row>108</xdr:row>
      <xdr:rowOff>1209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62321A17-F869-45A8-AB3D-BC24A69D5889}"/>
            </a:ext>
          </a:extLst>
        </xdr:cNvPr>
        <xdr:cNvSpPr/>
      </xdr:nvSpPr>
      <xdr:spPr>
        <a:xfrm>
          <a:off x="3443115" y="19069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105</xdr:row>
      <xdr:rowOff>13304</xdr:rowOff>
    </xdr:from>
    <xdr:to>
      <xdr:col>4</xdr:col>
      <xdr:colOff>46569</xdr:colOff>
      <xdr:row>108</xdr:row>
      <xdr:rowOff>1209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969744C0-422B-4A01-8309-7AE58D8212C1}"/>
            </a:ext>
          </a:extLst>
        </xdr:cNvPr>
        <xdr:cNvSpPr/>
      </xdr:nvSpPr>
      <xdr:spPr>
        <a:xfrm>
          <a:off x="1334915" y="190696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105</xdr:row>
      <xdr:rowOff>15522</xdr:rowOff>
    </xdr:from>
    <xdr:to>
      <xdr:col>6</xdr:col>
      <xdr:colOff>43746</xdr:colOff>
      <xdr:row>108</xdr:row>
      <xdr:rowOff>8467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D4BF3594-DFAC-48C5-A8B7-6AFE160EFF4A}"/>
            </a:ext>
          </a:extLst>
        </xdr:cNvPr>
        <xdr:cNvSpPr/>
      </xdr:nvSpPr>
      <xdr:spPr>
        <a:xfrm>
          <a:off x="2386192" y="19071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105</xdr:row>
      <xdr:rowOff>7056</xdr:rowOff>
    </xdr:from>
    <xdr:to>
      <xdr:col>10</xdr:col>
      <xdr:colOff>42332</xdr:colOff>
      <xdr:row>108</xdr:row>
      <xdr:rowOff>1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39D56049-3E22-48CB-8636-5E755C1A729B}"/>
            </a:ext>
          </a:extLst>
        </xdr:cNvPr>
        <xdr:cNvSpPr/>
      </xdr:nvSpPr>
      <xdr:spPr>
        <a:xfrm>
          <a:off x="44929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105</xdr:row>
      <xdr:rowOff>18345</xdr:rowOff>
    </xdr:from>
    <xdr:to>
      <xdr:col>12</xdr:col>
      <xdr:colOff>39510</xdr:colOff>
      <xdr:row>108</xdr:row>
      <xdr:rowOff>11290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B30B700A-86AC-4AF6-8C28-E4305339F99E}"/>
            </a:ext>
          </a:extLst>
        </xdr:cNvPr>
        <xdr:cNvSpPr/>
      </xdr:nvSpPr>
      <xdr:spPr>
        <a:xfrm>
          <a:off x="55442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105</xdr:row>
      <xdr:rowOff>7056</xdr:rowOff>
    </xdr:from>
    <xdr:to>
      <xdr:col>14</xdr:col>
      <xdr:colOff>42332</xdr:colOff>
      <xdr:row>108</xdr:row>
      <xdr:rowOff>1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75449B62-2B72-4AC3-A12B-4E31998B5A32}"/>
            </a:ext>
          </a:extLst>
        </xdr:cNvPr>
        <xdr:cNvSpPr/>
      </xdr:nvSpPr>
      <xdr:spPr>
        <a:xfrm>
          <a:off x="66011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105</xdr:row>
      <xdr:rowOff>18345</xdr:rowOff>
    </xdr:from>
    <xdr:to>
      <xdr:col>16</xdr:col>
      <xdr:colOff>39510</xdr:colOff>
      <xdr:row>108</xdr:row>
      <xdr:rowOff>11290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551E6A82-B586-460F-B3E3-1DC9BCB523D1}"/>
            </a:ext>
          </a:extLst>
        </xdr:cNvPr>
        <xdr:cNvSpPr/>
      </xdr:nvSpPr>
      <xdr:spPr>
        <a:xfrm>
          <a:off x="76524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105</xdr:row>
      <xdr:rowOff>7056</xdr:rowOff>
    </xdr:from>
    <xdr:to>
      <xdr:col>18</xdr:col>
      <xdr:colOff>42332</xdr:colOff>
      <xdr:row>108</xdr:row>
      <xdr:rowOff>1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3556579C-9FD9-47BF-B23A-6A2AD9740E05}"/>
            </a:ext>
          </a:extLst>
        </xdr:cNvPr>
        <xdr:cNvSpPr/>
      </xdr:nvSpPr>
      <xdr:spPr>
        <a:xfrm>
          <a:off x="87093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105</xdr:row>
      <xdr:rowOff>18345</xdr:rowOff>
    </xdr:from>
    <xdr:to>
      <xdr:col>20</xdr:col>
      <xdr:colOff>39510</xdr:colOff>
      <xdr:row>108</xdr:row>
      <xdr:rowOff>11290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F31FCDAB-F119-425D-BD18-11978D117E6C}"/>
            </a:ext>
          </a:extLst>
        </xdr:cNvPr>
        <xdr:cNvSpPr/>
      </xdr:nvSpPr>
      <xdr:spPr>
        <a:xfrm>
          <a:off x="97606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117</xdr:row>
      <xdr:rowOff>7055</xdr:rowOff>
    </xdr:from>
    <xdr:to>
      <xdr:col>2</xdr:col>
      <xdr:colOff>49392</xdr:colOff>
      <xdr:row>120</xdr:row>
      <xdr:rowOff>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EFAD3DD0-A1E0-4135-BE28-D74841E59956}"/>
            </a:ext>
          </a:extLst>
        </xdr:cNvPr>
        <xdr:cNvSpPr/>
      </xdr:nvSpPr>
      <xdr:spPr>
        <a:xfrm>
          <a:off x="282226" y="211335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117</xdr:row>
      <xdr:rowOff>4233</xdr:rowOff>
    </xdr:from>
    <xdr:to>
      <xdr:col>4</xdr:col>
      <xdr:colOff>46570</xdr:colOff>
      <xdr:row>119</xdr:row>
      <xdr:rowOff>173567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A2738194-751C-48E0-8B14-8B0132B92290}"/>
            </a:ext>
          </a:extLst>
        </xdr:cNvPr>
        <xdr:cNvSpPr/>
      </xdr:nvSpPr>
      <xdr:spPr>
        <a:xfrm>
          <a:off x="1334915" y="21130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117</xdr:row>
      <xdr:rowOff>13304</xdr:rowOff>
    </xdr:from>
    <xdr:to>
      <xdr:col>8</xdr:col>
      <xdr:colOff>46570</xdr:colOff>
      <xdr:row>120</xdr:row>
      <xdr:rowOff>1210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703DE55E-2413-4152-AFDE-63374E28E5CC}"/>
            </a:ext>
          </a:extLst>
        </xdr:cNvPr>
        <xdr:cNvSpPr/>
      </xdr:nvSpPr>
      <xdr:spPr>
        <a:xfrm>
          <a:off x="3443115" y="211397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117</xdr:row>
      <xdr:rowOff>13304</xdr:rowOff>
    </xdr:from>
    <xdr:to>
      <xdr:col>4</xdr:col>
      <xdr:colOff>46569</xdr:colOff>
      <xdr:row>120</xdr:row>
      <xdr:rowOff>1210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E70AD966-55FC-475D-8F3D-8C493266D4A5}"/>
            </a:ext>
          </a:extLst>
        </xdr:cNvPr>
        <xdr:cNvSpPr/>
      </xdr:nvSpPr>
      <xdr:spPr>
        <a:xfrm>
          <a:off x="1334915" y="211397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117</xdr:row>
      <xdr:rowOff>15522</xdr:rowOff>
    </xdr:from>
    <xdr:to>
      <xdr:col>6</xdr:col>
      <xdr:colOff>43746</xdr:colOff>
      <xdr:row>120</xdr:row>
      <xdr:rowOff>8467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7D5C6102-7B27-47D1-BC26-86AF96B07BD4}"/>
            </a:ext>
          </a:extLst>
        </xdr:cNvPr>
        <xdr:cNvSpPr/>
      </xdr:nvSpPr>
      <xdr:spPr>
        <a:xfrm>
          <a:off x="2386192" y="211419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117</xdr:row>
      <xdr:rowOff>7056</xdr:rowOff>
    </xdr:from>
    <xdr:to>
      <xdr:col>10</xdr:col>
      <xdr:colOff>42332</xdr:colOff>
      <xdr:row>120</xdr:row>
      <xdr:rowOff>1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D8C58CF2-A6E5-47DE-ACAB-B15A6431B3AB}"/>
            </a:ext>
          </a:extLst>
        </xdr:cNvPr>
        <xdr:cNvSpPr/>
      </xdr:nvSpPr>
      <xdr:spPr>
        <a:xfrm>
          <a:off x="44929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117</xdr:row>
      <xdr:rowOff>18345</xdr:rowOff>
    </xdr:from>
    <xdr:to>
      <xdr:col>12</xdr:col>
      <xdr:colOff>39510</xdr:colOff>
      <xdr:row>120</xdr:row>
      <xdr:rowOff>11290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4E093CD4-6A15-4495-9FDC-A8E34C5B4C10}"/>
            </a:ext>
          </a:extLst>
        </xdr:cNvPr>
        <xdr:cNvSpPr/>
      </xdr:nvSpPr>
      <xdr:spPr>
        <a:xfrm>
          <a:off x="55442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117</xdr:row>
      <xdr:rowOff>7056</xdr:rowOff>
    </xdr:from>
    <xdr:to>
      <xdr:col>14</xdr:col>
      <xdr:colOff>42332</xdr:colOff>
      <xdr:row>120</xdr:row>
      <xdr:rowOff>1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8C52156E-0A87-4617-9FE2-50F92BE79B88}"/>
            </a:ext>
          </a:extLst>
        </xdr:cNvPr>
        <xdr:cNvSpPr/>
      </xdr:nvSpPr>
      <xdr:spPr>
        <a:xfrm>
          <a:off x="66011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117</xdr:row>
      <xdr:rowOff>18345</xdr:rowOff>
    </xdr:from>
    <xdr:to>
      <xdr:col>16</xdr:col>
      <xdr:colOff>39510</xdr:colOff>
      <xdr:row>120</xdr:row>
      <xdr:rowOff>11290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F4856B5E-BAB2-42B5-82F5-0BF6DFED59B9}"/>
            </a:ext>
          </a:extLst>
        </xdr:cNvPr>
        <xdr:cNvSpPr/>
      </xdr:nvSpPr>
      <xdr:spPr>
        <a:xfrm>
          <a:off x="76524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117</xdr:row>
      <xdr:rowOff>7056</xdr:rowOff>
    </xdr:from>
    <xdr:to>
      <xdr:col>18</xdr:col>
      <xdr:colOff>42332</xdr:colOff>
      <xdr:row>120</xdr:row>
      <xdr:rowOff>1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5D6D99C1-316E-4606-9D8B-37EDBF28FAFA}"/>
            </a:ext>
          </a:extLst>
        </xdr:cNvPr>
        <xdr:cNvSpPr/>
      </xdr:nvSpPr>
      <xdr:spPr>
        <a:xfrm>
          <a:off x="87093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117</xdr:row>
      <xdr:rowOff>18345</xdr:rowOff>
    </xdr:from>
    <xdr:to>
      <xdr:col>20</xdr:col>
      <xdr:colOff>39510</xdr:colOff>
      <xdr:row>120</xdr:row>
      <xdr:rowOff>11290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5829F9F0-3AB3-42A1-913B-B94C21315F2A}"/>
            </a:ext>
          </a:extLst>
        </xdr:cNvPr>
        <xdr:cNvSpPr/>
      </xdr:nvSpPr>
      <xdr:spPr>
        <a:xfrm>
          <a:off x="97606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129</xdr:row>
      <xdr:rowOff>7055</xdr:rowOff>
    </xdr:from>
    <xdr:to>
      <xdr:col>2</xdr:col>
      <xdr:colOff>49392</xdr:colOff>
      <xdr:row>132</xdr:row>
      <xdr:rowOff>0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70B465-A7CE-4DA7-BA1B-EB7FFF827A7F}"/>
            </a:ext>
          </a:extLst>
        </xdr:cNvPr>
        <xdr:cNvSpPr/>
      </xdr:nvSpPr>
      <xdr:spPr>
        <a:xfrm>
          <a:off x="282226" y="232036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129</xdr:row>
      <xdr:rowOff>4233</xdr:rowOff>
    </xdr:from>
    <xdr:to>
      <xdr:col>4</xdr:col>
      <xdr:colOff>46570</xdr:colOff>
      <xdr:row>131</xdr:row>
      <xdr:rowOff>173567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C423556F-7317-45C2-8ECA-26CCC14AE991}"/>
            </a:ext>
          </a:extLst>
        </xdr:cNvPr>
        <xdr:cNvSpPr/>
      </xdr:nvSpPr>
      <xdr:spPr>
        <a:xfrm>
          <a:off x="1334915" y="23200783"/>
          <a:ext cx="680155" cy="512234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129</xdr:row>
      <xdr:rowOff>13304</xdr:rowOff>
    </xdr:from>
    <xdr:to>
      <xdr:col>8</xdr:col>
      <xdr:colOff>46570</xdr:colOff>
      <xdr:row>132</xdr:row>
      <xdr:rowOff>1209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2D4A1AC8-C175-498C-AC18-19328C92BC86}"/>
            </a:ext>
          </a:extLst>
        </xdr:cNvPr>
        <xdr:cNvSpPr/>
      </xdr:nvSpPr>
      <xdr:spPr>
        <a:xfrm>
          <a:off x="3443115" y="232098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129</xdr:row>
      <xdr:rowOff>4233</xdr:rowOff>
    </xdr:from>
    <xdr:to>
      <xdr:col>4</xdr:col>
      <xdr:colOff>46569</xdr:colOff>
      <xdr:row>131</xdr:row>
      <xdr:rowOff>173567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7AF792D-C554-4E70-B271-8BCD67FB4B50}"/>
            </a:ext>
          </a:extLst>
        </xdr:cNvPr>
        <xdr:cNvSpPr/>
      </xdr:nvSpPr>
      <xdr:spPr>
        <a:xfrm>
          <a:off x="1334915" y="23200783"/>
          <a:ext cx="680154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129</xdr:row>
      <xdr:rowOff>15522</xdr:rowOff>
    </xdr:from>
    <xdr:to>
      <xdr:col>6</xdr:col>
      <xdr:colOff>43746</xdr:colOff>
      <xdr:row>132</xdr:row>
      <xdr:rowOff>8467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4CDAC21B-8B08-40E4-A29D-66B2ABA3C854}"/>
            </a:ext>
          </a:extLst>
        </xdr:cNvPr>
        <xdr:cNvSpPr/>
      </xdr:nvSpPr>
      <xdr:spPr>
        <a:xfrm>
          <a:off x="2386192" y="232120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129</xdr:row>
      <xdr:rowOff>7056</xdr:rowOff>
    </xdr:from>
    <xdr:to>
      <xdr:col>10</xdr:col>
      <xdr:colOff>42332</xdr:colOff>
      <xdr:row>132</xdr:row>
      <xdr:rowOff>1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C28768A5-81B6-4296-BB51-ED367DF01CE6}"/>
            </a:ext>
          </a:extLst>
        </xdr:cNvPr>
        <xdr:cNvSpPr/>
      </xdr:nvSpPr>
      <xdr:spPr>
        <a:xfrm>
          <a:off x="44929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129</xdr:row>
      <xdr:rowOff>18345</xdr:rowOff>
    </xdr:from>
    <xdr:to>
      <xdr:col>12</xdr:col>
      <xdr:colOff>39510</xdr:colOff>
      <xdr:row>132</xdr:row>
      <xdr:rowOff>11290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E1B86EB3-ABEF-4AA0-B95A-3C1F7AA9A867}"/>
            </a:ext>
          </a:extLst>
        </xdr:cNvPr>
        <xdr:cNvSpPr/>
      </xdr:nvSpPr>
      <xdr:spPr>
        <a:xfrm>
          <a:off x="55442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129</xdr:row>
      <xdr:rowOff>7056</xdr:rowOff>
    </xdr:from>
    <xdr:to>
      <xdr:col>14</xdr:col>
      <xdr:colOff>42332</xdr:colOff>
      <xdr:row>132</xdr:row>
      <xdr:rowOff>1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6D6D2A1E-5870-462D-9A3E-E5E09FEF2E9D}"/>
            </a:ext>
          </a:extLst>
        </xdr:cNvPr>
        <xdr:cNvSpPr/>
      </xdr:nvSpPr>
      <xdr:spPr>
        <a:xfrm>
          <a:off x="66011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129</xdr:row>
      <xdr:rowOff>18345</xdr:rowOff>
    </xdr:from>
    <xdr:to>
      <xdr:col>16</xdr:col>
      <xdr:colOff>39510</xdr:colOff>
      <xdr:row>132</xdr:row>
      <xdr:rowOff>11290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98801EB7-0EB6-4DEC-87D7-7AD14BC44912}"/>
            </a:ext>
          </a:extLst>
        </xdr:cNvPr>
        <xdr:cNvSpPr/>
      </xdr:nvSpPr>
      <xdr:spPr>
        <a:xfrm>
          <a:off x="76524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129</xdr:row>
      <xdr:rowOff>7056</xdr:rowOff>
    </xdr:from>
    <xdr:to>
      <xdr:col>18</xdr:col>
      <xdr:colOff>42332</xdr:colOff>
      <xdr:row>132</xdr:row>
      <xdr:rowOff>1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D063BA3F-413F-490C-9EF4-6F913E1BD5C6}"/>
            </a:ext>
          </a:extLst>
        </xdr:cNvPr>
        <xdr:cNvSpPr/>
      </xdr:nvSpPr>
      <xdr:spPr>
        <a:xfrm>
          <a:off x="87093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129</xdr:row>
      <xdr:rowOff>18345</xdr:rowOff>
    </xdr:from>
    <xdr:to>
      <xdr:col>20</xdr:col>
      <xdr:colOff>39510</xdr:colOff>
      <xdr:row>132</xdr:row>
      <xdr:rowOff>11290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3600C690-F38B-4BBA-8AC1-2ACC407383F2}"/>
            </a:ext>
          </a:extLst>
        </xdr:cNvPr>
        <xdr:cNvSpPr/>
      </xdr:nvSpPr>
      <xdr:spPr>
        <a:xfrm>
          <a:off x="97606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141</xdr:row>
      <xdr:rowOff>7055</xdr:rowOff>
    </xdr:from>
    <xdr:to>
      <xdr:col>2</xdr:col>
      <xdr:colOff>49392</xdr:colOff>
      <xdr:row>144</xdr:row>
      <xdr:rowOff>0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5A8255D5-781D-4502-82A2-A8BDD881FC77}"/>
            </a:ext>
          </a:extLst>
        </xdr:cNvPr>
        <xdr:cNvSpPr/>
      </xdr:nvSpPr>
      <xdr:spPr>
        <a:xfrm>
          <a:off x="282226" y="252737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141</xdr:row>
      <xdr:rowOff>4233</xdr:rowOff>
    </xdr:from>
    <xdr:to>
      <xdr:col>4</xdr:col>
      <xdr:colOff>46570</xdr:colOff>
      <xdr:row>143</xdr:row>
      <xdr:rowOff>173567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6C254D2E-73AC-4E34-BB7E-1C96EC8C2EC5}"/>
            </a:ext>
          </a:extLst>
        </xdr:cNvPr>
        <xdr:cNvSpPr/>
      </xdr:nvSpPr>
      <xdr:spPr>
        <a:xfrm>
          <a:off x="1334915" y="252708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141</xdr:row>
      <xdr:rowOff>13304</xdr:rowOff>
    </xdr:from>
    <xdr:to>
      <xdr:col>8</xdr:col>
      <xdr:colOff>46570</xdr:colOff>
      <xdr:row>144</xdr:row>
      <xdr:rowOff>1210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E4E7C3A-7972-449C-9BC9-99575C7077B8}"/>
            </a:ext>
          </a:extLst>
        </xdr:cNvPr>
        <xdr:cNvSpPr/>
      </xdr:nvSpPr>
      <xdr:spPr>
        <a:xfrm>
          <a:off x="3443115" y="252799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141</xdr:row>
      <xdr:rowOff>13304</xdr:rowOff>
    </xdr:from>
    <xdr:to>
      <xdr:col>4</xdr:col>
      <xdr:colOff>46569</xdr:colOff>
      <xdr:row>144</xdr:row>
      <xdr:rowOff>1210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C3603DD0-2EA7-4FFD-87DD-6073B1A047CA}"/>
            </a:ext>
          </a:extLst>
        </xdr:cNvPr>
        <xdr:cNvSpPr/>
      </xdr:nvSpPr>
      <xdr:spPr>
        <a:xfrm>
          <a:off x="1334915" y="252799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141</xdr:row>
      <xdr:rowOff>15522</xdr:rowOff>
    </xdr:from>
    <xdr:to>
      <xdr:col>6</xdr:col>
      <xdr:colOff>43746</xdr:colOff>
      <xdr:row>144</xdr:row>
      <xdr:rowOff>8467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E9F58762-0C6E-40E8-8914-75F6D25A0A63}"/>
            </a:ext>
          </a:extLst>
        </xdr:cNvPr>
        <xdr:cNvSpPr/>
      </xdr:nvSpPr>
      <xdr:spPr>
        <a:xfrm>
          <a:off x="2386192" y="252821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141</xdr:row>
      <xdr:rowOff>7056</xdr:rowOff>
    </xdr:from>
    <xdr:to>
      <xdr:col>10</xdr:col>
      <xdr:colOff>42332</xdr:colOff>
      <xdr:row>144</xdr:row>
      <xdr:rowOff>1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6C1FD359-B51E-4631-8726-3E93845E5735}"/>
            </a:ext>
          </a:extLst>
        </xdr:cNvPr>
        <xdr:cNvSpPr/>
      </xdr:nvSpPr>
      <xdr:spPr>
        <a:xfrm>
          <a:off x="44929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141</xdr:row>
      <xdr:rowOff>18345</xdr:rowOff>
    </xdr:from>
    <xdr:to>
      <xdr:col>12</xdr:col>
      <xdr:colOff>39510</xdr:colOff>
      <xdr:row>144</xdr:row>
      <xdr:rowOff>11290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F73670C1-E52B-4279-93A9-9E104CB95859}"/>
            </a:ext>
          </a:extLst>
        </xdr:cNvPr>
        <xdr:cNvSpPr/>
      </xdr:nvSpPr>
      <xdr:spPr>
        <a:xfrm>
          <a:off x="55442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141</xdr:row>
      <xdr:rowOff>7056</xdr:rowOff>
    </xdr:from>
    <xdr:to>
      <xdr:col>14</xdr:col>
      <xdr:colOff>42332</xdr:colOff>
      <xdr:row>144</xdr:row>
      <xdr:rowOff>1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412DEF33-771C-435E-A54F-677DAA29C236}"/>
            </a:ext>
          </a:extLst>
        </xdr:cNvPr>
        <xdr:cNvSpPr/>
      </xdr:nvSpPr>
      <xdr:spPr>
        <a:xfrm>
          <a:off x="66011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141</xdr:row>
      <xdr:rowOff>18345</xdr:rowOff>
    </xdr:from>
    <xdr:to>
      <xdr:col>16</xdr:col>
      <xdr:colOff>39510</xdr:colOff>
      <xdr:row>144</xdr:row>
      <xdr:rowOff>11290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88DDF6F1-3CE3-4550-868D-9AF9DE9F4AFE}"/>
            </a:ext>
          </a:extLst>
        </xdr:cNvPr>
        <xdr:cNvSpPr/>
      </xdr:nvSpPr>
      <xdr:spPr>
        <a:xfrm>
          <a:off x="76524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141</xdr:row>
      <xdr:rowOff>7056</xdr:rowOff>
    </xdr:from>
    <xdr:to>
      <xdr:col>18</xdr:col>
      <xdr:colOff>42332</xdr:colOff>
      <xdr:row>144</xdr:row>
      <xdr:rowOff>1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D96D9E78-8663-477E-AF75-FC29571C712C}"/>
            </a:ext>
          </a:extLst>
        </xdr:cNvPr>
        <xdr:cNvSpPr/>
      </xdr:nvSpPr>
      <xdr:spPr>
        <a:xfrm>
          <a:off x="87093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141</xdr:row>
      <xdr:rowOff>18345</xdr:rowOff>
    </xdr:from>
    <xdr:to>
      <xdr:col>20</xdr:col>
      <xdr:colOff>39510</xdr:colOff>
      <xdr:row>144</xdr:row>
      <xdr:rowOff>11290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DA0507C2-6854-4DE1-ACA6-8D742F0D226F}"/>
            </a:ext>
          </a:extLst>
        </xdr:cNvPr>
        <xdr:cNvSpPr/>
      </xdr:nvSpPr>
      <xdr:spPr>
        <a:xfrm>
          <a:off x="97606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153</xdr:row>
      <xdr:rowOff>7055</xdr:rowOff>
    </xdr:from>
    <xdr:to>
      <xdr:col>2</xdr:col>
      <xdr:colOff>49392</xdr:colOff>
      <xdr:row>156</xdr:row>
      <xdr:rowOff>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3FBA400-BF7E-4F87-9AB3-EF9072AC7EAF}"/>
            </a:ext>
          </a:extLst>
        </xdr:cNvPr>
        <xdr:cNvSpPr/>
      </xdr:nvSpPr>
      <xdr:spPr>
        <a:xfrm>
          <a:off x="282226" y="273438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153</xdr:row>
      <xdr:rowOff>4233</xdr:rowOff>
    </xdr:from>
    <xdr:to>
      <xdr:col>4</xdr:col>
      <xdr:colOff>46570</xdr:colOff>
      <xdr:row>155</xdr:row>
      <xdr:rowOff>173567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AA71AEEF-5389-4A7D-8618-85EA0F61A004}"/>
            </a:ext>
          </a:extLst>
        </xdr:cNvPr>
        <xdr:cNvSpPr/>
      </xdr:nvSpPr>
      <xdr:spPr>
        <a:xfrm>
          <a:off x="1334915" y="273409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153</xdr:row>
      <xdr:rowOff>13304</xdr:rowOff>
    </xdr:from>
    <xdr:to>
      <xdr:col>8</xdr:col>
      <xdr:colOff>46570</xdr:colOff>
      <xdr:row>156</xdr:row>
      <xdr:rowOff>1209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B48B01F7-F959-4DA6-8C6D-607686006C82}"/>
            </a:ext>
          </a:extLst>
        </xdr:cNvPr>
        <xdr:cNvSpPr/>
      </xdr:nvSpPr>
      <xdr:spPr>
        <a:xfrm>
          <a:off x="3443115" y="273500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153</xdr:row>
      <xdr:rowOff>13304</xdr:rowOff>
    </xdr:from>
    <xdr:to>
      <xdr:col>4</xdr:col>
      <xdr:colOff>46569</xdr:colOff>
      <xdr:row>156</xdr:row>
      <xdr:rowOff>1209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C52DF1A9-71B7-4699-92E6-3D8ABA9E557E}"/>
            </a:ext>
          </a:extLst>
        </xdr:cNvPr>
        <xdr:cNvSpPr/>
      </xdr:nvSpPr>
      <xdr:spPr>
        <a:xfrm>
          <a:off x="1334915" y="273500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153</xdr:row>
      <xdr:rowOff>15522</xdr:rowOff>
    </xdr:from>
    <xdr:to>
      <xdr:col>6</xdr:col>
      <xdr:colOff>43746</xdr:colOff>
      <xdr:row>156</xdr:row>
      <xdr:rowOff>8467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2228700F-721E-465D-80E8-8C6987139614}"/>
            </a:ext>
          </a:extLst>
        </xdr:cNvPr>
        <xdr:cNvSpPr/>
      </xdr:nvSpPr>
      <xdr:spPr>
        <a:xfrm>
          <a:off x="2386192" y="273522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153</xdr:row>
      <xdr:rowOff>7056</xdr:rowOff>
    </xdr:from>
    <xdr:to>
      <xdr:col>10</xdr:col>
      <xdr:colOff>42332</xdr:colOff>
      <xdr:row>156</xdr:row>
      <xdr:rowOff>1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9F9333F3-4D6E-48F6-9729-EFC60B1A207E}"/>
            </a:ext>
          </a:extLst>
        </xdr:cNvPr>
        <xdr:cNvSpPr/>
      </xdr:nvSpPr>
      <xdr:spPr>
        <a:xfrm>
          <a:off x="44929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153</xdr:row>
      <xdr:rowOff>18345</xdr:rowOff>
    </xdr:from>
    <xdr:to>
      <xdr:col>12</xdr:col>
      <xdr:colOff>39510</xdr:colOff>
      <xdr:row>156</xdr:row>
      <xdr:rowOff>11290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B0118ABF-6663-41A9-B39C-2980E93FEBBA}"/>
            </a:ext>
          </a:extLst>
        </xdr:cNvPr>
        <xdr:cNvSpPr/>
      </xdr:nvSpPr>
      <xdr:spPr>
        <a:xfrm>
          <a:off x="55442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153</xdr:row>
      <xdr:rowOff>7056</xdr:rowOff>
    </xdr:from>
    <xdr:to>
      <xdr:col>14</xdr:col>
      <xdr:colOff>42332</xdr:colOff>
      <xdr:row>156</xdr:row>
      <xdr:rowOff>1</xdr:rowOff>
    </xdr:to>
    <xdr:sp macro="" textlink="">
      <xdr:nvSpPr>
        <xdr:cNvPr id="137" name="Isosceles Triangle 136">
          <a:extLst>
            <a:ext uri="{FF2B5EF4-FFF2-40B4-BE49-F238E27FC236}">
              <a16:creationId xmlns:a16="http://schemas.microsoft.com/office/drawing/2014/main" id="{B0B80E7A-F6EB-4095-A592-E0E621D7E6B7}"/>
            </a:ext>
          </a:extLst>
        </xdr:cNvPr>
        <xdr:cNvSpPr/>
      </xdr:nvSpPr>
      <xdr:spPr>
        <a:xfrm>
          <a:off x="66011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153</xdr:row>
      <xdr:rowOff>18345</xdr:rowOff>
    </xdr:from>
    <xdr:to>
      <xdr:col>16</xdr:col>
      <xdr:colOff>39510</xdr:colOff>
      <xdr:row>156</xdr:row>
      <xdr:rowOff>11290</xdr:rowOff>
    </xdr:to>
    <xdr:sp macro="" textlink="">
      <xdr:nvSpPr>
        <xdr:cNvPr id="138" name="Isosceles Triangle 137">
          <a:extLst>
            <a:ext uri="{FF2B5EF4-FFF2-40B4-BE49-F238E27FC236}">
              <a16:creationId xmlns:a16="http://schemas.microsoft.com/office/drawing/2014/main" id="{D2BF8658-F538-483B-8BD4-47A1ABD72729}"/>
            </a:ext>
          </a:extLst>
        </xdr:cNvPr>
        <xdr:cNvSpPr/>
      </xdr:nvSpPr>
      <xdr:spPr>
        <a:xfrm>
          <a:off x="76524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153</xdr:row>
      <xdr:rowOff>7056</xdr:rowOff>
    </xdr:from>
    <xdr:to>
      <xdr:col>18</xdr:col>
      <xdr:colOff>42332</xdr:colOff>
      <xdr:row>156</xdr:row>
      <xdr:rowOff>1</xdr:rowOff>
    </xdr:to>
    <xdr:sp macro="" textlink="">
      <xdr:nvSpPr>
        <xdr:cNvPr id="139" name="Isosceles Triangle 138">
          <a:extLst>
            <a:ext uri="{FF2B5EF4-FFF2-40B4-BE49-F238E27FC236}">
              <a16:creationId xmlns:a16="http://schemas.microsoft.com/office/drawing/2014/main" id="{5C006617-2876-4877-8AC9-126B923F8961}"/>
            </a:ext>
          </a:extLst>
        </xdr:cNvPr>
        <xdr:cNvSpPr/>
      </xdr:nvSpPr>
      <xdr:spPr>
        <a:xfrm>
          <a:off x="87093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153</xdr:row>
      <xdr:rowOff>18345</xdr:rowOff>
    </xdr:from>
    <xdr:to>
      <xdr:col>20</xdr:col>
      <xdr:colOff>39510</xdr:colOff>
      <xdr:row>156</xdr:row>
      <xdr:rowOff>11290</xdr:rowOff>
    </xdr:to>
    <xdr:sp macro="" textlink="">
      <xdr:nvSpPr>
        <xdr:cNvPr id="140" name="Isosceles Triangle 139">
          <a:extLst>
            <a:ext uri="{FF2B5EF4-FFF2-40B4-BE49-F238E27FC236}">
              <a16:creationId xmlns:a16="http://schemas.microsoft.com/office/drawing/2014/main" id="{0D353FEF-1060-4D99-89E8-3A9D49975C6C}"/>
            </a:ext>
          </a:extLst>
        </xdr:cNvPr>
        <xdr:cNvSpPr/>
      </xdr:nvSpPr>
      <xdr:spPr>
        <a:xfrm>
          <a:off x="97606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165</xdr:row>
      <xdr:rowOff>7055</xdr:rowOff>
    </xdr:from>
    <xdr:to>
      <xdr:col>2</xdr:col>
      <xdr:colOff>49392</xdr:colOff>
      <xdr:row>168</xdr:row>
      <xdr:rowOff>0</xdr:rowOff>
    </xdr:to>
    <xdr:sp macro="" textlink="">
      <xdr:nvSpPr>
        <xdr:cNvPr id="141" name="Isosceles Triangle 140">
          <a:extLst>
            <a:ext uri="{FF2B5EF4-FFF2-40B4-BE49-F238E27FC236}">
              <a16:creationId xmlns:a16="http://schemas.microsoft.com/office/drawing/2014/main" id="{F2AB43A2-194A-481D-9F14-EAC7BBDAF0A4}"/>
            </a:ext>
          </a:extLst>
        </xdr:cNvPr>
        <xdr:cNvSpPr/>
      </xdr:nvSpPr>
      <xdr:spPr>
        <a:xfrm>
          <a:off x="282226" y="294139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165</xdr:row>
      <xdr:rowOff>4233</xdr:rowOff>
    </xdr:from>
    <xdr:to>
      <xdr:col>4</xdr:col>
      <xdr:colOff>46570</xdr:colOff>
      <xdr:row>167</xdr:row>
      <xdr:rowOff>173567</xdr:rowOff>
    </xdr:to>
    <xdr:sp macro="" textlink="">
      <xdr:nvSpPr>
        <xdr:cNvPr id="142" name="Isosceles Triangle 141">
          <a:extLst>
            <a:ext uri="{FF2B5EF4-FFF2-40B4-BE49-F238E27FC236}">
              <a16:creationId xmlns:a16="http://schemas.microsoft.com/office/drawing/2014/main" id="{32E8B77B-EBC6-4E90-B350-DAD2BEDCE3BA}"/>
            </a:ext>
          </a:extLst>
        </xdr:cNvPr>
        <xdr:cNvSpPr/>
      </xdr:nvSpPr>
      <xdr:spPr>
        <a:xfrm>
          <a:off x="1334915" y="294110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165</xdr:row>
      <xdr:rowOff>13304</xdr:rowOff>
    </xdr:from>
    <xdr:to>
      <xdr:col>8</xdr:col>
      <xdr:colOff>46570</xdr:colOff>
      <xdr:row>168</xdr:row>
      <xdr:rowOff>1210</xdr:rowOff>
    </xdr:to>
    <xdr:sp macro="" textlink="">
      <xdr:nvSpPr>
        <xdr:cNvPr id="143" name="Isosceles Triangle 142">
          <a:extLst>
            <a:ext uri="{FF2B5EF4-FFF2-40B4-BE49-F238E27FC236}">
              <a16:creationId xmlns:a16="http://schemas.microsoft.com/office/drawing/2014/main" id="{6FC3D540-CD64-475B-84DE-4257DDE2D261}"/>
            </a:ext>
          </a:extLst>
        </xdr:cNvPr>
        <xdr:cNvSpPr/>
      </xdr:nvSpPr>
      <xdr:spPr>
        <a:xfrm>
          <a:off x="3443115" y="294201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165</xdr:row>
      <xdr:rowOff>13304</xdr:rowOff>
    </xdr:from>
    <xdr:to>
      <xdr:col>4</xdr:col>
      <xdr:colOff>46569</xdr:colOff>
      <xdr:row>168</xdr:row>
      <xdr:rowOff>1210</xdr:rowOff>
    </xdr:to>
    <xdr:sp macro="" textlink="">
      <xdr:nvSpPr>
        <xdr:cNvPr id="144" name="Isosceles Triangle 143">
          <a:extLst>
            <a:ext uri="{FF2B5EF4-FFF2-40B4-BE49-F238E27FC236}">
              <a16:creationId xmlns:a16="http://schemas.microsoft.com/office/drawing/2014/main" id="{A33563EB-D1BD-4BA4-93C6-77EF8A68056E}"/>
            </a:ext>
          </a:extLst>
        </xdr:cNvPr>
        <xdr:cNvSpPr/>
      </xdr:nvSpPr>
      <xdr:spPr>
        <a:xfrm>
          <a:off x="1334915" y="294201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165</xdr:row>
      <xdr:rowOff>15522</xdr:rowOff>
    </xdr:from>
    <xdr:to>
      <xdr:col>6</xdr:col>
      <xdr:colOff>43746</xdr:colOff>
      <xdr:row>168</xdr:row>
      <xdr:rowOff>8467</xdr:rowOff>
    </xdr:to>
    <xdr:sp macro="" textlink="">
      <xdr:nvSpPr>
        <xdr:cNvPr id="145" name="Isosceles Triangle 144">
          <a:extLst>
            <a:ext uri="{FF2B5EF4-FFF2-40B4-BE49-F238E27FC236}">
              <a16:creationId xmlns:a16="http://schemas.microsoft.com/office/drawing/2014/main" id="{E186E7C2-05A8-41A7-BE80-3DF97AA21DBD}"/>
            </a:ext>
          </a:extLst>
        </xdr:cNvPr>
        <xdr:cNvSpPr/>
      </xdr:nvSpPr>
      <xdr:spPr>
        <a:xfrm>
          <a:off x="2386192" y="294223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165</xdr:row>
      <xdr:rowOff>7056</xdr:rowOff>
    </xdr:from>
    <xdr:to>
      <xdr:col>10</xdr:col>
      <xdr:colOff>42332</xdr:colOff>
      <xdr:row>168</xdr:row>
      <xdr:rowOff>1</xdr:rowOff>
    </xdr:to>
    <xdr:sp macro="" textlink="">
      <xdr:nvSpPr>
        <xdr:cNvPr id="146" name="Isosceles Triangle 145">
          <a:extLst>
            <a:ext uri="{FF2B5EF4-FFF2-40B4-BE49-F238E27FC236}">
              <a16:creationId xmlns:a16="http://schemas.microsoft.com/office/drawing/2014/main" id="{603F90AB-41D6-4FDD-9DF3-32F335AAE540}"/>
            </a:ext>
          </a:extLst>
        </xdr:cNvPr>
        <xdr:cNvSpPr/>
      </xdr:nvSpPr>
      <xdr:spPr>
        <a:xfrm>
          <a:off x="44929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165</xdr:row>
      <xdr:rowOff>18345</xdr:rowOff>
    </xdr:from>
    <xdr:to>
      <xdr:col>12</xdr:col>
      <xdr:colOff>39510</xdr:colOff>
      <xdr:row>168</xdr:row>
      <xdr:rowOff>11290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1642B88E-9520-4233-961F-BD588D9030C7}"/>
            </a:ext>
          </a:extLst>
        </xdr:cNvPr>
        <xdr:cNvSpPr/>
      </xdr:nvSpPr>
      <xdr:spPr>
        <a:xfrm>
          <a:off x="55442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165</xdr:row>
      <xdr:rowOff>7056</xdr:rowOff>
    </xdr:from>
    <xdr:to>
      <xdr:col>14</xdr:col>
      <xdr:colOff>42332</xdr:colOff>
      <xdr:row>168</xdr:row>
      <xdr:rowOff>1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65065308-BDF0-4AFA-9291-7D4E6FD7986F}"/>
            </a:ext>
          </a:extLst>
        </xdr:cNvPr>
        <xdr:cNvSpPr/>
      </xdr:nvSpPr>
      <xdr:spPr>
        <a:xfrm>
          <a:off x="66011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165</xdr:row>
      <xdr:rowOff>18345</xdr:rowOff>
    </xdr:from>
    <xdr:to>
      <xdr:col>16</xdr:col>
      <xdr:colOff>39510</xdr:colOff>
      <xdr:row>168</xdr:row>
      <xdr:rowOff>11290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E7F54054-3BC6-43B0-B768-D9AD056C028D}"/>
            </a:ext>
          </a:extLst>
        </xdr:cNvPr>
        <xdr:cNvSpPr/>
      </xdr:nvSpPr>
      <xdr:spPr>
        <a:xfrm>
          <a:off x="76524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165</xdr:row>
      <xdr:rowOff>7056</xdr:rowOff>
    </xdr:from>
    <xdr:to>
      <xdr:col>18</xdr:col>
      <xdr:colOff>42332</xdr:colOff>
      <xdr:row>168</xdr:row>
      <xdr:rowOff>1</xdr:rowOff>
    </xdr:to>
    <xdr:sp macro="" textlink="">
      <xdr:nvSpPr>
        <xdr:cNvPr id="150" name="Isosceles Triangle 149">
          <a:extLst>
            <a:ext uri="{FF2B5EF4-FFF2-40B4-BE49-F238E27FC236}">
              <a16:creationId xmlns:a16="http://schemas.microsoft.com/office/drawing/2014/main" id="{030C06EF-E41A-4576-BAAA-4602854898B3}"/>
            </a:ext>
          </a:extLst>
        </xdr:cNvPr>
        <xdr:cNvSpPr/>
      </xdr:nvSpPr>
      <xdr:spPr>
        <a:xfrm>
          <a:off x="87093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165</xdr:row>
      <xdr:rowOff>18345</xdr:rowOff>
    </xdr:from>
    <xdr:to>
      <xdr:col>20</xdr:col>
      <xdr:colOff>39510</xdr:colOff>
      <xdr:row>168</xdr:row>
      <xdr:rowOff>11290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1B616C64-D654-4D48-B5F8-A2A59570E687}"/>
            </a:ext>
          </a:extLst>
        </xdr:cNvPr>
        <xdr:cNvSpPr/>
      </xdr:nvSpPr>
      <xdr:spPr>
        <a:xfrm>
          <a:off x="97606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177</xdr:row>
      <xdr:rowOff>7055</xdr:rowOff>
    </xdr:from>
    <xdr:to>
      <xdr:col>2</xdr:col>
      <xdr:colOff>49392</xdr:colOff>
      <xdr:row>180</xdr:row>
      <xdr:rowOff>0</xdr:rowOff>
    </xdr:to>
    <xdr:sp macro="" textlink="">
      <xdr:nvSpPr>
        <xdr:cNvPr id="152" name="Isosceles Triangle 151">
          <a:extLst>
            <a:ext uri="{FF2B5EF4-FFF2-40B4-BE49-F238E27FC236}">
              <a16:creationId xmlns:a16="http://schemas.microsoft.com/office/drawing/2014/main" id="{11CF24C0-D2CF-48A1-81F3-F60F732A754E}"/>
            </a:ext>
          </a:extLst>
        </xdr:cNvPr>
        <xdr:cNvSpPr/>
      </xdr:nvSpPr>
      <xdr:spPr>
        <a:xfrm>
          <a:off x="282226" y="314840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177</xdr:row>
      <xdr:rowOff>4233</xdr:rowOff>
    </xdr:from>
    <xdr:to>
      <xdr:col>4</xdr:col>
      <xdr:colOff>46570</xdr:colOff>
      <xdr:row>179</xdr:row>
      <xdr:rowOff>173567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C2F87EEB-B37A-46D3-83FB-DA8A059BD345}"/>
            </a:ext>
          </a:extLst>
        </xdr:cNvPr>
        <xdr:cNvSpPr/>
      </xdr:nvSpPr>
      <xdr:spPr>
        <a:xfrm>
          <a:off x="1334915" y="314811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177</xdr:row>
      <xdr:rowOff>13304</xdr:rowOff>
    </xdr:from>
    <xdr:to>
      <xdr:col>8</xdr:col>
      <xdr:colOff>46570</xdr:colOff>
      <xdr:row>180</xdr:row>
      <xdr:rowOff>1209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B1D9627E-F7BD-4A46-9ABD-672613EA5A9F}"/>
            </a:ext>
          </a:extLst>
        </xdr:cNvPr>
        <xdr:cNvSpPr/>
      </xdr:nvSpPr>
      <xdr:spPr>
        <a:xfrm>
          <a:off x="3443115" y="314902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177</xdr:row>
      <xdr:rowOff>13304</xdr:rowOff>
    </xdr:from>
    <xdr:to>
      <xdr:col>4</xdr:col>
      <xdr:colOff>46569</xdr:colOff>
      <xdr:row>180</xdr:row>
      <xdr:rowOff>1209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EBD9983C-A140-46A8-9D93-926725214D19}"/>
            </a:ext>
          </a:extLst>
        </xdr:cNvPr>
        <xdr:cNvSpPr/>
      </xdr:nvSpPr>
      <xdr:spPr>
        <a:xfrm>
          <a:off x="1334915" y="314902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177</xdr:row>
      <xdr:rowOff>15522</xdr:rowOff>
    </xdr:from>
    <xdr:to>
      <xdr:col>6</xdr:col>
      <xdr:colOff>43746</xdr:colOff>
      <xdr:row>180</xdr:row>
      <xdr:rowOff>8467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7152A69F-289C-491C-8760-32049F8D6909}"/>
            </a:ext>
          </a:extLst>
        </xdr:cNvPr>
        <xdr:cNvSpPr/>
      </xdr:nvSpPr>
      <xdr:spPr>
        <a:xfrm>
          <a:off x="2386192" y="314924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177</xdr:row>
      <xdr:rowOff>7056</xdr:rowOff>
    </xdr:from>
    <xdr:to>
      <xdr:col>10</xdr:col>
      <xdr:colOff>42332</xdr:colOff>
      <xdr:row>180</xdr:row>
      <xdr:rowOff>1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F660E3B5-F967-4F70-8EC7-9BF0952121A5}"/>
            </a:ext>
          </a:extLst>
        </xdr:cNvPr>
        <xdr:cNvSpPr/>
      </xdr:nvSpPr>
      <xdr:spPr>
        <a:xfrm>
          <a:off x="44929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177</xdr:row>
      <xdr:rowOff>18345</xdr:rowOff>
    </xdr:from>
    <xdr:to>
      <xdr:col>12</xdr:col>
      <xdr:colOff>39510</xdr:colOff>
      <xdr:row>180</xdr:row>
      <xdr:rowOff>11290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D82C0BF0-6F86-4A11-8736-C0508176A05F}"/>
            </a:ext>
          </a:extLst>
        </xdr:cNvPr>
        <xdr:cNvSpPr/>
      </xdr:nvSpPr>
      <xdr:spPr>
        <a:xfrm>
          <a:off x="55442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177</xdr:row>
      <xdr:rowOff>7056</xdr:rowOff>
    </xdr:from>
    <xdr:to>
      <xdr:col>14</xdr:col>
      <xdr:colOff>42332</xdr:colOff>
      <xdr:row>180</xdr:row>
      <xdr:rowOff>1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91037792-A990-4AB2-ABF2-D06747547BF3}"/>
            </a:ext>
          </a:extLst>
        </xdr:cNvPr>
        <xdr:cNvSpPr/>
      </xdr:nvSpPr>
      <xdr:spPr>
        <a:xfrm>
          <a:off x="66011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177</xdr:row>
      <xdr:rowOff>18345</xdr:rowOff>
    </xdr:from>
    <xdr:to>
      <xdr:col>16</xdr:col>
      <xdr:colOff>39510</xdr:colOff>
      <xdr:row>180</xdr:row>
      <xdr:rowOff>11290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7A4BADDF-A986-42CC-BB9D-2E3104714507}"/>
            </a:ext>
          </a:extLst>
        </xdr:cNvPr>
        <xdr:cNvSpPr/>
      </xdr:nvSpPr>
      <xdr:spPr>
        <a:xfrm>
          <a:off x="76524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177</xdr:row>
      <xdr:rowOff>7056</xdr:rowOff>
    </xdr:from>
    <xdr:to>
      <xdr:col>18</xdr:col>
      <xdr:colOff>42332</xdr:colOff>
      <xdr:row>180</xdr:row>
      <xdr:rowOff>1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5C564825-F3B5-4B4A-9773-ACF78016245D}"/>
            </a:ext>
          </a:extLst>
        </xdr:cNvPr>
        <xdr:cNvSpPr/>
      </xdr:nvSpPr>
      <xdr:spPr>
        <a:xfrm>
          <a:off x="87093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177</xdr:row>
      <xdr:rowOff>18345</xdr:rowOff>
    </xdr:from>
    <xdr:to>
      <xdr:col>20</xdr:col>
      <xdr:colOff>39510</xdr:colOff>
      <xdr:row>180</xdr:row>
      <xdr:rowOff>11290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8D5450C9-36AE-4438-BC4E-E663769BAADF}"/>
            </a:ext>
          </a:extLst>
        </xdr:cNvPr>
        <xdr:cNvSpPr/>
      </xdr:nvSpPr>
      <xdr:spPr>
        <a:xfrm>
          <a:off x="97606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189</xdr:row>
      <xdr:rowOff>7055</xdr:rowOff>
    </xdr:from>
    <xdr:to>
      <xdr:col>2</xdr:col>
      <xdr:colOff>49392</xdr:colOff>
      <xdr:row>192</xdr:row>
      <xdr:rowOff>0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8DE11310-813C-4023-BA99-333D143699E9}"/>
            </a:ext>
          </a:extLst>
        </xdr:cNvPr>
        <xdr:cNvSpPr/>
      </xdr:nvSpPr>
      <xdr:spPr>
        <a:xfrm>
          <a:off x="282226" y="335541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189</xdr:row>
      <xdr:rowOff>4233</xdr:rowOff>
    </xdr:from>
    <xdr:to>
      <xdr:col>4</xdr:col>
      <xdr:colOff>46570</xdr:colOff>
      <xdr:row>191</xdr:row>
      <xdr:rowOff>173567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51FE78AF-9D23-4A12-B5C6-A4945397A3DF}"/>
            </a:ext>
          </a:extLst>
        </xdr:cNvPr>
        <xdr:cNvSpPr/>
      </xdr:nvSpPr>
      <xdr:spPr>
        <a:xfrm>
          <a:off x="1334915" y="335512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189</xdr:row>
      <xdr:rowOff>13304</xdr:rowOff>
    </xdr:from>
    <xdr:to>
      <xdr:col>8</xdr:col>
      <xdr:colOff>46570</xdr:colOff>
      <xdr:row>192</xdr:row>
      <xdr:rowOff>1209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83EAEAE3-F7E8-4C46-A80F-A4589B02067F}"/>
            </a:ext>
          </a:extLst>
        </xdr:cNvPr>
        <xdr:cNvSpPr/>
      </xdr:nvSpPr>
      <xdr:spPr>
        <a:xfrm>
          <a:off x="3443115" y="335603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189</xdr:row>
      <xdr:rowOff>13304</xdr:rowOff>
    </xdr:from>
    <xdr:to>
      <xdr:col>4</xdr:col>
      <xdr:colOff>46569</xdr:colOff>
      <xdr:row>192</xdr:row>
      <xdr:rowOff>1209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826179E-8B8E-4EEC-A885-027E2ED316D9}"/>
            </a:ext>
          </a:extLst>
        </xdr:cNvPr>
        <xdr:cNvSpPr/>
      </xdr:nvSpPr>
      <xdr:spPr>
        <a:xfrm>
          <a:off x="1334915" y="335603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189</xdr:row>
      <xdr:rowOff>15522</xdr:rowOff>
    </xdr:from>
    <xdr:to>
      <xdr:col>6</xdr:col>
      <xdr:colOff>43746</xdr:colOff>
      <xdr:row>192</xdr:row>
      <xdr:rowOff>8467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9A975049-BB7A-4383-B525-D4F1FA97DC51}"/>
            </a:ext>
          </a:extLst>
        </xdr:cNvPr>
        <xdr:cNvSpPr/>
      </xdr:nvSpPr>
      <xdr:spPr>
        <a:xfrm>
          <a:off x="2386192" y="335625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189</xdr:row>
      <xdr:rowOff>7056</xdr:rowOff>
    </xdr:from>
    <xdr:to>
      <xdr:col>10</xdr:col>
      <xdr:colOff>42332</xdr:colOff>
      <xdr:row>192</xdr:row>
      <xdr:rowOff>1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A190F497-AE7F-4141-8B62-34CD422852E7}"/>
            </a:ext>
          </a:extLst>
        </xdr:cNvPr>
        <xdr:cNvSpPr/>
      </xdr:nvSpPr>
      <xdr:spPr>
        <a:xfrm>
          <a:off x="44929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189</xdr:row>
      <xdr:rowOff>18345</xdr:rowOff>
    </xdr:from>
    <xdr:to>
      <xdr:col>12</xdr:col>
      <xdr:colOff>39510</xdr:colOff>
      <xdr:row>192</xdr:row>
      <xdr:rowOff>11290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52D9B9DF-A47D-4824-B4CD-1CEE287D352C}"/>
            </a:ext>
          </a:extLst>
        </xdr:cNvPr>
        <xdr:cNvSpPr/>
      </xdr:nvSpPr>
      <xdr:spPr>
        <a:xfrm>
          <a:off x="55442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189</xdr:row>
      <xdr:rowOff>7056</xdr:rowOff>
    </xdr:from>
    <xdr:to>
      <xdr:col>14</xdr:col>
      <xdr:colOff>42332</xdr:colOff>
      <xdr:row>192</xdr:row>
      <xdr:rowOff>1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469A18AA-512B-4338-8B21-64F1ECD3E5A1}"/>
            </a:ext>
          </a:extLst>
        </xdr:cNvPr>
        <xdr:cNvSpPr/>
      </xdr:nvSpPr>
      <xdr:spPr>
        <a:xfrm>
          <a:off x="66011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189</xdr:row>
      <xdr:rowOff>18345</xdr:rowOff>
    </xdr:from>
    <xdr:to>
      <xdr:col>16</xdr:col>
      <xdr:colOff>39510</xdr:colOff>
      <xdr:row>192</xdr:row>
      <xdr:rowOff>11290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ABCF8B8F-57D0-4F4D-A6C7-96A861E95D41}"/>
            </a:ext>
          </a:extLst>
        </xdr:cNvPr>
        <xdr:cNvSpPr/>
      </xdr:nvSpPr>
      <xdr:spPr>
        <a:xfrm>
          <a:off x="76524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189</xdr:row>
      <xdr:rowOff>7056</xdr:rowOff>
    </xdr:from>
    <xdr:to>
      <xdr:col>18</xdr:col>
      <xdr:colOff>42332</xdr:colOff>
      <xdr:row>192</xdr:row>
      <xdr:rowOff>1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2155C6FC-4862-4793-8500-262745574416}"/>
            </a:ext>
          </a:extLst>
        </xdr:cNvPr>
        <xdr:cNvSpPr/>
      </xdr:nvSpPr>
      <xdr:spPr>
        <a:xfrm>
          <a:off x="87093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189</xdr:row>
      <xdr:rowOff>18345</xdr:rowOff>
    </xdr:from>
    <xdr:to>
      <xdr:col>20</xdr:col>
      <xdr:colOff>39510</xdr:colOff>
      <xdr:row>192</xdr:row>
      <xdr:rowOff>11290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1DD08E7B-46A5-4C3A-B60B-150C290E7C08}"/>
            </a:ext>
          </a:extLst>
        </xdr:cNvPr>
        <xdr:cNvSpPr/>
      </xdr:nvSpPr>
      <xdr:spPr>
        <a:xfrm>
          <a:off x="97606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201</xdr:row>
      <xdr:rowOff>7055</xdr:rowOff>
    </xdr:from>
    <xdr:to>
      <xdr:col>2</xdr:col>
      <xdr:colOff>49392</xdr:colOff>
      <xdr:row>204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246D6584-6532-4B85-B46F-1D4E9569E217}"/>
            </a:ext>
          </a:extLst>
        </xdr:cNvPr>
        <xdr:cNvSpPr/>
      </xdr:nvSpPr>
      <xdr:spPr>
        <a:xfrm>
          <a:off x="282226" y="356242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201</xdr:row>
      <xdr:rowOff>4233</xdr:rowOff>
    </xdr:from>
    <xdr:to>
      <xdr:col>4</xdr:col>
      <xdr:colOff>46570</xdr:colOff>
      <xdr:row>203</xdr:row>
      <xdr:rowOff>173567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10A4C7C3-2969-487C-AC79-7D5653944735}"/>
            </a:ext>
          </a:extLst>
        </xdr:cNvPr>
        <xdr:cNvSpPr/>
      </xdr:nvSpPr>
      <xdr:spPr>
        <a:xfrm>
          <a:off x="1334915" y="356213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201</xdr:row>
      <xdr:rowOff>13304</xdr:rowOff>
    </xdr:from>
    <xdr:to>
      <xdr:col>8</xdr:col>
      <xdr:colOff>46570</xdr:colOff>
      <xdr:row>204</xdr:row>
      <xdr:rowOff>1210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F851074F-F29B-40A2-8A35-61877606AD3D}"/>
            </a:ext>
          </a:extLst>
        </xdr:cNvPr>
        <xdr:cNvSpPr/>
      </xdr:nvSpPr>
      <xdr:spPr>
        <a:xfrm>
          <a:off x="3443115" y="356304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201</xdr:row>
      <xdr:rowOff>13304</xdr:rowOff>
    </xdr:from>
    <xdr:to>
      <xdr:col>4</xdr:col>
      <xdr:colOff>46569</xdr:colOff>
      <xdr:row>204</xdr:row>
      <xdr:rowOff>1210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6FDA9216-3399-4A67-B497-835202EE5167}"/>
            </a:ext>
          </a:extLst>
        </xdr:cNvPr>
        <xdr:cNvSpPr/>
      </xdr:nvSpPr>
      <xdr:spPr>
        <a:xfrm>
          <a:off x="1334915" y="356304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201</xdr:row>
      <xdr:rowOff>15522</xdr:rowOff>
    </xdr:from>
    <xdr:to>
      <xdr:col>6</xdr:col>
      <xdr:colOff>43746</xdr:colOff>
      <xdr:row>204</xdr:row>
      <xdr:rowOff>8467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E77BCA4E-3926-4DE0-84B6-A4E2BD8E8F49}"/>
            </a:ext>
          </a:extLst>
        </xdr:cNvPr>
        <xdr:cNvSpPr/>
      </xdr:nvSpPr>
      <xdr:spPr>
        <a:xfrm>
          <a:off x="2386192" y="356326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201</xdr:row>
      <xdr:rowOff>7056</xdr:rowOff>
    </xdr:from>
    <xdr:to>
      <xdr:col>10</xdr:col>
      <xdr:colOff>42332</xdr:colOff>
      <xdr:row>204</xdr:row>
      <xdr:rowOff>1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B72F6A5F-7076-4C55-A199-EFD0C3B8D593}"/>
            </a:ext>
          </a:extLst>
        </xdr:cNvPr>
        <xdr:cNvSpPr/>
      </xdr:nvSpPr>
      <xdr:spPr>
        <a:xfrm>
          <a:off x="44929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201</xdr:row>
      <xdr:rowOff>18345</xdr:rowOff>
    </xdr:from>
    <xdr:to>
      <xdr:col>12</xdr:col>
      <xdr:colOff>39510</xdr:colOff>
      <xdr:row>204</xdr:row>
      <xdr:rowOff>11290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F9771CD-F806-4A11-A8A2-DAD043161B30}"/>
            </a:ext>
          </a:extLst>
        </xdr:cNvPr>
        <xdr:cNvSpPr/>
      </xdr:nvSpPr>
      <xdr:spPr>
        <a:xfrm>
          <a:off x="55442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201</xdr:row>
      <xdr:rowOff>7056</xdr:rowOff>
    </xdr:from>
    <xdr:to>
      <xdr:col>14</xdr:col>
      <xdr:colOff>42332</xdr:colOff>
      <xdr:row>204</xdr:row>
      <xdr:rowOff>1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CAE27380-931A-4421-B2D8-B9B3F6158039}"/>
            </a:ext>
          </a:extLst>
        </xdr:cNvPr>
        <xdr:cNvSpPr/>
      </xdr:nvSpPr>
      <xdr:spPr>
        <a:xfrm>
          <a:off x="66011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201</xdr:row>
      <xdr:rowOff>18345</xdr:rowOff>
    </xdr:from>
    <xdr:to>
      <xdr:col>16</xdr:col>
      <xdr:colOff>39510</xdr:colOff>
      <xdr:row>204</xdr:row>
      <xdr:rowOff>11290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590292E8-2265-4D4C-A055-1B7571EB7304}"/>
            </a:ext>
          </a:extLst>
        </xdr:cNvPr>
        <xdr:cNvSpPr/>
      </xdr:nvSpPr>
      <xdr:spPr>
        <a:xfrm>
          <a:off x="76524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201</xdr:row>
      <xdr:rowOff>7056</xdr:rowOff>
    </xdr:from>
    <xdr:to>
      <xdr:col>18</xdr:col>
      <xdr:colOff>42332</xdr:colOff>
      <xdr:row>204</xdr:row>
      <xdr:rowOff>1</xdr:rowOff>
    </xdr:to>
    <xdr:sp macro="" textlink="">
      <xdr:nvSpPr>
        <xdr:cNvPr id="183" name="Isosceles Triangle 182">
          <a:extLst>
            <a:ext uri="{FF2B5EF4-FFF2-40B4-BE49-F238E27FC236}">
              <a16:creationId xmlns:a16="http://schemas.microsoft.com/office/drawing/2014/main" id="{03303AC2-4DCB-4212-BDCB-E9C035BF6F17}"/>
            </a:ext>
          </a:extLst>
        </xdr:cNvPr>
        <xdr:cNvSpPr/>
      </xdr:nvSpPr>
      <xdr:spPr>
        <a:xfrm>
          <a:off x="87093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201</xdr:row>
      <xdr:rowOff>18345</xdr:rowOff>
    </xdr:from>
    <xdr:to>
      <xdr:col>20</xdr:col>
      <xdr:colOff>39510</xdr:colOff>
      <xdr:row>204</xdr:row>
      <xdr:rowOff>11290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1D7EA314-9629-462B-B2FA-144971282B82}"/>
            </a:ext>
          </a:extLst>
        </xdr:cNvPr>
        <xdr:cNvSpPr/>
      </xdr:nvSpPr>
      <xdr:spPr>
        <a:xfrm>
          <a:off x="97606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213</xdr:row>
      <xdr:rowOff>7055</xdr:rowOff>
    </xdr:from>
    <xdr:to>
      <xdr:col>2</xdr:col>
      <xdr:colOff>49392</xdr:colOff>
      <xdr:row>216</xdr:row>
      <xdr:rowOff>0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9B4F410E-6090-49B5-B420-5A9C9D0F6AEF}"/>
            </a:ext>
          </a:extLst>
        </xdr:cNvPr>
        <xdr:cNvSpPr/>
      </xdr:nvSpPr>
      <xdr:spPr>
        <a:xfrm>
          <a:off x="282226" y="376943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213</xdr:row>
      <xdr:rowOff>4233</xdr:rowOff>
    </xdr:from>
    <xdr:to>
      <xdr:col>4</xdr:col>
      <xdr:colOff>46570</xdr:colOff>
      <xdr:row>215</xdr:row>
      <xdr:rowOff>173567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E47AB7E3-B5B2-41C9-AF14-9098653124CC}"/>
            </a:ext>
          </a:extLst>
        </xdr:cNvPr>
        <xdr:cNvSpPr/>
      </xdr:nvSpPr>
      <xdr:spPr>
        <a:xfrm>
          <a:off x="1334915" y="376914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213</xdr:row>
      <xdr:rowOff>13304</xdr:rowOff>
    </xdr:from>
    <xdr:to>
      <xdr:col>8</xdr:col>
      <xdr:colOff>46570</xdr:colOff>
      <xdr:row>216</xdr:row>
      <xdr:rowOff>1209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3318E738-3E43-4D22-9A44-96235A1D2F5A}"/>
            </a:ext>
          </a:extLst>
        </xdr:cNvPr>
        <xdr:cNvSpPr/>
      </xdr:nvSpPr>
      <xdr:spPr>
        <a:xfrm>
          <a:off x="3443115" y="377005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213</xdr:row>
      <xdr:rowOff>13304</xdr:rowOff>
    </xdr:from>
    <xdr:to>
      <xdr:col>4</xdr:col>
      <xdr:colOff>46569</xdr:colOff>
      <xdr:row>216</xdr:row>
      <xdr:rowOff>1209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791CD1F9-6959-4980-9BE8-67905710064F}"/>
            </a:ext>
          </a:extLst>
        </xdr:cNvPr>
        <xdr:cNvSpPr/>
      </xdr:nvSpPr>
      <xdr:spPr>
        <a:xfrm>
          <a:off x="1334915" y="377005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213</xdr:row>
      <xdr:rowOff>15522</xdr:rowOff>
    </xdr:from>
    <xdr:to>
      <xdr:col>6</xdr:col>
      <xdr:colOff>43746</xdr:colOff>
      <xdr:row>216</xdr:row>
      <xdr:rowOff>8467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6D35A85D-9101-4A0D-B859-CFB5F9EC9DD9}"/>
            </a:ext>
          </a:extLst>
        </xdr:cNvPr>
        <xdr:cNvSpPr/>
      </xdr:nvSpPr>
      <xdr:spPr>
        <a:xfrm>
          <a:off x="2386192" y="377027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213</xdr:row>
      <xdr:rowOff>7056</xdr:rowOff>
    </xdr:from>
    <xdr:to>
      <xdr:col>10</xdr:col>
      <xdr:colOff>42332</xdr:colOff>
      <xdr:row>216</xdr:row>
      <xdr:rowOff>1</xdr:rowOff>
    </xdr:to>
    <xdr:sp macro="" textlink="">
      <xdr:nvSpPr>
        <xdr:cNvPr id="190" name="Isosceles Triangle 189">
          <a:extLst>
            <a:ext uri="{FF2B5EF4-FFF2-40B4-BE49-F238E27FC236}">
              <a16:creationId xmlns:a16="http://schemas.microsoft.com/office/drawing/2014/main" id="{610E4096-4174-4B76-952E-A86B5D59580B}"/>
            </a:ext>
          </a:extLst>
        </xdr:cNvPr>
        <xdr:cNvSpPr/>
      </xdr:nvSpPr>
      <xdr:spPr>
        <a:xfrm>
          <a:off x="44929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213</xdr:row>
      <xdr:rowOff>18345</xdr:rowOff>
    </xdr:from>
    <xdr:to>
      <xdr:col>12</xdr:col>
      <xdr:colOff>39510</xdr:colOff>
      <xdr:row>216</xdr:row>
      <xdr:rowOff>11290</xdr:rowOff>
    </xdr:to>
    <xdr:sp macro="" textlink="">
      <xdr:nvSpPr>
        <xdr:cNvPr id="191" name="Isosceles Triangle 190">
          <a:extLst>
            <a:ext uri="{FF2B5EF4-FFF2-40B4-BE49-F238E27FC236}">
              <a16:creationId xmlns:a16="http://schemas.microsoft.com/office/drawing/2014/main" id="{BA1104F7-D9FD-42A5-939D-2B2CA891902E}"/>
            </a:ext>
          </a:extLst>
        </xdr:cNvPr>
        <xdr:cNvSpPr/>
      </xdr:nvSpPr>
      <xdr:spPr>
        <a:xfrm>
          <a:off x="55442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213</xdr:row>
      <xdr:rowOff>7056</xdr:rowOff>
    </xdr:from>
    <xdr:to>
      <xdr:col>14</xdr:col>
      <xdr:colOff>42332</xdr:colOff>
      <xdr:row>216</xdr:row>
      <xdr:rowOff>1</xdr:rowOff>
    </xdr:to>
    <xdr:sp macro="" textlink="">
      <xdr:nvSpPr>
        <xdr:cNvPr id="192" name="Isosceles Triangle 191">
          <a:extLst>
            <a:ext uri="{FF2B5EF4-FFF2-40B4-BE49-F238E27FC236}">
              <a16:creationId xmlns:a16="http://schemas.microsoft.com/office/drawing/2014/main" id="{5BF74839-6ED8-492C-B4D3-901B5A20C875}"/>
            </a:ext>
          </a:extLst>
        </xdr:cNvPr>
        <xdr:cNvSpPr/>
      </xdr:nvSpPr>
      <xdr:spPr>
        <a:xfrm>
          <a:off x="66011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213</xdr:row>
      <xdr:rowOff>18345</xdr:rowOff>
    </xdr:from>
    <xdr:to>
      <xdr:col>16</xdr:col>
      <xdr:colOff>39510</xdr:colOff>
      <xdr:row>216</xdr:row>
      <xdr:rowOff>11290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815D9F98-229A-4BB4-8BB2-1260C581541F}"/>
            </a:ext>
          </a:extLst>
        </xdr:cNvPr>
        <xdr:cNvSpPr/>
      </xdr:nvSpPr>
      <xdr:spPr>
        <a:xfrm>
          <a:off x="76524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213</xdr:row>
      <xdr:rowOff>7056</xdr:rowOff>
    </xdr:from>
    <xdr:to>
      <xdr:col>18</xdr:col>
      <xdr:colOff>42332</xdr:colOff>
      <xdr:row>216</xdr:row>
      <xdr:rowOff>1</xdr:rowOff>
    </xdr:to>
    <xdr:sp macro="" textlink="">
      <xdr:nvSpPr>
        <xdr:cNvPr id="194" name="Isosceles Triangle 193">
          <a:extLst>
            <a:ext uri="{FF2B5EF4-FFF2-40B4-BE49-F238E27FC236}">
              <a16:creationId xmlns:a16="http://schemas.microsoft.com/office/drawing/2014/main" id="{5E4BC713-FDB7-4911-B526-75B053FB3854}"/>
            </a:ext>
          </a:extLst>
        </xdr:cNvPr>
        <xdr:cNvSpPr/>
      </xdr:nvSpPr>
      <xdr:spPr>
        <a:xfrm>
          <a:off x="87093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213</xdr:row>
      <xdr:rowOff>18345</xdr:rowOff>
    </xdr:from>
    <xdr:to>
      <xdr:col>20</xdr:col>
      <xdr:colOff>39510</xdr:colOff>
      <xdr:row>216</xdr:row>
      <xdr:rowOff>11290</xdr:rowOff>
    </xdr:to>
    <xdr:sp macro="" textlink="">
      <xdr:nvSpPr>
        <xdr:cNvPr id="195" name="Isosceles Triangle 194">
          <a:extLst>
            <a:ext uri="{FF2B5EF4-FFF2-40B4-BE49-F238E27FC236}">
              <a16:creationId xmlns:a16="http://schemas.microsoft.com/office/drawing/2014/main" id="{2DE931BA-E2D8-4743-BD3C-3F116991B8AF}"/>
            </a:ext>
          </a:extLst>
        </xdr:cNvPr>
        <xdr:cNvSpPr/>
      </xdr:nvSpPr>
      <xdr:spPr>
        <a:xfrm>
          <a:off x="97606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225</xdr:row>
      <xdr:rowOff>7055</xdr:rowOff>
    </xdr:from>
    <xdr:to>
      <xdr:col>2</xdr:col>
      <xdr:colOff>49392</xdr:colOff>
      <xdr:row>228</xdr:row>
      <xdr:rowOff>0</xdr:rowOff>
    </xdr:to>
    <xdr:sp macro="" textlink="">
      <xdr:nvSpPr>
        <xdr:cNvPr id="196" name="Isosceles Triangle 195">
          <a:extLst>
            <a:ext uri="{FF2B5EF4-FFF2-40B4-BE49-F238E27FC236}">
              <a16:creationId xmlns:a16="http://schemas.microsoft.com/office/drawing/2014/main" id="{5F08269A-E7E2-496F-8FBD-E6C6E8780DDD}"/>
            </a:ext>
          </a:extLst>
        </xdr:cNvPr>
        <xdr:cNvSpPr/>
      </xdr:nvSpPr>
      <xdr:spPr>
        <a:xfrm>
          <a:off x="282226" y="39764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225</xdr:row>
      <xdr:rowOff>4233</xdr:rowOff>
    </xdr:from>
    <xdr:to>
      <xdr:col>4</xdr:col>
      <xdr:colOff>46570</xdr:colOff>
      <xdr:row>227</xdr:row>
      <xdr:rowOff>173567</xdr:rowOff>
    </xdr:to>
    <xdr:sp macro="" textlink="">
      <xdr:nvSpPr>
        <xdr:cNvPr id="197" name="Isosceles Triangle 196">
          <a:extLst>
            <a:ext uri="{FF2B5EF4-FFF2-40B4-BE49-F238E27FC236}">
              <a16:creationId xmlns:a16="http://schemas.microsoft.com/office/drawing/2014/main" id="{885089D8-AAE3-4374-B5F1-63305AA48BF9}"/>
            </a:ext>
          </a:extLst>
        </xdr:cNvPr>
        <xdr:cNvSpPr/>
      </xdr:nvSpPr>
      <xdr:spPr>
        <a:xfrm>
          <a:off x="1334915" y="39761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225</xdr:row>
      <xdr:rowOff>13304</xdr:rowOff>
    </xdr:from>
    <xdr:to>
      <xdr:col>8</xdr:col>
      <xdr:colOff>46570</xdr:colOff>
      <xdr:row>228</xdr:row>
      <xdr:rowOff>1210</xdr:rowOff>
    </xdr:to>
    <xdr:sp macro="" textlink="">
      <xdr:nvSpPr>
        <xdr:cNvPr id="198" name="Isosceles Triangle 197">
          <a:extLst>
            <a:ext uri="{FF2B5EF4-FFF2-40B4-BE49-F238E27FC236}">
              <a16:creationId xmlns:a16="http://schemas.microsoft.com/office/drawing/2014/main" id="{CCF08D91-5009-4EC3-8F3D-8A4D94C7FCF3}"/>
            </a:ext>
          </a:extLst>
        </xdr:cNvPr>
        <xdr:cNvSpPr/>
      </xdr:nvSpPr>
      <xdr:spPr>
        <a:xfrm>
          <a:off x="3443115" y="397706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225</xdr:row>
      <xdr:rowOff>13304</xdr:rowOff>
    </xdr:from>
    <xdr:to>
      <xdr:col>4</xdr:col>
      <xdr:colOff>46569</xdr:colOff>
      <xdr:row>228</xdr:row>
      <xdr:rowOff>1210</xdr:rowOff>
    </xdr:to>
    <xdr:sp macro="" textlink="">
      <xdr:nvSpPr>
        <xdr:cNvPr id="199" name="Isosceles Triangle 198">
          <a:extLst>
            <a:ext uri="{FF2B5EF4-FFF2-40B4-BE49-F238E27FC236}">
              <a16:creationId xmlns:a16="http://schemas.microsoft.com/office/drawing/2014/main" id="{B771C122-F596-484A-8FB0-4C1F28070442}"/>
            </a:ext>
          </a:extLst>
        </xdr:cNvPr>
        <xdr:cNvSpPr/>
      </xdr:nvSpPr>
      <xdr:spPr>
        <a:xfrm>
          <a:off x="1334915" y="397706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225</xdr:row>
      <xdr:rowOff>15522</xdr:rowOff>
    </xdr:from>
    <xdr:to>
      <xdr:col>6</xdr:col>
      <xdr:colOff>43746</xdr:colOff>
      <xdr:row>228</xdr:row>
      <xdr:rowOff>8467</xdr:rowOff>
    </xdr:to>
    <xdr:sp macro="" textlink="">
      <xdr:nvSpPr>
        <xdr:cNvPr id="200" name="Isosceles Triangle 199">
          <a:extLst>
            <a:ext uri="{FF2B5EF4-FFF2-40B4-BE49-F238E27FC236}">
              <a16:creationId xmlns:a16="http://schemas.microsoft.com/office/drawing/2014/main" id="{15B10B2F-DBF5-4984-A063-05548E904CB7}"/>
            </a:ext>
          </a:extLst>
        </xdr:cNvPr>
        <xdr:cNvSpPr/>
      </xdr:nvSpPr>
      <xdr:spPr>
        <a:xfrm>
          <a:off x="2386192" y="39772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225</xdr:row>
      <xdr:rowOff>7056</xdr:rowOff>
    </xdr:from>
    <xdr:to>
      <xdr:col>10</xdr:col>
      <xdr:colOff>42332</xdr:colOff>
      <xdr:row>228</xdr:row>
      <xdr:rowOff>1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48F953E-656B-4455-ACDA-CA2083BA8BDA}"/>
            </a:ext>
          </a:extLst>
        </xdr:cNvPr>
        <xdr:cNvSpPr/>
      </xdr:nvSpPr>
      <xdr:spPr>
        <a:xfrm>
          <a:off x="44929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225</xdr:row>
      <xdr:rowOff>18345</xdr:rowOff>
    </xdr:from>
    <xdr:to>
      <xdr:col>12</xdr:col>
      <xdr:colOff>39510</xdr:colOff>
      <xdr:row>228</xdr:row>
      <xdr:rowOff>11290</xdr:rowOff>
    </xdr:to>
    <xdr:sp macro="" textlink="">
      <xdr:nvSpPr>
        <xdr:cNvPr id="202" name="Isosceles Triangle 201">
          <a:extLst>
            <a:ext uri="{FF2B5EF4-FFF2-40B4-BE49-F238E27FC236}">
              <a16:creationId xmlns:a16="http://schemas.microsoft.com/office/drawing/2014/main" id="{1A374B4A-64C0-4530-9B2A-FF40842F6D24}"/>
            </a:ext>
          </a:extLst>
        </xdr:cNvPr>
        <xdr:cNvSpPr/>
      </xdr:nvSpPr>
      <xdr:spPr>
        <a:xfrm>
          <a:off x="55442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225</xdr:row>
      <xdr:rowOff>7056</xdr:rowOff>
    </xdr:from>
    <xdr:to>
      <xdr:col>14</xdr:col>
      <xdr:colOff>42332</xdr:colOff>
      <xdr:row>228</xdr:row>
      <xdr:rowOff>1</xdr:rowOff>
    </xdr:to>
    <xdr:sp macro="" textlink="">
      <xdr:nvSpPr>
        <xdr:cNvPr id="203" name="Isosceles Triangle 202">
          <a:extLst>
            <a:ext uri="{FF2B5EF4-FFF2-40B4-BE49-F238E27FC236}">
              <a16:creationId xmlns:a16="http://schemas.microsoft.com/office/drawing/2014/main" id="{CEB1AA62-FDA8-47B1-BC46-762803A976D0}"/>
            </a:ext>
          </a:extLst>
        </xdr:cNvPr>
        <xdr:cNvSpPr/>
      </xdr:nvSpPr>
      <xdr:spPr>
        <a:xfrm>
          <a:off x="66011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225</xdr:row>
      <xdr:rowOff>18345</xdr:rowOff>
    </xdr:from>
    <xdr:to>
      <xdr:col>16</xdr:col>
      <xdr:colOff>39510</xdr:colOff>
      <xdr:row>228</xdr:row>
      <xdr:rowOff>11290</xdr:rowOff>
    </xdr:to>
    <xdr:sp macro="" textlink="">
      <xdr:nvSpPr>
        <xdr:cNvPr id="204" name="Isosceles Triangle 203">
          <a:extLst>
            <a:ext uri="{FF2B5EF4-FFF2-40B4-BE49-F238E27FC236}">
              <a16:creationId xmlns:a16="http://schemas.microsoft.com/office/drawing/2014/main" id="{19A905B2-13F4-434A-8623-22841D881E03}"/>
            </a:ext>
          </a:extLst>
        </xdr:cNvPr>
        <xdr:cNvSpPr/>
      </xdr:nvSpPr>
      <xdr:spPr>
        <a:xfrm>
          <a:off x="76524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225</xdr:row>
      <xdr:rowOff>7056</xdr:rowOff>
    </xdr:from>
    <xdr:to>
      <xdr:col>18</xdr:col>
      <xdr:colOff>42332</xdr:colOff>
      <xdr:row>228</xdr:row>
      <xdr:rowOff>1</xdr:rowOff>
    </xdr:to>
    <xdr:sp macro="" textlink="">
      <xdr:nvSpPr>
        <xdr:cNvPr id="205" name="Isosceles Triangle 204">
          <a:extLst>
            <a:ext uri="{FF2B5EF4-FFF2-40B4-BE49-F238E27FC236}">
              <a16:creationId xmlns:a16="http://schemas.microsoft.com/office/drawing/2014/main" id="{38C5F086-3F68-43B4-94B5-3AF242B5FC0B}"/>
            </a:ext>
          </a:extLst>
        </xdr:cNvPr>
        <xdr:cNvSpPr/>
      </xdr:nvSpPr>
      <xdr:spPr>
        <a:xfrm>
          <a:off x="87093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225</xdr:row>
      <xdr:rowOff>18345</xdr:rowOff>
    </xdr:from>
    <xdr:to>
      <xdr:col>20</xdr:col>
      <xdr:colOff>39510</xdr:colOff>
      <xdr:row>228</xdr:row>
      <xdr:rowOff>11290</xdr:rowOff>
    </xdr:to>
    <xdr:sp macro="" textlink="">
      <xdr:nvSpPr>
        <xdr:cNvPr id="206" name="Isosceles Triangle 205">
          <a:extLst>
            <a:ext uri="{FF2B5EF4-FFF2-40B4-BE49-F238E27FC236}">
              <a16:creationId xmlns:a16="http://schemas.microsoft.com/office/drawing/2014/main" id="{915CC726-FA99-4FFB-BF7C-75238E558A1D}"/>
            </a:ext>
          </a:extLst>
        </xdr:cNvPr>
        <xdr:cNvSpPr/>
      </xdr:nvSpPr>
      <xdr:spPr>
        <a:xfrm>
          <a:off x="97606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237</xdr:row>
      <xdr:rowOff>7055</xdr:rowOff>
    </xdr:from>
    <xdr:to>
      <xdr:col>2</xdr:col>
      <xdr:colOff>49392</xdr:colOff>
      <xdr:row>240</xdr:row>
      <xdr:rowOff>0</xdr:rowOff>
    </xdr:to>
    <xdr:sp macro="" textlink="">
      <xdr:nvSpPr>
        <xdr:cNvPr id="207" name="Isosceles Triangle 206">
          <a:extLst>
            <a:ext uri="{FF2B5EF4-FFF2-40B4-BE49-F238E27FC236}">
              <a16:creationId xmlns:a16="http://schemas.microsoft.com/office/drawing/2014/main" id="{46ACD398-9ABB-4C5A-B2B4-1462DF363A56}"/>
            </a:ext>
          </a:extLst>
        </xdr:cNvPr>
        <xdr:cNvSpPr/>
      </xdr:nvSpPr>
      <xdr:spPr>
        <a:xfrm>
          <a:off x="282226" y="41834505"/>
          <a:ext cx="681566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237</xdr:row>
      <xdr:rowOff>4233</xdr:rowOff>
    </xdr:from>
    <xdr:to>
      <xdr:col>4</xdr:col>
      <xdr:colOff>46570</xdr:colOff>
      <xdr:row>239</xdr:row>
      <xdr:rowOff>173567</xdr:rowOff>
    </xdr:to>
    <xdr:sp macro="" textlink="">
      <xdr:nvSpPr>
        <xdr:cNvPr id="208" name="Isosceles Triangle 207">
          <a:extLst>
            <a:ext uri="{FF2B5EF4-FFF2-40B4-BE49-F238E27FC236}">
              <a16:creationId xmlns:a16="http://schemas.microsoft.com/office/drawing/2014/main" id="{FC348974-DAF2-49C5-90E8-C4BD03EBAEA3}"/>
            </a:ext>
          </a:extLst>
        </xdr:cNvPr>
        <xdr:cNvSpPr/>
      </xdr:nvSpPr>
      <xdr:spPr>
        <a:xfrm>
          <a:off x="1334915" y="41831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237</xdr:row>
      <xdr:rowOff>13304</xdr:rowOff>
    </xdr:from>
    <xdr:to>
      <xdr:col>8</xdr:col>
      <xdr:colOff>46570</xdr:colOff>
      <xdr:row>240</xdr:row>
      <xdr:rowOff>1209</xdr:rowOff>
    </xdr:to>
    <xdr:sp macro="" textlink="">
      <xdr:nvSpPr>
        <xdr:cNvPr id="209" name="Isosceles Triangle 208">
          <a:extLst>
            <a:ext uri="{FF2B5EF4-FFF2-40B4-BE49-F238E27FC236}">
              <a16:creationId xmlns:a16="http://schemas.microsoft.com/office/drawing/2014/main" id="{06EBCAA2-6585-410A-AFED-FA0FB100A31F}"/>
            </a:ext>
          </a:extLst>
        </xdr:cNvPr>
        <xdr:cNvSpPr/>
      </xdr:nvSpPr>
      <xdr:spPr>
        <a:xfrm>
          <a:off x="3443115" y="41840754"/>
          <a:ext cx="680155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237</xdr:row>
      <xdr:rowOff>13304</xdr:rowOff>
    </xdr:from>
    <xdr:to>
      <xdr:col>4</xdr:col>
      <xdr:colOff>46569</xdr:colOff>
      <xdr:row>240</xdr:row>
      <xdr:rowOff>1209</xdr:rowOff>
    </xdr:to>
    <xdr:sp macro="" textlink="">
      <xdr:nvSpPr>
        <xdr:cNvPr id="210" name="Isosceles Triangle 209">
          <a:extLst>
            <a:ext uri="{FF2B5EF4-FFF2-40B4-BE49-F238E27FC236}">
              <a16:creationId xmlns:a16="http://schemas.microsoft.com/office/drawing/2014/main" id="{C723A96D-BFB0-4ED7-8A53-0B87A305907D}"/>
            </a:ext>
          </a:extLst>
        </xdr:cNvPr>
        <xdr:cNvSpPr/>
      </xdr:nvSpPr>
      <xdr:spPr>
        <a:xfrm>
          <a:off x="1334915" y="41840754"/>
          <a:ext cx="680154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237</xdr:row>
      <xdr:rowOff>15522</xdr:rowOff>
    </xdr:from>
    <xdr:to>
      <xdr:col>6</xdr:col>
      <xdr:colOff>43746</xdr:colOff>
      <xdr:row>240</xdr:row>
      <xdr:rowOff>8467</xdr:rowOff>
    </xdr:to>
    <xdr:sp macro="" textlink="">
      <xdr:nvSpPr>
        <xdr:cNvPr id="211" name="Isosceles Triangle 210">
          <a:extLst>
            <a:ext uri="{FF2B5EF4-FFF2-40B4-BE49-F238E27FC236}">
              <a16:creationId xmlns:a16="http://schemas.microsoft.com/office/drawing/2014/main" id="{83184711-8A1D-4094-BAFA-DF1CF94F9DEA}"/>
            </a:ext>
          </a:extLst>
        </xdr:cNvPr>
        <xdr:cNvSpPr/>
      </xdr:nvSpPr>
      <xdr:spPr>
        <a:xfrm>
          <a:off x="2386192" y="41842972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237</xdr:row>
      <xdr:rowOff>7056</xdr:rowOff>
    </xdr:from>
    <xdr:to>
      <xdr:col>10</xdr:col>
      <xdr:colOff>42332</xdr:colOff>
      <xdr:row>240</xdr:row>
      <xdr:rowOff>1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5E7EA4A8-F5D5-4368-8346-2AF967F3BBCA}"/>
            </a:ext>
          </a:extLst>
        </xdr:cNvPr>
        <xdr:cNvSpPr/>
      </xdr:nvSpPr>
      <xdr:spPr>
        <a:xfrm>
          <a:off x="4492978" y="41834506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237</xdr:row>
      <xdr:rowOff>18345</xdr:rowOff>
    </xdr:from>
    <xdr:to>
      <xdr:col>12</xdr:col>
      <xdr:colOff>39510</xdr:colOff>
      <xdr:row>240</xdr:row>
      <xdr:rowOff>11290</xdr:rowOff>
    </xdr:to>
    <xdr:sp macro="" textlink="">
      <xdr:nvSpPr>
        <xdr:cNvPr id="213" name="Isosceles Triangle 212">
          <a:extLst>
            <a:ext uri="{FF2B5EF4-FFF2-40B4-BE49-F238E27FC236}">
              <a16:creationId xmlns:a16="http://schemas.microsoft.com/office/drawing/2014/main" id="{3E9EAD64-20C8-45A2-AEF1-7D03E5DB1043}"/>
            </a:ext>
          </a:extLst>
        </xdr:cNvPr>
        <xdr:cNvSpPr/>
      </xdr:nvSpPr>
      <xdr:spPr>
        <a:xfrm>
          <a:off x="5544256" y="4184579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201087</xdr:colOff>
      <xdr:row>29</xdr:row>
      <xdr:rowOff>160865</xdr:rowOff>
    </xdr:from>
    <xdr:to>
      <xdr:col>1</xdr:col>
      <xdr:colOff>8736</xdr:colOff>
      <xdr:row>31</xdr:row>
      <xdr:rowOff>113242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2D41F4FA-F9FC-4113-8B18-08828FD0A1EF}"/>
            </a:ext>
          </a:extLst>
        </xdr:cNvPr>
        <xdr:cNvGrpSpPr/>
      </xdr:nvGrpSpPr>
      <xdr:grpSpPr>
        <a:xfrm>
          <a:off x="201087" y="6025277"/>
          <a:ext cx="134487" cy="297891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15" name="Can 991">
            <a:extLst>
              <a:ext uri="{FF2B5EF4-FFF2-40B4-BE49-F238E27FC236}">
                <a16:creationId xmlns:a16="http://schemas.microsoft.com/office/drawing/2014/main" id="{FDEF25D4-6E0E-666C-CE28-960630C91D8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135FE342-E196-A653-EAC3-DB761A9EA59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340787</xdr:colOff>
      <xdr:row>29</xdr:row>
      <xdr:rowOff>167215</xdr:rowOff>
    </xdr:from>
    <xdr:to>
      <xdr:col>3</xdr:col>
      <xdr:colOff>8736</xdr:colOff>
      <xdr:row>31</xdr:row>
      <xdr:rowOff>119592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0BE0FF3-702B-4B64-807A-AB1ACF9D9DE4}"/>
            </a:ext>
          </a:extLst>
        </xdr:cNvPr>
        <xdr:cNvGrpSpPr/>
      </xdr:nvGrpSpPr>
      <xdr:grpSpPr>
        <a:xfrm>
          <a:off x="1255934" y="6031627"/>
          <a:ext cx="134861" cy="297891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18" name="Can 991">
            <a:extLst>
              <a:ext uri="{FF2B5EF4-FFF2-40B4-BE49-F238E27FC236}">
                <a16:creationId xmlns:a16="http://schemas.microsoft.com/office/drawing/2014/main" id="{1BD98B61-FFC3-47F1-EB49-4C454EEC292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76749194-DE91-75F7-CF2D-7AF2870D159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340787</xdr:colOff>
      <xdr:row>30</xdr:row>
      <xdr:rowOff>2115</xdr:rowOff>
    </xdr:from>
    <xdr:to>
      <xdr:col>5</xdr:col>
      <xdr:colOff>8736</xdr:colOff>
      <xdr:row>31</xdr:row>
      <xdr:rowOff>125942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C622793D-DB0B-4F26-AA99-0F8837C2ED43}"/>
            </a:ext>
          </a:extLst>
        </xdr:cNvPr>
        <xdr:cNvGrpSpPr/>
      </xdr:nvGrpSpPr>
      <xdr:grpSpPr>
        <a:xfrm>
          <a:off x="2311155" y="6034615"/>
          <a:ext cx="134860" cy="30125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1" name="Can 991">
            <a:extLst>
              <a:ext uri="{FF2B5EF4-FFF2-40B4-BE49-F238E27FC236}">
                <a16:creationId xmlns:a16="http://schemas.microsoft.com/office/drawing/2014/main" id="{5F414624-2432-F21E-6083-AFC2A485EDA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06DA1E3B-4777-6047-BACD-06C4A239A6F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340787</xdr:colOff>
      <xdr:row>30</xdr:row>
      <xdr:rowOff>2115</xdr:rowOff>
    </xdr:from>
    <xdr:to>
      <xdr:col>7</xdr:col>
      <xdr:colOff>8736</xdr:colOff>
      <xdr:row>31</xdr:row>
      <xdr:rowOff>125942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B8939C25-EAA8-437D-A4FB-5A5565D659C4}"/>
            </a:ext>
          </a:extLst>
        </xdr:cNvPr>
        <xdr:cNvGrpSpPr/>
      </xdr:nvGrpSpPr>
      <xdr:grpSpPr>
        <a:xfrm>
          <a:off x="3366375" y="6034615"/>
          <a:ext cx="134861" cy="30125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4" name="Can 991">
            <a:extLst>
              <a:ext uri="{FF2B5EF4-FFF2-40B4-BE49-F238E27FC236}">
                <a16:creationId xmlns:a16="http://schemas.microsoft.com/office/drawing/2014/main" id="{61A8B5AC-8960-97A8-EAF6-541E57E1EB7A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5" name="Straight Connector 224">
            <a:extLst>
              <a:ext uri="{FF2B5EF4-FFF2-40B4-BE49-F238E27FC236}">
                <a16:creationId xmlns:a16="http://schemas.microsoft.com/office/drawing/2014/main" id="{26BF8E00-A090-2EFF-9D6A-7AC0D5AB484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30</xdr:row>
      <xdr:rowOff>0</xdr:rowOff>
    </xdr:from>
    <xdr:to>
      <xdr:col>8</xdr:col>
      <xdr:colOff>461699</xdr:colOff>
      <xdr:row>31</xdr:row>
      <xdr:rowOff>123827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113B5167-8D84-4D56-9615-EB1C3E10E98C}"/>
            </a:ext>
          </a:extLst>
        </xdr:cNvPr>
        <xdr:cNvGrpSpPr/>
      </xdr:nvGrpSpPr>
      <xdr:grpSpPr>
        <a:xfrm>
          <a:off x="4411009" y="6032500"/>
          <a:ext cx="131499" cy="30125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7" name="Can 991">
            <a:extLst>
              <a:ext uri="{FF2B5EF4-FFF2-40B4-BE49-F238E27FC236}">
                <a16:creationId xmlns:a16="http://schemas.microsoft.com/office/drawing/2014/main" id="{652AB37A-ACC1-7B20-F5C5-0255788D8AB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D7DD693B-DB9E-A638-B1C1-723317033C9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88</xdr:row>
      <xdr:rowOff>0</xdr:rowOff>
    </xdr:from>
    <xdr:to>
      <xdr:col>6</xdr:col>
      <xdr:colOff>461699</xdr:colOff>
      <xdr:row>89</xdr:row>
      <xdr:rowOff>123827</xdr:rowOff>
    </xdr:to>
    <xdr:grpSp>
      <xdr:nvGrpSpPr>
        <xdr:cNvPr id="229" name="Group 228">
          <a:extLst>
            <a:ext uri="{FF2B5EF4-FFF2-40B4-BE49-F238E27FC236}">
              <a16:creationId xmlns:a16="http://schemas.microsoft.com/office/drawing/2014/main" id="{EE2F52EB-C6A9-4359-A6FF-2D6E3A9347DC}"/>
            </a:ext>
          </a:extLst>
        </xdr:cNvPr>
        <xdr:cNvGrpSpPr/>
      </xdr:nvGrpSpPr>
      <xdr:grpSpPr>
        <a:xfrm>
          <a:off x="3355788" y="15912353"/>
          <a:ext cx="131499" cy="30125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0" name="Can 991">
            <a:extLst>
              <a:ext uri="{FF2B5EF4-FFF2-40B4-BE49-F238E27FC236}">
                <a16:creationId xmlns:a16="http://schemas.microsoft.com/office/drawing/2014/main" id="{113418F9-7769-4BF4-D44E-EFE1C151C27A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DBD5D304-A725-7BEC-89CB-CBFF051A65F3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330200</xdr:colOff>
      <xdr:row>111</xdr:row>
      <xdr:rowOff>0</xdr:rowOff>
    </xdr:from>
    <xdr:to>
      <xdr:col>16</xdr:col>
      <xdr:colOff>461699</xdr:colOff>
      <xdr:row>112</xdr:row>
      <xdr:rowOff>123827</xdr:rowOff>
    </xdr:to>
    <xdr:grpSp>
      <xdr:nvGrpSpPr>
        <xdr:cNvPr id="232" name="Group 231">
          <a:extLst>
            <a:ext uri="{FF2B5EF4-FFF2-40B4-BE49-F238E27FC236}">
              <a16:creationId xmlns:a16="http://schemas.microsoft.com/office/drawing/2014/main" id="{3769A81B-C030-4707-B916-D68574DDF1DD}"/>
            </a:ext>
          </a:extLst>
        </xdr:cNvPr>
        <xdr:cNvGrpSpPr/>
      </xdr:nvGrpSpPr>
      <xdr:grpSpPr>
        <a:xfrm>
          <a:off x="8631891" y="19843750"/>
          <a:ext cx="131499" cy="30125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3" name="Can 991">
            <a:extLst>
              <a:ext uri="{FF2B5EF4-FFF2-40B4-BE49-F238E27FC236}">
                <a16:creationId xmlns:a16="http://schemas.microsoft.com/office/drawing/2014/main" id="{FDA1F5CD-C62E-3A02-6467-3AAED9F3246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4" name="Straight Connector 233">
            <a:extLst>
              <a:ext uri="{FF2B5EF4-FFF2-40B4-BE49-F238E27FC236}">
                <a16:creationId xmlns:a16="http://schemas.microsoft.com/office/drawing/2014/main" id="{77E2E720-9552-E9BB-3415-3F3D0B11534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147</xdr:row>
      <xdr:rowOff>0</xdr:rowOff>
    </xdr:from>
    <xdr:to>
      <xdr:col>6</xdr:col>
      <xdr:colOff>461699</xdr:colOff>
      <xdr:row>148</xdr:row>
      <xdr:rowOff>123827</xdr:rowOff>
    </xdr:to>
    <xdr:grpSp>
      <xdr:nvGrpSpPr>
        <xdr:cNvPr id="235" name="Group 234">
          <a:extLst>
            <a:ext uri="{FF2B5EF4-FFF2-40B4-BE49-F238E27FC236}">
              <a16:creationId xmlns:a16="http://schemas.microsoft.com/office/drawing/2014/main" id="{D0D90CC3-CDAF-47F3-A9F1-2F34DFA9EBC6}"/>
            </a:ext>
          </a:extLst>
        </xdr:cNvPr>
        <xdr:cNvGrpSpPr/>
      </xdr:nvGrpSpPr>
      <xdr:grpSpPr>
        <a:xfrm>
          <a:off x="3355788" y="25950956"/>
          <a:ext cx="131499" cy="30125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6" name="Can 991">
            <a:extLst>
              <a:ext uri="{FF2B5EF4-FFF2-40B4-BE49-F238E27FC236}">
                <a16:creationId xmlns:a16="http://schemas.microsoft.com/office/drawing/2014/main" id="{E4401044-0BC6-0DD9-0610-4391EA40390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7" name="Straight Connector 236">
            <a:extLst>
              <a:ext uri="{FF2B5EF4-FFF2-40B4-BE49-F238E27FC236}">
                <a16:creationId xmlns:a16="http://schemas.microsoft.com/office/drawing/2014/main" id="{443E475A-95AA-443B-5B70-6FFDD35701B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171</xdr:row>
      <xdr:rowOff>0</xdr:rowOff>
    </xdr:from>
    <xdr:to>
      <xdr:col>12</xdr:col>
      <xdr:colOff>461699</xdr:colOff>
      <xdr:row>172</xdr:row>
      <xdr:rowOff>123827</xdr:rowOff>
    </xdr:to>
    <xdr:grpSp>
      <xdr:nvGrpSpPr>
        <xdr:cNvPr id="238" name="Group 237">
          <a:extLst>
            <a:ext uri="{FF2B5EF4-FFF2-40B4-BE49-F238E27FC236}">
              <a16:creationId xmlns:a16="http://schemas.microsoft.com/office/drawing/2014/main" id="{0EF985AF-2642-4010-A368-5C1DFD5E4053}"/>
            </a:ext>
          </a:extLst>
        </xdr:cNvPr>
        <xdr:cNvGrpSpPr/>
      </xdr:nvGrpSpPr>
      <xdr:grpSpPr>
        <a:xfrm>
          <a:off x="6521450" y="30022426"/>
          <a:ext cx="131499" cy="30125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9" name="Can 991">
            <a:extLst>
              <a:ext uri="{FF2B5EF4-FFF2-40B4-BE49-F238E27FC236}">
                <a16:creationId xmlns:a16="http://schemas.microsoft.com/office/drawing/2014/main" id="{6E5837D6-2F35-1B25-6022-A1FFB1610FE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F3CF3F52-1947-3293-C43B-94E079A669A1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183242</xdr:colOff>
      <xdr:row>206</xdr:row>
      <xdr:rowOff>170542</xdr:rowOff>
    </xdr:from>
    <xdr:to>
      <xdr:col>0</xdr:col>
      <xdr:colOff>314741</xdr:colOff>
      <xdr:row>208</xdr:row>
      <xdr:rowOff>122013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932C21B6-2CCE-4AD7-BD7D-AD3F2DCDADF0}"/>
            </a:ext>
          </a:extLst>
        </xdr:cNvPr>
        <xdr:cNvGrpSpPr/>
      </xdr:nvGrpSpPr>
      <xdr:grpSpPr>
        <a:xfrm>
          <a:off x="183242" y="36132086"/>
          <a:ext cx="131499" cy="29698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42" name="Can 991">
            <a:extLst>
              <a:ext uri="{FF2B5EF4-FFF2-40B4-BE49-F238E27FC236}">
                <a16:creationId xmlns:a16="http://schemas.microsoft.com/office/drawing/2014/main" id="{CC587680-BCBD-4896-C1B6-DF27072DA4E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1FAB77C9-2CDA-292B-13C6-F95F5F19F30D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18144</xdr:colOff>
      <xdr:row>19</xdr:row>
      <xdr:rowOff>108859</xdr:rowOff>
    </xdr:from>
    <xdr:to>
      <xdr:col>1</xdr:col>
      <xdr:colOff>342900</xdr:colOff>
      <xdr:row>21</xdr:row>
      <xdr:rowOff>73480</xdr:rowOff>
    </xdr:to>
    <xdr:sp macro="" textlink="">
      <xdr:nvSpPr>
        <xdr:cNvPr id="244" name="Callout: Right Arrow 243">
          <a:extLst>
            <a:ext uri="{FF2B5EF4-FFF2-40B4-BE49-F238E27FC236}">
              <a16:creationId xmlns:a16="http://schemas.microsoft.com/office/drawing/2014/main" id="{A093F787-C73D-490E-997E-81D951159FF9}"/>
            </a:ext>
          </a:extLst>
        </xdr:cNvPr>
        <xdr:cNvSpPr/>
      </xdr:nvSpPr>
      <xdr:spPr>
        <a:xfrm>
          <a:off x="341994" y="4230009"/>
          <a:ext cx="324756" cy="345621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242886</xdr:colOff>
      <xdr:row>100</xdr:row>
      <xdr:rowOff>171459</xdr:rowOff>
    </xdr:from>
    <xdr:to>
      <xdr:col>11</xdr:col>
      <xdr:colOff>563561</xdr:colOff>
      <xdr:row>102</xdr:row>
      <xdr:rowOff>41284</xdr:rowOff>
    </xdr:to>
    <xdr:sp macro="" textlink="">
      <xdr:nvSpPr>
        <xdr:cNvPr id="245" name="Callout: Right Arrow 244">
          <a:extLst>
            <a:ext uri="{FF2B5EF4-FFF2-40B4-BE49-F238E27FC236}">
              <a16:creationId xmlns:a16="http://schemas.microsoft.com/office/drawing/2014/main" id="{EAFC070D-D8AE-4D5B-B59C-CE82B59AC7FD}"/>
            </a:ext>
          </a:extLst>
        </xdr:cNvPr>
        <xdr:cNvSpPr/>
      </xdr:nvSpPr>
      <xdr:spPr>
        <a:xfrm rot="10800000">
          <a:off x="5837236" y="18338809"/>
          <a:ext cx="320675" cy="2444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28573</xdr:colOff>
      <xdr:row>100</xdr:row>
      <xdr:rowOff>171454</xdr:rowOff>
    </xdr:from>
    <xdr:to>
      <xdr:col>12</xdr:col>
      <xdr:colOff>349248</xdr:colOff>
      <xdr:row>102</xdr:row>
      <xdr:rowOff>41279</xdr:rowOff>
    </xdr:to>
    <xdr:sp macro="" textlink="">
      <xdr:nvSpPr>
        <xdr:cNvPr id="246" name="Callout: Right Arrow 245">
          <a:extLst>
            <a:ext uri="{FF2B5EF4-FFF2-40B4-BE49-F238E27FC236}">
              <a16:creationId xmlns:a16="http://schemas.microsoft.com/office/drawing/2014/main" id="{DC90049D-D2FE-4A98-8B99-C8FE92E5E888}"/>
            </a:ext>
          </a:extLst>
        </xdr:cNvPr>
        <xdr:cNvSpPr/>
      </xdr:nvSpPr>
      <xdr:spPr>
        <a:xfrm>
          <a:off x="6213473" y="18338804"/>
          <a:ext cx="320675" cy="2444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242886</xdr:colOff>
      <xdr:row>232</xdr:row>
      <xdr:rowOff>171459</xdr:rowOff>
    </xdr:from>
    <xdr:to>
      <xdr:col>11</xdr:col>
      <xdr:colOff>563561</xdr:colOff>
      <xdr:row>234</xdr:row>
      <xdr:rowOff>41284</xdr:rowOff>
    </xdr:to>
    <xdr:sp macro="" textlink="">
      <xdr:nvSpPr>
        <xdr:cNvPr id="247" name="Callout: Right Arrow 246">
          <a:extLst>
            <a:ext uri="{FF2B5EF4-FFF2-40B4-BE49-F238E27FC236}">
              <a16:creationId xmlns:a16="http://schemas.microsoft.com/office/drawing/2014/main" id="{0777EA91-CE30-404B-A490-D6D69C162686}"/>
            </a:ext>
          </a:extLst>
        </xdr:cNvPr>
        <xdr:cNvSpPr/>
      </xdr:nvSpPr>
      <xdr:spPr>
        <a:xfrm rot="10800000">
          <a:off x="5837236" y="41135309"/>
          <a:ext cx="320675" cy="2190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288640</xdr:colOff>
      <xdr:row>23</xdr:row>
      <xdr:rowOff>173181</xdr:rowOff>
    </xdr:from>
    <xdr:to>
      <xdr:col>15</xdr:col>
      <xdr:colOff>294410</xdr:colOff>
      <xdr:row>24</xdr:row>
      <xdr:rowOff>121226</xdr:rowOff>
    </xdr:to>
    <xdr:sp macro="" textlink="">
      <xdr:nvSpPr>
        <xdr:cNvPr id="248" name="Freeform 10707">
          <a:extLst>
            <a:ext uri="{FF2B5EF4-FFF2-40B4-BE49-F238E27FC236}">
              <a16:creationId xmlns:a16="http://schemas.microsoft.com/office/drawing/2014/main" id="{10AB0659-0442-43EF-BA54-A6AB215CA697}"/>
            </a:ext>
          </a:extLst>
        </xdr:cNvPr>
        <xdr:cNvSpPr>
          <a:spLocks/>
        </xdr:cNvSpPr>
      </xdr:nvSpPr>
      <xdr:spPr bwMode="auto">
        <a:xfrm>
          <a:off x="69370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270497</xdr:colOff>
      <xdr:row>24</xdr:row>
      <xdr:rowOff>28037</xdr:rowOff>
    </xdr:from>
    <xdr:to>
      <xdr:col>17</xdr:col>
      <xdr:colOff>276267</xdr:colOff>
      <xdr:row>24</xdr:row>
      <xdr:rowOff>148440</xdr:rowOff>
    </xdr:to>
    <xdr:sp macro="" textlink="">
      <xdr:nvSpPr>
        <xdr:cNvPr id="249" name="Freeform 10707">
          <a:extLst>
            <a:ext uri="{FF2B5EF4-FFF2-40B4-BE49-F238E27FC236}">
              <a16:creationId xmlns:a16="http://schemas.microsoft.com/office/drawing/2014/main" id="{4AC1707F-6B17-4E73-B94D-CC3BCBB380B8}"/>
            </a:ext>
          </a:extLst>
        </xdr:cNvPr>
        <xdr:cNvSpPr>
          <a:spLocks/>
        </xdr:cNvSpPr>
      </xdr:nvSpPr>
      <xdr:spPr bwMode="auto">
        <a:xfrm>
          <a:off x="7963068" y="5098966"/>
          <a:ext cx="1058056" cy="120403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23</xdr:row>
      <xdr:rowOff>173181</xdr:rowOff>
    </xdr:from>
    <xdr:to>
      <xdr:col>19</xdr:col>
      <xdr:colOff>294410</xdr:colOff>
      <xdr:row>24</xdr:row>
      <xdr:rowOff>121226</xdr:rowOff>
    </xdr:to>
    <xdr:sp macro="" textlink="">
      <xdr:nvSpPr>
        <xdr:cNvPr id="250" name="Freeform 10707">
          <a:extLst>
            <a:ext uri="{FF2B5EF4-FFF2-40B4-BE49-F238E27FC236}">
              <a16:creationId xmlns:a16="http://schemas.microsoft.com/office/drawing/2014/main" id="{E3B832B2-DFF1-40E7-AA9B-83A64415DD32}"/>
            </a:ext>
          </a:extLst>
        </xdr:cNvPr>
        <xdr:cNvSpPr>
          <a:spLocks/>
        </xdr:cNvSpPr>
      </xdr:nvSpPr>
      <xdr:spPr bwMode="auto">
        <a:xfrm>
          <a:off x="90452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23</xdr:row>
      <xdr:rowOff>173181</xdr:rowOff>
    </xdr:from>
    <xdr:to>
      <xdr:col>21</xdr:col>
      <xdr:colOff>294410</xdr:colOff>
      <xdr:row>24</xdr:row>
      <xdr:rowOff>121226</xdr:rowOff>
    </xdr:to>
    <xdr:sp macro="" textlink="">
      <xdr:nvSpPr>
        <xdr:cNvPr id="251" name="Freeform 10707">
          <a:extLst>
            <a:ext uri="{FF2B5EF4-FFF2-40B4-BE49-F238E27FC236}">
              <a16:creationId xmlns:a16="http://schemas.microsoft.com/office/drawing/2014/main" id="{FDC672F1-0B28-46FF-B41D-1286E6FD9A45}"/>
            </a:ext>
          </a:extLst>
        </xdr:cNvPr>
        <xdr:cNvSpPr>
          <a:spLocks/>
        </xdr:cNvSpPr>
      </xdr:nvSpPr>
      <xdr:spPr bwMode="auto">
        <a:xfrm>
          <a:off x="100993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</xdr:row>
      <xdr:rowOff>173181</xdr:rowOff>
    </xdr:from>
    <xdr:to>
      <xdr:col>3</xdr:col>
      <xdr:colOff>294410</xdr:colOff>
      <xdr:row>24</xdr:row>
      <xdr:rowOff>121226</xdr:rowOff>
    </xdr:to>
    <xdr:sp macro="" textlink="">
      <xdr:nvSpPr>
        <xdr:cNvPr id="252" name="Freeform 10707">
          <a:extLst>
            <a:ext uri="{FF2B5EF4-FFF2-40B4-BE49-F238E27FC236}">
              <a16:creationId xmlns:a16="http://schemas.microsoft.com/office/drawing/2014/main" id="{CF4AAA7B-CA82-42AB-AABC-41C8A0A4364D}"/>
            </a:ext>
          </a:extLst>
        </xdr:cNvPr>
        <xdr:cNvSpPr>
          <a:spLocks/>
        </xdr:cNvSpPr>
      </xdr:nvSpPr>
      <xdr:spPr bwMode="auto">
        <a:xfrm>
          <a:off x="6124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23</xdr:row>
      <xdr:rowOff>173181</xdr:rowOff>
    </xdr:from>
    <xdr:to>
      <xdr:col>5</xdr:col>
      <xdr:colOff>294410</xdr:colOff>
      <xdr:row>24</xdr:row>
      <xdr:rowOff>121226</xdr:rowOff>
    </xdr:to>
    <xdr:sp macro="" textlink="">
      <xdr:nvSpPr>
        <xdr:cNvPr id="253" name="Freeform 10707">
          <a:extLst>
            <a:ext uri="{FF2B5EF4-FFF2-40B4-BE49-F238E27FC236}">
              <a16:creationId xmlns:a16="http://schemas.microsoft.com/office/drawing/2014/main" id="{DBF53B13-ED96-4F7D-8F60-7218C8F1EBA4}"/>
            </a:ext>
          </a:extLst>
        </xdr:cNvPr>
        <xdr:cNvSpPr>
          <a:spLocks/>
        </xdr:cNvSpPr>
      </xdr:nvSpPr>
      <xdr:spPr bwMode="auto">
        <a:xfrm>
          <a:off x="16665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</xdr:row>
      <xdr:rowOff>173181</xdr:rowOff>
    </xdr:from>
    <xdr:to>
      <xdr:col>7</xdr:col>
      <xdr:colOff>294410</xdr:colOff>
      <xdr:row>24</xdr:row>
      <xdr:rowOff>121226</xdr:rowOff>
    </xdr:to>
    <xdr:sp macro="" textlink="">
      <xdr:nvSpPr>
        <xdr:cNvPr id="254" name="Freeform 10707">
          <a:extLst>
            <a:ext uri="{FF2B5EF4-FFF2-40B4-BE49-F238E27FC236}">
              <a16:creationId xmlns:a16="http://schemas.microsoft.com/office/drawing/2014/main" id="{850A7E8F-66EA-4D2E-AE9B-65ADD9FE4D93}"/>
            </a:ext>
          </a:extLst>
        </xdr:cNvPr>
        <xdr:cNvSpPr>
          <a:spLocks/>
        </xdr:cNvSpPr>
      </xdr:nvSpPr>
      <xdr:spPr bwMode="auto">
        <a:xfrm>
          <a:off x="27206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</xdr:row>
      <xdr:rowOff>173181</xdr:rowOff>
    </xdr:from>
    <xdr:to>
      <xdr:col>9</xdr:col>
      <xdr:colOff>294410</xdr:colOff>
      <xdr:row>24</xdr:row>
      <xdr:rowOff>121226</xdr:rowOff>
    </xdr:to>
    <xdr:sp macro="" textlink="">
      <xdr:nvSpPr>
        <xdr:cNvPr id="255" name="Freeform 10707">
          <a:extLst>
            <a:ext uri="{FF2B5EF4-FFF2-40B4-BE49-F238E27FC236}">
              <a16:creationId xmlns:a16="http://schemas.microsoft.com/office/drawing/2014/main" id="{F804F8DF-56B5-49D4-9DA3-80ECF8EF0A99}"/>
            </a:ext>
          </a:extLst>
        </xdr:cNvPr>
        <xdr:cNvSpPr>
          <a:spLocks/>
        </xdr:cNvSpPr>
      </xdr:nvSpPr>
      <xdr:spPr bwMode="auto">
        <a:xfrm>
          <a:off x="37747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</xdr:row>
      <xdr:rowOff>173181</xdr:rowOff>
    </xdr:from>
    <xdr:to>
      <xdr:col>11</xdr:col>
      <xdr:colOff>294410</xdr:colOff>
      <xdr:row>24</xdr:row>
      <xdr:rowOff>121226</xdr:rowOff>
    </xdr:to>
    <xdr:sp macro="" textlink="">
      <xdr:nvSpPr>
        <xdr:cNvPr id="256" name="Freeform 10707">
          <a:extLst>
            <a:ext uri="{FF2B5EF4-FFF2-40B4-BE49-F238E27FC236}">
              <a16:creationId xmlns:a16="http://schemas.microsoft.com/office/drawing/2014/main" id="{3F2EA11D-9EDE-4909-93AA-251BA800FA7B}"/>
            </a:ext>
          </a:extLst>
        </xdr:cNvPr>
        <xdr:cNvSpPr>
          <a:spLocks/>
        </xdr:cNvSpPr>
      </xdr:nvSpPr>
      <xdr:spPr bwMode="auto">
        <a:xfrm>
          <a:off x="48288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</xdr:row>
      <xdr:rowOff>173181</xdr:rowOff>
    </xdr:from>
    <xdr:to>
      <xdr:col>13</xdr:col>
      <xdr:colOff>294410</xdr:colOff>
      <xdr:row>24</xdr:row>
      <xdr:rowOff>121226</xdr:rowOff>
    </xdr:to>
    <xdr:sp macro="" textlink="">
      <xdr:nvSpPr>
        <xdr:cNvPr id="257" name="Freeform 10707">
          <a:extLst>
            <a:ext uri="{FF2B5EF4-FFF2-40B4-BE49-F238E27FC236}">
              <a16:creationId xmlns:a16="http://schemas.microsoft.com/office/drawing/2014/main" id="{7EAE03BC-8646-4507-9780-11EAA6B61A3D}"/>
            </a:ext>
          </a:extLst>
        </xdr:cNvPr>
        <xdr:cNvSpPr>
          <a:spLocks/>
        </xdr:cNvSpPr>
      </xdr:nvSpPr>
      <xdr:spPr bwMode="auto">
        <a:xfrm>
          <a:off x="58829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35</xdr:row>
      <xdr:rowOff>173181</xdr:rowOff>
    </xdr:from>
    <xdr:to>
      <xdr:col>3</xdr:col>
      <xdr:colOff>294410</xdr:colOff>
      <xdr:row>36</xdr:row>
      <xdr:rowOff>121226</xdr:rowOff>
    </xdr:to>
    <xdr:sp macro="" textlink="">
      <xdr:nvSpPr>
        <xdr:cNvPr id="258" name="Freeform 10707">
          <a:extLst>
            <a:ext uri="{FF2B5EF4-FFF2-40B4-BE49-F238E27FC236}">
              <a16:creationId xmlns:a16="http://schemas.microsoft.com/office/drawing/2014/main" id="{B2626C7E-C805-462A-B735-13A514529C7A}"/>
            </a:ext>
          </a:extLst>
        </xdr:cNvPr>
        <xdr:cNvSpPr>
          <a:spLocks/>
        </xdr:cNvSpPr>
      </xdr:nvSpPr>
      <xdr:spPr bwMode="auto">
        <a:xfrm>
          <a:off x="6124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35</xdr:row>
      <xdr:rowOff>173181</xdr:rowOff>
    </xdr:from>
    <xdr:to>
      <xdr:col>5</xdr:col>
      <xdr:colOff>294410</xdr:colOff>
      <xdr:row>36</xdr:row>
      <xdr:rowOff>121226</xdr:rowOff>
    </xdr:to>
    <xdr:sp macro="" textlink="">
      <xdr:nvSpPr>
        <xdr:cNvPr id="259" name="Freeform 10707">
          <a:extLst>
            <a:ext uri="{FF2B5EF4-FFF2-40B4-BE49-F238E27FC236}">
              <a16:creationId xmlns:a16="http://schemas.microsoft.com/office/drawing/2014/main" id="{41135A3B-2F80-472D-ABCF-E2B80F122F03}"/>
            </a:ext>
          </a:extLst>
        </xdr:cNvPr>
        <xdr:cNvSpPr>
          <a:spLocks/>
        </xdr:cNvSpPr>
      </xdr:nvSpPr>
      <xdr:spPr bwMode="auto">
        <a:xfrm>
          <a:off x="16665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35</xdr:row>
      <xdr:rowOff>173181</xdr:rowOff>
    </xdr:from>
    <xdr:to>
      <xdr:col>7</xdr:col>
      <xdr:colOff>294410</xdr:colOff>
      <xdr:row>36</xdr:row>
      <xdr:rowOff>121226</xdr:rowOff>
    </xdr:to>
    <xdr:sp macro="" textlink="">
      <xdr:nvSpPr>
        <xdr:cNvPr id="260" name="Freeform 10707">
          <a:extLst>
            <a:ext uri="{FF2B5EF4-FFF2-40B4-BE49-F238E27FC236}">
              <a16:creationId xmlns:a16="http://schemas.microsoft.com/office/drawing/2014/main" id="{58006B12-61E1-4B03-B0EE-185211A9D221}"/>
            </a:ext>
          </a:extLst>
        </xdr:cNvPr>
        <xdr:cNvSpPr>
          <a:spLocks/>
        </xdr:cNvSpPr>
      </xdr:nvSpPr>
      <xdr:spPr bwMode="auto">
        <a:xfrm>
          <a:off x="27206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252355</xdr:colOff>
      <xdr:row>35</xdr:row>
      <xdr:rowOff>173181</xdr:rowOff>
    </xdr:from>
    <xdr:to>
      <xdr:col>9</xdr:col>
      <xdr:colOff>258125</xdr:colOff>
      <xdr:row>36</xdr:row>
      <xdr:rowOff>121226</xdr:rowOff>
    </xdr:to>
    <xdr:sp macro="" textlink="">
      <xdr:nvSpPr>
        <xdr:cNvPr id="261" name="Freeform 10707">
          <a:extLst>
            <a:ext uri="{FF2B5EF4-FFF2-40B4-BE49-F238E27FC236}">
              <a16:creationId xmlns:a16="http://schemas.microsoft.com/office/drawing/2014/main" id="{25A42786-1CED-4BF9-B5EC-755A241AEB42}"/>
            </a:ext>
          </a:extLst>
        </xdr:cNvPr>
        <xdr:cNvSpPr>
          <a:spLocks/>
        </xdr:cNvSpPr>
      </xdr:nvSpPr>
      <xdr:spPr bwMode="auto">
        <a:xfrm>
          <a:off x="3735784" y="7176324"/>
          <a:ext cx="1058055" cy="129473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35</xdr:row>
      <xdr:rowOff>173181</xdr:rowOff>
    </xdr:from>
    <xdr:to>
      <xdr:col>11</xdr:col>
      <xdr:colOff>294410</xdr:colOff>
      <xdr:row>36</xdr:row>
      <xdr:rowOff>121226</xdr:rowOff>
    </xdr:to>
    <xdr:sp macro="" textlink="">
      <xdr:nvSpPr>
        <xdr:cNvPr id="262" name="Freeform 10707">
          <a:extLst>
            <a:ext uri="{FF2B5EF4-FFF2-40B4-BE49-F238E27FC236}">
              <a16:creationId xmlns:a16="http://schemas.microsoft.com/office/drawing/2014/main" id="{3B355656-0156-473F-9C56-E69BAD151E7F}"/>
            </a:ext>
          </a:extLst>
        </xdr:cNvPr>
        <xdr:cNvSpPr>
          <a:spLocks/>
        </xdr:cNvSpPr>
      </xdr:nvSpPr>
      <xdr:spPr bwMode="auto">
        <a:xfrm>
          <a:off x="48288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35</xdr:row>
      <xdr:rowOff>173181</xdr:rowOff>
    </xdr:from>
    <xdr:to>
      <xdr:col>13</xdr:col>
      <xdr:colOff>294410</xdr:colOff>
      <xdr:row>36</xdr:row>
      <xdr:rowOff>121226</xdr:rowOff>
    </xdr:to>
    <xdr:sp macro="" textlink="">
      <xdr:nvSpPr>
        <xdr:cNvPr id="263" name="Freeform 10707">
          <a:extLst>
            <a:ext uri="{FF2B5EF4-FFF2-40B4-BE49-F238E27FC236}">
              <a16:creationId xmlns:a16="http://schemas.microsoft.com/office/drawing/2014/main" id="{BCF1B6F9-38DE-4881-9A4E-6C5C7B6A1C5C}"/>
            </a:ext>
          </a:extLst>
        </xdr:cNvPr>
        <xdr:cNvSpPr>
          <a:spLocks/>
        </xdr:cNvSpPr>
      </xdr:nvSpPr>
      <xdr:spPr bwMode="auto">
        <a:xfrm>
          <a:off x="58829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35</xdr:row>
      <xdr:rowOff>173181</xdr:rowOff>
    </xdr:from>
    <xdr:to>
      <xdr:col>15</xdr:col>
      <xdr:colOff>294410</xdr:colOff>
      <xdr:row>36</xdr:row>
      <xdr:rowOff>121226</xdr:rowOff>
    </xdr:to>
    <xdr:sp macro="" textlink="">
      <xdr:nvSpPr>
        <xdr:cNvPr id="264" name="Freeform 10707">
          <a:extLst>
            <a:ext uri="{FF2B5EF4-FFF2-40B4-BE49-F238E27FC236}">
              <a16:creationId xmlns:a16="http://schemas.microsoft.com/office/drawing/2014/main" id="{9FE4C279-DBDF-4CE7-9FBC-930A78F82F63}"/>
            </a:ext>
          </a:extLst>
        </xdr:cNvPr>
        <xdr:cNvSpPr>
          <a:spLocks/>
        </xdr:cNvSpPr>
      </xdr:nvSpPr>
      <xdr:spPr bwMode="auto">
        <a:xfrm>
          <a:off x="69370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35</xdr:row>
      <xdr:rowOff>173181</xdr:rowOff>
    </xdr:from>
    <xdr:to>
      <xdr:col>17</xdr:col>
      <xdr:colOff>294410</xdr:colOff>
      <xdr:row>36</xdr:row>
      <xdr:rowOff>121226</xdr:rowOff>
    </xdr:to>
    <xdr:sp macro="" textlink="">
      <xdr:nvSpPr>
        <xdr:cNvPr id="265" name="Freeform 10707">
          <a:extLst>
            <a:ext uri="{FF2B5EF4-FFF2-40B4-BE49-F238E27FC236}">
              <a16:creationId xmlns:a16="http://schemas.microsoft.com/office/drawing/2014/main" id="{75445EA6-584D-414E-89F6-42D1CACCA0DF}"/>
            </a:ext>
          </a:extLst>
        </xdr:cNvPr>
        <xdr:cNvSpPr>
          <a:spLocks/>
        </xdr:cNvSpPr>
      </xdr:nvSpPr>
      <xdr:spPr bwMode="auto">
        <a:xfrm>
          <a:off x="79911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35</xdr:row>
      <xdr:rowOff>173181</xdr:rowOff>
    </xdr:from>
    <xdr:to>
      <xdr:col>19</xdr:col>
      <xdr:colOff>294410</xdr:colOff>
      <xdr:row>36</xdr:row>
      <xdr:rowOff>121226</xdr:rowOff>
    </xdr:to>
    <xdr:sp macro="" textlink="">
      <xdr:nvSpPr>
        <xdr:cNvPr id="266" name="Freeform 10707">
          <a:extLst>
            <a:ext uri="{FF2B5EF4-FFF2-40B4-BE49-F238E27FC236}">
              <a16:creationId xmlns:a16="http://schemas.microsoft.com/office/drawing/2014/main" id="{775B0BF8-C046-4C34-96FF-352E5B66B0E3}"/>
            </a:ext>
          </a:extLst>
        </xdr:cNvPr>
        <xdr:cNvSpPr>
          <a:spLocks/>
        </xdr:cNvSpPr>
      </xdr:nvSpPr>
      <xdr:spPr bwMode="auto">
        <a:xfrm>
          <a:off x="90452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35</xdr:row>
      <xdr:rowOff>173181</xdr:rowOff>
    </xdr:from>
    <xdr:to>
      <xdr:col>21</xdr:col>
      <xdr:colOff>294410</xdr:colOff>
      <xdr:row>36</xdr:row>
      <xdr:rowOff>121226</xdr:rowOff>
    </xdr:to>
    <xdr:sp macro="" textlink="">
      <xdr:nvSpPr>
        <xdr:cNvPr id="267" name="Freeform 10707">
          <a:extLst>
            <a:ext uri="{FF2B5EF4-FFF2-40B4-BE49-F238E27FC236}">
              <a16:creationId xmlns:a16="http://schemas.microsoft.com/office/drawing/2014/main" id="{158BEC84-090D-45CE-97C8-E126C424DEDA}"/>
            </a:ext>
          </a:extLst>
        </xdr:cNvPr>
        <xdr:cNvSpPr>
          <a:spLocks/>
        </xdr:cNvSpPr>
      </xdr:nvSpPr>
      <xdr:spPr bwMode="auto">
        <a:xfrm>
          <a:off x="100993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46</xdr:row>
      <xdr:rowOff>173181</xdr:rowOff>
    </xdr:from>
    <xdr:to>
      <xdr:col>3</xdr:col>
      <xdr:colOff>294410</xdr:colOff>
      <xdr:row>47</xdr:row>
      <xdr:rowOff>121226</xdr:rowOff>
    </xdr:to>
    <xdr:sp macro="" textlink="">
      <xdr:nvSpPr>
        <xdr:cNvPr id="268" name="Freeform 10707">
          <a:extLst>
            <a:ext uri="{FF2B5EF4-FFF2-40B4-BE49-F238E27FC236}">
              <a16:creationId xmlns:a16="http://schemas.microsoft.com/office/drawing/2014/main" id="{235CE84D-7492-4324-ABBB-8F35FF394C71}"/>
            </a:ext>
          </a:extLst>
        </xdr:cNvPr>
        <xdr:cNvSpPr>
          <a:spLocks/>
        </xdr:cNvSpPr>
      </xdr:nvSpPr>
      <xdr:spPr bwMode="auto">
        <a:xfrm>
          <a:off x="6124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46</xdr:row>
      <xdr:rowOff>173181</xdr:rowOff>
    </xdr:from>
    <xdr:to>
      <xdr:col>5</xdr:col>
      <xdr:colOff>294410</xdr:colOff>
      <xdr:row>47</xdr:row>
      <xdr:rowOff>121226</xdr:rowOff>
    </xdr:to>
    <xdr:sp macro="" textlink="">
      <xdr:nvSpPr>
        <xdr:cNvPr id="269" name="Freeform 10707">
          <a:extLst>
            <a:ext uri="{FF2B5EF4-FFF2-40B4-BE49-F238E27FC236}">
              <a16:creationId xmlns:a16="http://schemas.microsoft.com/office/drawing/2014/main" id="{FA25BAF6-301B-4649-A3B2-22E39BD9F5EB}"/>
            </a:ext>
          </a:extLst>
        </xdr:cNvPr>
        <xdr:cNvSpPr>
          <a:spLocks/>
        </xdr:cNvSpPr>
      </xdr:nvSpPr>
      <xdr:spPr bwMode="auto">
        <a:xfrm>
          <a:off x="16665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46</xdr:row>
      <xdr:rowOff>173181</xdr:rowOff>
    </xdr:from>
    <xdr:to>
      <xdr:col>7</xdr:col>
      <xdr:colOff>294410</xdr:colOff>
      <xdr:row>47</xdr:row>
      <xdr:rowOff>121226</xdr:rowOff>
    </xdr:to>
    <xdr:sp macro="" textlink="">
      <xdr:nvSpPr>
        <xdr:cNvPr id="270" name="Freeform 10707">
          <a:extLst>
            <a:ext uri="{FF2B5EF4-FFF2-40B4-BE49-F238E27FC236}">
              <a16:creationId xmlns:a16="http://schemas.microsoft.com/office/drawing/2014/main" id="{B9D83C15-549C-40BC-AC09-74BADC0FFB7A}"/>
            </a:ext>
          </a:extLst>
        </xdr:cNvPr>
        <xdr:cNvSpPr>
          <a:spLocks/>
        </xdr:cNvSpPr>
      </xdr:nvSpPr>
      <xdr:spPr bwMode="auto">
        <a:xfrm>
          <a:off x="27206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46</xdr:row>
      <xdr:rowOff>173181</xdr:rowOff>
    </xdr:from>
    <xdr:to>
      <xdr:col>9</xdr:col>
      <xdr:colOff>294410</xdr:colOff>
      <xdr:row>47</xdr:row>
      <xdr:rowOff>121226</xdr:rowOff>
    </xdr:to>
    <xdr:sp macro="" textlink="">
      <xdr:nvSpPr>
        <xdr:cNvPr id="271" name="Freeform 10707">
          <a:extLst>
            <a:ext uri="{FF2B5EF4-FFF2-40B4-BE49-F238E27FC236}">
              <a16:creationId xmlns:a16="http://schemas.microsoft.com/office/drawing/2014/main" id="{F8A13D0D-A3F6-4033-8D9F-CA74882D7678}"/>
            </a:ext>
          </a:extLst>
        </xdr:cNvPr>
        <xdr:cNvSpPr>
          <a:spLocks/>
        </xdr:cNvSpPr>
      </xdr:nvSpPr>
      <xdr:spPr bwMode="auto">
        <a:xfrm>
          <a:off x="37747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46</xdr:row>
      <xdr:rowOff>173181</xdr:rowOff>
    </xdr:from>
    <xdr:to>
      <xdr:col>11</xdr:col>
      <xdr:colOff>294410</xdr:colOff>
      <xdr:row>47</xdr:row>
      <xdr:rowOff>121226</xdr:rowOff>
    </xdr:to>
    <xdr:sp macro="" textlink="">
      <xdr:nvSpPr>
        <xdr:cNvPr id="272" name="Freeform 10707">
          <a:extLst>
            <a:ext uri="{FF2B5EF4-FFF2-40B4-BE49-F238E27FC236}">
              <a16:creationId xmlns:a16="http://schemas.microsoft.com/office/drawing/2014/main" id="{B6A79824-2C95-42EA-9FB8-AE0262DB8295}"/>
            </a:ext>
          </a:extLst>
        </xdr:cNvPr>
        <xdr:cNvSpPr>
          <a:spLocks/>
        </xdr:cNvSpPr>
      </xdr:nvSpPr>
      <xdr:spPr bwMode="auto">
        <a:xfrm>
          <a:off x="48288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46</xdr:row>
      <xdr:rowOff>173181</xdr:rowOff>
    </xdr:from>
    <xdr:to>
      <xdr:col>13</xdr:col>
      <xdr:colOff>294410</xdr:colOff>
      <xdr:row>47</xdr:row>
      <xdr:rowOff>121226</xdr:rowOff>
    </xdr:to>
    <xdr:sp macro="" textlink="">
      <xdr:nvSpPr>
        <xdr:cNvPr id="273" name="Freeform 10707">
          <a:extLst>
            <a:ext uri="{FF2B5EF4-FFF2-40B4-BE49-F238E27FC236}">
              <a16:creationId xmlns:a16="http://schemas.microsoft.com/office/drawing/2014/main" id="{048D1A2D-345A-488F-8BB0-5E64690325E5}"/>
            </a:ext>
          </a:extLst>
        </xdr:cNvPr>
        <xdr:cNvSpPr>
          <a:spLocks/>
        </xdr:cNvSpPr>
      </xdr:nvSpPr>
      <xdr:spPr bwMode="auto">
        <a:xfrm>
          <a:off x="58829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46</xdr:row>
      <xdr:rowOff>173181</xdr:rowOff>
    </xdr:from>
    <xdr:to>
      <xdr:col>15</xdr:col>
      <xdr:colOff>294410</xdr:colOff>
      <xdr:row>47</xdr:row>
      <xdr:rowOff>121226</xdr:rowOff>
    </xdr:to>
    <xdr:sp macro="" textlink="">
      <xdr:nvSpPr>
        <xdr:cNvPr id="274" name="Freeform 10707">
          <a:extLst>
            <a:ext uri="{FF2B5EF4-FFF2-40B4-BE49-F238E27FC236}">
              <a16:creationId xmlns:a16="http://schemas.microsoft.com/office/drawing/2014/main" id="{BD27B060-D881-4C1E-904C-8DBE951931B3}"/>
            </a:ext>
          </a:extLst>
        </xdr:cNvPr>
        <xdr:cNvSpPr>
          <a:spLocks/>
        </xdr:cNvSpPr>
      </xdr:nvSpPr>
      <xdr:spPr bwMode="auto">
        <a:xfrm>
          <a:off x="69370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46</xdr:row>
      <xdr:rowOff>173181</xdr:rowOff>
    </xdr:from>
    <xdr:to>
      <xdr:col>17</xdr:col>
      <xdr:colOff>294410</xdr:colOff>
      <xdr:row>47</xdr:row>
      <xdr:rowOff>121226</xdr:rowOff>
    </xdr:to>
    <xdr:sp macro="" textlink="">
      <xdr:nvSpPr>
        <xdr:cNvPr id="275" name="Freeform 10707">
          <a:extLst>
            <a:ext uri="{FF2B5EF4-FFF2-40B4-BE49-F238E27FC236}">
              <a16:creationId xmlns:a16="http://schemas.microsoft.com/office/drawing/2014/main" id="{BD1D4E45-CC8C-428B-9F6C-6DC2EEA0DDB3}"/>
            </a:ext>
          </a:extLst>
        </xdr:cNvPr>
        <xdr:cNvSpPr>
          <a:spLocks/>
        </xdr:cNvSpPr>
      </xdr:nvSpPr>
      <xdr:spPr bwMode="auto">
        <a:xfrm>
          <a:off x="79911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46</xdr:row>
      <xdr:rowOff>173181</xdr:rowOff>
    </xdr:from>
    <xdr:to>
      <xdr:col>19</xdr:col>
      <xdr:colOff>294410</xdr:colOff>
      <xdr:row>47</xdr:row>
      <xdr:rowOff>121226</xdr:rowOff>
    </xdr:to>
    <xdr:sp macro="" textlink="">
      <xdr:nvSpPr>
        <xdr:cNvPr id="276" name="Freeform 10707">
          <a:extLst>
            <a:ext uri="{FF2B5EF4-FFF2-40B4-BE49-F238E27FC236}">
              <a16:creationId xmlns:a16="http://schemas.microsoft.com/office/drawing/2014/main" id="{3C2A5483-7242-4152-B7C2-23C412A85B46}"/>
            </a:ext>
          </a:extLst>
        </xdr:cNvPr>
        <xdr:cNvSpPr>
          <a:spLocks/>
        </xdr:cNvSpPr>
      </xdr:nvSpPr>
      <xdr:spPr bwMode="auto">
        <a:xfrm>
          <a:off x="90452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46</xdr:row>
      <xdr:rowOff>173181</xdr:rowOff>
    </xdr:from>
    <xdr:to>
      <xdr:col>21</xdr:col>
      <xdr:colOff>294410</xdr:colOff>
      <xdr:row>47</xdr:row>
      <xdr:rowOff>121226</xdr:rowOff>
    </xdr:to>
    <xdr:sp macro="" textlink="">
      <xdr:nvSpPr>
        <xdr:cNvPr id="277" name="Freeform 10707">
          <a:extLst>
            <a:ext uri="{FF2B5EF4-FFF2-40B4-BE49-F238E27FC236}">
              <a16:creationId xmlns:a16="http://schemas.microsoft.com/office/drawing/2014/main" id="{FA31031D-0115-4D41-BC43-CA5E76ADD3A5}"/>
            </a:ext>
          </a:extLst>
        </xdr:cNvPr>
        <xdr:cNvSpPr>
          <a:spLocks/>
        </xdr:cNvSpPr>
      </xdr:nvSpPr>
      <xdr:spPr bwMode="auto">
        <a:xfrm>
          <a:off x="100993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57</xdr:row>
      <xdr:rowOff>173181</xdr:rowOff>
    </xdr:from>
    <xdr:to>
      <xdr:col>3</xdr:col>
      <xdr:colOff>294410</xdr:colOff>
      <xdr:row>58</xdr:row>
      <xdr:rowOff>121226</xdr:rowOff>
    </xdr:to>
    <xdr:sp macro="" textlink="">
      <xdr:nvSpPr>
        <xdr:cNvPr id="278" name="Freeform 10707">
          <a:extLst>
            <a:ext uri="{FF2B5EF4-FFF2-40B4-BE49-F238E27FC236}">
              <a16:creationId xmlns:a16="http://schemas.microsoft.com/office/drawing/2014/main" id="{601D4782-DCD8-462C-A129-0057D9E0731B}"/>
            </a:ext>
          </a:extLst>
        </xdr:cNvPr>
        <xdr:cNvSpPr>
          <a:spLocks/>
        </xdr:cNvSpPr>
      </xdr:nvSpPr>
      <xdr:spPr bwMode="auto">
        <a:xfrm>
          <a:off x="6124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57</xdr:row>
      <xdr:rowOff>173181</xdr:rowOff>
    </xdr:from>
    <xdr:to>
      <xdr:col>5</xdr:col>
      <xdr:colOff>294410</xdr:colOff>
      <xdr:row>58</xdr:row>
      <xdr:rowOff>121226</xdr:rowOff>
    </xdr:to>
    <xdr:sp macro="" textlink="">
      <xdr:nvSpPr>
        <xdr:cNvPr id="279" name="Freeform 10707">
          <a:extLst>
            <a:ext uri="{FF2B5EF4-FFF2-40B4-BE49-F238E27FC236}">
              <a16:creationId xmlns:a16="http://schemas.microsoft.com/office/drawing/2014/main" id="{8CFF87FE-F8D6-46AF-835D-41DF5B256277}"/>
            </a:ext>
          </a:extLst>
        </xdr:cNvPr>
        <xdr:cNvSpPr>
          <a:spLocks/>
        </xdr:cNvSpPr>
      </xdr:nvSpPr>
      <xdr:spPr bwMode="auto">
        <a:xfrm>
          <a:off x="16665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57</xdr:row>
      <xdr:rowOff>173181</xdr:rowOff>
    </xdr:from>
    <xdr:to>
      <xdr:col>7</xdr:col>
      <xdr:colOff>294410</xdr:colOff>
      <xdr:row>58</xdr:row>
      <xdr:rowOff>121226</xdr:rowOff>
    </xdr:to>
    <xdr:sp macro="" textlink="">
      <xdr:nvSpPr>
        <xdr:cNvPr id="280" name="Freeform 10707">
          <a:extLst>
            <a:ext uri="{FF2B5EF4-FFF2-40B4-BE49-F238E27FC236}">
              <a16:creationId xmlns:a16="http://schemas.microsoft.com/office/drawing/2014/main" id="{9C035C82-F578-4E2B-A1AA-6F9DFFE786DF}"/>
            </a:ext>
          </a:extLst>
        </xdr:cNvPr>
        <xdr:cNvSpPr>
          <a:spLocks/>
        </xdr:cNvSpPr>
      </xdr:nvSpPr>
      <xdr:spPr bwMode="auto">
        <a:xfrm>
          <a:off x="27206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252354</xdr:colOff>
      <xdr:row>58</xdr:row>
      <xdr:rowOff>824</xdr:rowOff>
    </xdr:from>
    <xdr:to>
      <xdr:col>9</xdr:col>
      <xdr:colOff>258124</xdr:colOff>
      <xdr:row>58</xdr:row>
      <xdr:rowOff>121226</xdr:rowOff>
    </xdr:to>
    <xdr:sp macro="" textlink="">
      <xdr:nvSpPr>
        <xdr:cNvPr id="281" name="Freeform 10707">
          <a:extLst>
            <a:ext uri="{FF2B5EF4-FFF2-40B4-BE49-F238E27FC236}">
              <a16:creationId xmlns:a16="http://schemas.microsoft.com/office/drawing/2014/main" id="{66DAB390-F46C-4910-B416-4E68FA5D140F}"/>
            </a:ext>
          </a:extLst>
        </xdr:cNvPr>
        <xdr:cNvSpPr>
          <a:spLocks/>
        </xdr:cNvSpPr>
      </xdr:nvSpPr>
      <xdr:spPr bwMode="auto">
        <a:xfrm>
          <a:off x="3735783" y="11013538"/>
          <a:ext cx="1058055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57</xdr:row>
      <xdr:rowOff>173181</xdr:rowOff>
    </xdr:from>
    <xdr:to>
      <xdr:col>11</xdr:col>
      <xdr:colOff>294410</xdr:colOff>
      <xdr:row>58</xdr:row>
      <xdr:rowOff>121226</xdr:rowOff>
    </xdr:to>
    <xdr:sp macro="" textlink="">
      <xdr:nvSpPr>
        <xdr:cNvPr id="282" name="Freeform 10707">
          <a:extLst>
            <a:ext uri="{FF2B5EF4-FFF2-40B4-BE49-F238E27FC236}">
              <a16:creationId xmlns:a16="http://schemas.microsoft.com/office/drawing/2014/main" id="{56AB1F99-D0DA-45F1-A0C3-A45A83921C3F}"/>
            </a:ext>
          </a:extLst>
        </xdr:cNvPr>
        <xdr:cNvSpPr>
          <a:spLocks/>
        </xdr:cNvSpPr>
      </xdr:nvSpPr>
      <xdr:spPr bwMode="auto">
        <a:xfrm>
          <a:off x="48288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57</xdr:row>
      <xdr:rowOff>173181</xdr:rowOff>
    </xdr:from>
    <xdr:to>
      <xdr:col>13</xdr:col>
      <xdr:colOff>294410</xdr:colOff>
      <xdr:row>58</xdr:row>
      <xdr:rowOff>121226</xdr:rowOff>
    </xdr:to>
    <xdr:sp macro="" textlink="">
      <xdr:nvSpPr>
        <xdr:cNvPr id="283" name="Freeform 10707">
          <a:extLst>
            <a:ext uri="{FF2B5EF4-FFF2-40B4-BE49-F238E27FC236}">
              <a16:creationId xmlns:a16="http://schemas.microsoft.com/office/drawing/2014/main" id="{9FE24836-5F3A-4EAE-9E5C-3EC0BFC613F5}"/>
            </a:ext>
          </a:extLst>
        </xdr:cNvPr>
        <xdr:cNvSpPr>
          <a:spLocks/>
        </xdr:cNvSpPr>
      </xdr:nvSpPr>
      <xdr:spPr bwMode="auto">
        <a:xfrm>
          <a:off x="58829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57</xdr:row>
      <xdr:rowOff>173181</xdr:rowOff>
    </xdr:from>
    <xdr:to>
      <xdr:col>15</xdr:col>
      <xdr:colOff>294410</xdr:colOff>
      <xdr:row>58</xdr:row>
      <xdr:rowOff>121226</xdr:rowOff>
    </xdr:to>
    <xdr:sp macro="" textlink="">
      <xdr:nvSpPr>
        <xdr:cNvPr id="284" name="Freeform 10707">
          <a:extLst>
            <a:ext uri="{FF2B5EF4-FFF2-40B4-BE49-F238E27FC236}">
              <a16:creationId xmlns:a16="http://schemas.microsoft.com/office/drawing/2014/main" id="{0B38D398-E150-4354-ACC8-A61AD5F64509}"/>
            </a:ext>
          </a:extLst>
        </xdr:cNvPr>
        <xdr:cNvSpPr>
          <a:spLocks/>
        </xdr:cNvSpPr>
      </xdr:nvSpPr>
      <xdr:spPr bwMode="auto">
        <a:xfrm>
          <a:off x="69370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57</xdr:row>
      <xdr:rowOff>173181</xdr:rowOff>
    </xdr:from>
    <xdr:to>
      <xdr:col>17</xdr:col>
      <xdr:colOff>294410</xdr:colOff>
      <xdr:row>58</xdr:row>
      <xdr:rowOff>121226</xdr:rowOff>
    </xdr:to>
    <xdr:sp macro="" textlink="">
      <xdr:nvSpPr>
        <xdr:cNvPr id="285" name="Freeform 10707">
          <a:extLst>
            <a:ext uri="{FF2B5EF4-FFF2-40B4-BE49-F238E27FC236}">
              <a16:creationId xmlns:a16="http://schemas.microsoft.com/office/drawing/2014/main" id="{497D5DD2-3439-4B07-93D2-36A69F3717F1}"/>
            </a:ext>
          </a:extLst>
        </xdr:cNvPr>
        <xdr:cNvSpPr>
          <a:spLocks/>
        </xdr:cNvSpPr>
      </xdr:nvSpPr>
      <xdr:spPr bwMode="auto">
        <a:xfrm>
          <a:off x="79911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57</xdr:row>
      <xdr:rowOff>173181</xdr:rowOff>
    </xdr:from>
    <xdr:to>
      <xdr:col>19</xdr:col>
      <xdr:colOff>294410</xdr:colOff>
      <xdr:row>58</xdr:row>
      <xdr:rowOff>121226</xdr:rowOff>
    </xdr:to>
    <xdr:sp macro="" textlink="">
      <xdr:nvSpPr>
        <xdr:cNvPr id="286" name="Freeform 10707">
          <a:extLst>
            <a:ext uri="{FF2B5EF4-FFF2-40B4-BE49-F238E27FC236}">
              <a16:creationId xmlns:a16="http://schemas.microsoft.com/office/drawing/2014/main" id="{CE22BD0F-6A88-4543-B26F-57049317892E}"/>
            </a:ext>
          </a:extLst>
        </xdr:cNvPr>
        <xdr:cNvSpPr>
          <a:spLocks/>
        </xdr:cNvSpPr>
      </xdr:nvSpPr>
      <xdr:spPr bwMode="auto">
        <a:xfrm>
          <a:off x="90452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57</xdr:row>
      <xdr:rowOff>173181</xdr:rowOff>
    </xdr:from>
    <xdr:to>
      <xdr:col>21</xdr:col>
      <xdr:colOff>294410</xdr:colOff>
      <xdr:row>58</xdr:row>
      <xdr:rowOff>121226</xdr:rowOff>
    </xdr:to>
    <xdr:sp macro="" textlink="">
      <xdr:nvSpPr>
        <xdr:cNvPr id="287" name="Freeform 10707">
          <a:extLst>
            <a:ext uri="{FF2B5EF4-FFF2-40B4-BE49-F238E27FC236}">
              <a16:creationId xmlns:a16="http://schemas.microsoft.com/office/drawing/2014/main" id="{88F4119A-1F53-4F33-918D-BEF44A3F98D7}"/>
            </a:ext>
          </a:extLst>
        </xdr:cNvPr>
        <xdr:cNvSpPr>
          <a:spLocks/>
        </xdr:cNvSpPr>
      </xdr:nvSpPr>
      <xdr:spPr bwMode="auto">
        <a:xfrm>
          <a:off x="100993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69</xdr:row>
      <xdr:rowOff>173181</xdr:rowOff>
    </xdr:from>
    <xdr:to>
      <xdr:col>3</xdr:col>
      <xdr:colOff>294410</xdr:colOff>
      <xdr:row>70</xdr:row>
      <xdr:rowOff>121226</xdr:rowOff>
    </xdr:to>
    <xdr:sp macro="" textlink="">
      <xdr:nvSpPr>
        <xdr:cNvPr id="288" name="Freeform 10707">
          <a:extLst>
            <a:ext uri="{FF2B5EF4-FFF2-40B4-BE49-F238E27FC236}">
              <a16:creationId xmlns:a16="http://schemas.microsoft.com/office/drawing/2014/main" id="{345410A9-F132-4650-B052-8567D3F8DD60}"/>
            </a:ext>
          </a:extLst>
        </xdr:cNvPr>
        <xdr:cNvSpPr>
          <a:spLocks/>
        </xdr:cNvSpPr>
      </xdr:nvSpPr>
      <xdr:spPr bwMode="auto">
        <a:xfrm>
          <a:off x="6124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69</xdr:row>
      <xdr:rowOff>173181</xdr:rowOff>
    </xdr:from>
    <xdr:to>
      <xdr:col>5</xdr:col>
      <xdr:colOff>294410</xdr:colOff>
      <xdr:row>70</xdr:row>
      <xdr:rowOff>121226</xdr:rowOff>
    </xdr:to>
    <xdr:sp macro="" textlink="">
      <xdr:nvSpPr>
        <xdr:cNvPr id="289" name="Freeform 10707">
          <a:extLst>
            <a:ext uri="{FF2B5EF4-FFF2-40B4-BE49-F238E27FC236}">
              <a16:creationId xmlns:a16="http://schemas.microsoft.com/office/drawing/2014/main" id="{05C8AF5E-07CF-4C95-95B0-76EC2F80CFB9}"/>
            </a:ext>
          </a:extLst>
        </xdr:cNvPr>
        <xdr:cNvSpPr>
          <a:spLocks/>
        </xdr:cNvSpPr>
      </xdr:nvSpPr>
      <xdr:spPr bwMode="auto">
        <a:xfrm>
          <a:off x="16665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69</xdr:row>
      <xdr:rowOff>173181</xdr:rowOff>
    </xdr:from>
    <xdr:to>
      <xdr:col>7</xdr:col>
      <xdr:colOff>294410</xdr:colOff>
      <xdr:row>70</xdr:row>
      <xdr:rowOff>121226</xdr:rowOff>
    </xdr:to>
    <xdr:sp macro="" textlink="">
      <xdr:nvSpPr>
        <xdr:cNvPr id="290" name="Freeform 10707">
          <a:extLst>
            <a:ext uri="{FF2B5EF4-FFF2-40B4-BE49-F238E27FC236}">
              <a16:creationId xmlns:a16="http://schemas.microsoft.com/office/drawing/2014/main" id="{2E2945A6-D9C9-4C7C-8AE6-CC56BA4B6630}"/>
            </a:ext>
          </a:extLst>
        </xdr:cNvPr>
        <xdr:cNvSpPr>
          <a:spLocks/>
        </xdr:cNvSpPr>
      </xdr:nvSpPr>
      <xdr:spPr bwMode="auto">
        <a:xfrm>
          <a:off x="27206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69</xdr:row>
      <xdr:rowOff>173181</xdr:rowOff>
    </xdr:from>
    <xdr:to>
      <xdr:col>9</xdr:col>
      <xdr:colOff>294410</xdr:colOff>
      <xdr:row>70</xdr:row>
      <xdr:rowOff>121226</xdr:rowOff>
    </xdr:to>
    <xdr:sp macro="" textlink="">
      <xdr:nvSpPr>
        <xdr:cNvPr id="291" name="Freeform 10707">
          <a:extLst>
            <a:ext uri="{FF2B5EF4-FFF2-40B4-BE49-F238E27FC236}">
              <a16:creationId xmlns:a16="http://schemas.microsoft.com/office/drawing/2014/main" id="{917AD49B-AB45-43E4-8F9A-6A83F2373637}"/>
            </a:ext>
          </a:extLst>
        </xdr:cNvPr>
        <xdr:cNvSpPr>
          <a:spLocks/>
        </xdr:cNvSpPr>
      </xdr:nvSpPr>
      <xdr:spPr bwMode="auto">
        <a:xfrm>
          <a:off x="37747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69</xdr:row>
      <xdr:rowOff>173181</xdr:rowOff>
    </xdr:from>
    <xdr:to>
      <xdr:col>11</xdr:col>
      <xdr:colOff>294410</xdr:colOff>
      <xdr:row>70</xdr:row>
      <xdr:rowOff>121226</xdr:rowOff>
    </xdr:to>
    <xdr:sp macro="" textlink="">
      <xdr:nvSpPr>
        <xdr:cNvPr id="292" name="Freeform 10707">
          <a:extLst>
            <a:ext uri="{FF2B5EF4-FFF2-40B4-BE49-F238E27FC236}">
              <a16:creationId xmlns:a16="http://schemas.microsoft.com/office/drawing/2014/main" id="{EF26C943-087C-41F4-9760-2B5F09C749BA}"/>
            </a:ext>
          </a:extLst>
        </xdr:cNvPr>
        <xdr:cNvSpPr>
          <a:spLocks/>
        </xdr:cNvSpPr>
      </xdr:nvSpPr>
      <xdr:spPr bwMode="auto">
        <a:xfrm>
          <a:off x="48288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69</xdr:row>
      <xdr:rowOff>173181</xdr:rowOff>
    </xdr:from>
    <xdr:to>
      <xdr:col>13</xdr:col>
      <xdr:colOff>294410</xdr:colOff>
      <xdr:row>70</xdr:row>
      <xdr:rowOff>121226</xdr:rowOff>
    </xdr:to>
    <xdr:sp macro="" textlink="">
      <xdr:nvSpPr>
        <xdr:cNvPr id="293" name="Freeform 10707">
          <a:extLst>
            <a:ext uri="{FF2B5EF4-FFF2-40B4-BE49-F238E27FC236}">
              <a16:creationId xmlns:a16="http://schemas.microsoft.com/office/drawing/2014/main" id="{56474E99-0E92-4CB6-BD73-E2E82D0BDDD5}"/>
            </a:ext>
          </a:extLst>
        </xdr:cNvPr>
        <xdr:cNvSpPr>
          <a:spLocks/>
        </xdr:cNvSpPr>
      </xdr:nvSpPr>
      <xdr:spPr bwMode="auto">
        <a:xfrm>
          <a:off x="58829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69</xdr:row>
      <xdr:rowOff>173181</xdr:rowOff>
    </xdr:from>
    <xdr:to>
      <xdr:col>15</xdr:col>
      <xdr:colOff>294410</xdr:colOff>
      <xdr:row>70</xdr:row>
      <xdr:rowOff>121226</xdr:rowOff>
    </xdr:to>
    <xdr:sp macro="" textlink="">
      <xdr:nvSpPr>
        <xdr:cNvPr id="294" name="Freeform 10707">
          <a:extLst>
            <a:ext uri="{FF2B5EF4-FFF2-40B4-BE49-F238E27FC236}">
              <a16:creationId xmlns:a16="http://schemas.microsoft.com/office/drawing/2014/main" id="{1523DD84-0FF8-4EE6-9C99-2C3DFD1A2017}"/>
            </a:ext>
          </a:extLst>
        </xdr:cNvPr>
        <xdr:cNvSpPr>
          <a:spLocks/>
        </xdr:cNvSpPr>
      </xdr:nvSpPr>
      <xdr:spPr bwMode="auto">
        <a:xfrm>
          <a:off x="69370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69</xdr:row>
      <xdr:rowOff>173181</xdr:rowOff>
    </xdr:from>
    <xdr:to>
      <xdr:col>17</xdr:col>
      <xdr:colOff>294410</xdr:colOff>
      <xdr:row>70</xdr:row>
      <xdr:rowOff>121226</xdr:rowOff>
    </xdr:to>
    <xdr:sp macro="" textlink="">
      <xdr:nvSpPr>
        <xdr:cNvPr id="295" name="Freeform 10707">
          <a:extLst>
            <a:ext uri="{FF2B5EF4-FFF2-40B4-BE49-F238E27FC236}">
              <a16:creationId xmlns:a16="http://schemas.microsoft.com/office/drawing/2014/main" id="{03631A95-383F-4714-BB0D-33CD3D776C50}"/>
            </a:ext>
          </a:extLst>
        </xdr:cNvPr>
        <xdr:cNvSpPr>
          <a:spLocks/>
        </xdr:cNvSpPr>
      </xdr:nvSpPr>
      <xdr:spPr bwMode="auto">
        <a:xfrm>
          <a:off x="79911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69</xdr:row>
      <xdr:rowOff>173181</xdr:rowOff>
    </xdr:from>
    <xdr:to>
      <xdr:col>19</xdr:col>
      <xdr:colOff>294410</xdr:colOff>
      <xdr:row>70</xdr:row>
      <xdr:rowOff>121226</xdr:rowOff>
    </xdr:to>
    <xdr:sp macro="" textlink="">
      <xdr:nvSpPr>
        <xdr:cNvPr id="296" name="Freeform 10707">
          <a:extLst>
            <a:ext uri="{FF2B5EF4-FFF2-40B4-BE49-F238E27FC236}">
              <a16:creationId xmlns:a16="http://schemas.microsoft.com/office/drawing/2014/main" id="{E9562F17-D86B-456D-AE7D-0E90B3B8ECD8}"/>
            </a:ext>
          </a:extLst>
        </xdr:cNvPr>
        <xdr:cNvSpPr>
          <a:spLocks/>
        </xdr:cNvSpPr>
      </xdr:nvSpPr>
      <xdr:spPr bwMode="auto">
        <a:xfrm>
          <a:off x="90452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69</xdr:row>
      <xdr:rowOff>173181</xdr:rowOff>
    </xdr:from>
    <xdr:to>
      <xdr:col>21</xdr:col>
      <xdr:colOff>294410</xdr:colOff>
      <xdr:row>70</xdr:row>
      <xdr:rowOff>121226</xdr:rowOff>
    </xdr:to>
    <xdr:sp macro="" textlink="">
      <xdr:nvSpPr>
        <xdr:cNvPr id="297" name="Freeform 10707">
          <a:extLst>
            <a:ext uri="{FF2B5EF4-FFF2-40B4-BE49-F238E27FC236}">
              <a16:creationId xmlns:a16="http://schemas.microsoft.com/office/drawing/2014/main" id="{AE5B0974-3EF2-46DC-8D61-8E003E9A62B1}"/>
            </a:ext>
          </a:extLst>
        </xdr:cNvPr>
        <xdr:cNvSpPr>
          <a:spLocks/>
        </xdr:cNvSpPr>
      </xdr:nvSpPr>
      <xdr:spPr bwMode="auto">
        <a:xfrm>
          <a:off x="100993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81</xdr:row>
      <xdr:rowOff>173181</xdr:rowOff>
    </xdr:from>
    <xdr:to>
      <xdr:col>3</xdr:col>
      <xdr:colOff>294410</xdr:colOff>
      <xdr:row>82</xdr:row>
      <xdr:rowOff>121226</xdr:rowOff>
    </xdr:to>
    <xdr:sp macro="" textlink="">
      <xdr:nvSpPr>
        <xdr:cNvPr id="298" name="Freeform 10707">
          <a:extLst>
            <a:ext uri="{FF2B5EF4-FFF2-40B4-BE49-F238E27FC236}">
              <a16:creationId xmlns:a16="http://schemas.microsoft.com/office/drawing/2014/main" id="{57D0887E-0739-4A2C-A60E-1A498FA516B9}"/>
            </a:ext>
          </a:extLst>
        </xdr:cNvPr>
        <xdr:cNvSpPr>
          <a:spLocks/>
        </xdr:cNvSpPr>
      </xdr:nvSpPr>
      <xdr:spPr bwMode="auto">
        <a:xfrm>
          <a:off x="6124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81</xdr:row>
      <xdr:rowOff>173181</xdr:rowOff>
    </xdr:from>
    <xdr:to>
      <xdr:col>5</xdr:col>
      <xdr:colOff>294410</xdr:colOff>
      <xdr:row>82</xdr:row>
      <xdr:rowOff>121226</xdr:rowOff>
    </xdr:to>
    <xdr:sp macro="" textlink="">
      <xdr:nvSpPr>
        <xdr:cNvPr id="299" name="Freeform 10707">
          <a:extLst>
            <a:ext uri="{FF2B5EF4-FFF2-40B4-BE49-F238E27FC236}">
              <a16:creationId xmlns:a16="http://schemas.microsoft.com/office/drawing/2014/main" id="{8C09BF49-3A8F-4DC2-B733-3B82748564BE}"/>
            </a:ext>
          </a:extLst>
        </xdr:cNvPr>
        <xdr:cNvSpPr>
          <a:spLocks/>
        </xdr:cNvSpPr>
      </xdr:nvSpPr>
      <xdr:spPr bwMode="auto">
        <a:xfrm>
          <a:off x="16665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81</xdr:row>
      <xdr:rowOff>173181</xdr:rowOff>
    </xdr:from>
    <xdr:to>
      <xdr:col>7</xdr:col>
      <xdr:colOff>294410</xdr:colOff>
      <xdr:row>82</xdr:row>
      <xdr:rowOff>121226</xdr:rowOff>
    </xdr:to>
    <xdr:sp macro="" textlink="">
      <xdr:nvSpPr>
        <xdr:cNvPr id="300" name="Freeform 10707">
          <a:extLst>
            <a:ext uri="{FF2B5EF4-FFF2-40B4-BE49-F238E27FC236}">
              <a16:creationId xmlns:a16="http://schemas.microsoft.com/office/drawing/2014/main" id="{983C0460-441C-449B-ABB9-72A2F38CB14A}"/>
            </a:ext>
          </a:extLst>
        </xdr:cNvPr>
        <xdr:cNvSpPr>
          <a:spLocks/>
        </xdr:cNvSpPr>
      </xdr:nvSpPr>
      <xdr:spPr bwMode="auto">
        <a:xfrm>
          <a:off x="27206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81</xdr:row>
      <xdr:rowOff>173181</xdr:rowOff>
    </xdr:from>
    <xdr:to>
      <xdr:col>9</xdr:col>
      <xdr:colOff>294410</xdr:colOff>
      <xdr:row>82</xdr:row>
      <xdr:rowOff>121226</xdr:rowOff>
    </xdr:to>
    <xdr:sp macro="" textlink="">
      <xdr:nvSpPr>
        <xdr:cNvPr id="301" name="Freeform 10707">
          <a:extLst>
            <a:ext uri="{FF2B5EF4-FFF2-40B4-BE49-F238E27FC236}">
              <a16:creationId xmlns:a16="http://schemas.microsoft.com/office/drawing/2014/main" id="{20DD8868-19EC-4637-8DE8-EC01AAA0D91E}"/>
            </a:ext>
          </a:extLst>
        </xdr:cNvPr>
        <xdr:cNvSpPr>
          <a:spLocks/>
        </xdr:cNvSpPr>
      </xdr:nvSpPr>
      <xdr:spPr bwMode="auto">
        <a:xfrm>
          <a:off x="37747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81</xdr:row>
      <xdr:rowOff>173181</xdr:rowOff>
    </xdr:from>
    <xdr:to>
      <xdr:col>11</xdr:col>
      <xdr:colOff>294410</xdr:colOff>
      <xdr:row>82</xdr:row>
      <xdr:rowOff>121226</xdr:rowOff>
    </xdr:to>
    <xdr:sp macro="" textlink="">
      <xdr:nvSpPr>
        <xdr:cNvPr id="302" name="Freeform 10707">
          <a:extLst>
            <a:ext uri="{FF2B5EF4-FFF2-40B4-BE49-F238E27FC236}">
              <a16:creationId xmlns:a16="http://schemas.microsoft.com/office/drawing/2014/main" id="{089B871B-AF19-41B8-999D-78FB30AEE486}"/>
            </a:ext>
          </a:extLst>
        </xdr:cNvPr>
        <xdr:cNvSpPr>
          <a:spLocks/>
        </xdr:cNvSpPr>
      </xdr:nvSpPr>
      <xdr:spPr bwMode="auto">
        <a:xfrm>
          <a:off x="48288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81</xdr:row>
      <xdr:rowOff>173181</xdr:rowOff>
    </xdr:from>
    <xdr:to>
      <xdr:col>13</xdr:col>
      <xdr:colOff>294410</xdr:colOff>
      <xdr:row>82</xdr:row>
      <xdr:rowOff>121226</xdr:rowOff>
    </xdr:to>
    <xdr:sp macro="" textlink="">
      <xdr:nvSpPr>
        <xdr:cNvPr id="303" name="Freeform 10707">
          <a:extLst>
            <a:ext uri="{FF2B5EF4-FFF2-40B4-BE49-F238E27FC236}">
              <a16:creationId xmlns:a16="http://schemas.microsoft.com/office/drawing/2014/main" id="{83644519-DF22-445D-ADCD-A4F342B13221}"/>
            </a:ext>
          </a:extLst>
        </xdr:cNvPr>
        <xdr:cNvSpPr>
          <a:spLocks/>
        </xdr:cNvSpPr>
      </xdr:nvSpPr>
      <xdr:spPr bwMode="auto">
        <a:xfrm>
          <a:off x="58829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81</xdr:row>
      <xdr:rowOff>173181</xdr:rowOff>
    </xdr:from>
    <xdr:to>
      <xdr:col>15</xdr:col>
      <xdr:colOff>294410</xdr:colOff>
      <xdr:row>82</xdr:row>
      <xdr:rowOff>121226</xdr:rowOff>
    </xdr:to>
    <xdr:sp macro="" textlink="">
      <xdr:nvSpPr>
        <xdr:cNvPr id="304" name="Freeform 10707">
          <a:extLst>
            <a:ext uri="{FF2B5EF4-FFF2-40B4-BE49-F238E27FC236}">
              <a16:creationId xmlns:a16="http://schemas.microsoft.com/office/drawing/2014/main" id="{19EE6382-69EA-4B88-987F-14DB7D293DAB}"/>
            </a:ext>
          </a:extLst>
        </xdr:cNvPr>
        <xdr:cNvSpPr>
          <a:spLocks/>
        </xdr:cNvSpPr>
      </xdr:nvSpPr>
      <xdr:spPr bwMode="auto">
        <a:xfrm>
          <a:off x="69370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81</xdr:row>
      <xdr:rowOff>173181</xdr:rowOff>
    </xdr:from>
    <xdr:to>
      <xdr:col>17</xdr:col>
      <xdr:colOff>294410</xdr:colOff>
      <xdr:row>82</xdr:row>
      <xdr:rowOff>121226</xdr:rowOff>
    </xdr:to>
    <xdr:sp macro="" textlink="">
      <xdr:nvSpPr>
        <xdr:cNvPr id="305" name="Freeform 10707">
          <a:extLst>
            <a:ext uri="{FF2B5EF4-FFF2-40B4-BE49-F238E27FC236}">
              <a16:creationId xmlns:a16="http://schemas.microsoft.com/office/drawing/2014/main" id="{BFA77A59-B512-44E9-84E6-1113D1F33CB7}"/>
            </a:ext>
          </a:extLst>
        </xdr:cNvPr>
        <xdr:cNvSpPr>
          <a:spLocks/>
        </xdr:cNvSpPr>
      </xdr:nvSpPr>
      <xdr:spPr bwMode="auto">
        <a:xfrm>
          <a:off x="79911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81</xdr:row>
      <xdr:rowOff>173181</xdr:rowOff>
    </xdr:from>
    <xdr:to>
      <xdr:col>19</xdr:col>
      <xdr:colOff>294410</xdr:colOff>
      <xdr:row>82</xdr:row>
      <xdr:rowOff>121226</xdr:rowOff>
    </xdr:to>
    <xdr:sp macro="" textlink="">
      <xdr:nvSpPr>
        <xdr:cNvPr id="306" name="Freeform 10707">
          <a:extLst>
            <a:ext uri="{FF2B5EF4-FFF2-40B4-BE49-F238E27FC236}">
              <a16:creationId xmlns:a16="http://schemas.microsoft.com/office/drawing/2014/main" id="{81774311-22A0-4192-BD57-B1B4C9B63DE4}"/>
            </a:ext>
          </a:extLst>
        </xdr:cNvPr>
        <xdr:cNvSpPr>
          <a:spLocks/>
        </xdr:cNvSpPr>
      </xdr:nvSpPr>
      <xdr:spPr bwMode="auto">
        <a:xfrm>
          <a:off x="90452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81</xdr:row>
      <xdr:rowOff>173181</xdr:rowOff>
    </xdr:from>
    <xdr:to>
      <xdr:col>21</xdr:col>
      <xdr:colOff>294410</xdr:colOff>
      <xdr:row>82</xdr:row>
      <xdr:rowOff>121226</xdr:rowOff>
    </xdr:to>
    <xdr:sp macro="" textlink="">
      <xdr:nvSpPr>
        <xdr:cNvPr id="307" name="Freeform 10707">
          <a:extLst>
            <a:ext uri="{FF2B5EF4-FFF2-40B4-BE49-F238E27FC236}">
              <a16:creationId xmlns:a16="http://schemas.microsoft.com/office/drawing/2014/main" id="{32D31A7C-3364-4473-812C-A5364A452397}"/>
            </a:ext>
          </a:extLst>
        </xdr:cNvPr>
        <xdr:cNvSpPr>
          <a:spLocks/>
        </xdr:cNvSpPr>
      </xdr:nvSpPr>
      <xdr:spPr bwMode="auto">
        <a:xfrm>
          <a:off x="100993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92</xdr:row>
      <xdr:rowOff>173181</xdr:rowOff>
    </xdr:from>
    <xdr:to>
      <xdr:col>3</xdr:col>
      <xdr:colOff>294410</xdr:colOff>
      <xdr:row>93</xdr:row>
      <xdr:rowOff>121226</xdr:rowOff>
    </xdr:to>
    <xdr:sp macro="" textlink="">
      <xdr:nvSpPr>
        <xdr:cNvPr id="308" name="Freeform 10707">
          <a:extLst>
            <a:ext uri="{FF2B5EF4-FFF2-40B4-BE49-F238E27FC236}">
              <a16:creationId xmlns:a16="http://schemas.microsoft.com/office/drawing/2014/main" id="{7E00DC1A-15E7-439D-AFCB-D5447015BF63}"/>
            </a:ext>
          </a:extLst>
        </xdr:cNvPr>
        <xdr:cNvSpPr>
          <a:spLocks/>
        </xdr:cNvSpPr>
      </xdr:nvSpPr>
      <xdr:spPr bwMode="auto">
        <a:xfrm>
          <a:off x="6124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92</xdr:row>
      <xdr:rowOff>173181</xdr:rowOff>
    </xdr:from>
    <xdr:to>
      <xdr:col>5</xdr:col>
      <xdr:colOff>294410</xdr:colOff>
      <xdr:row>93</xdr:row>
      <xdr:rowOff>121226</xdr:rowOff>
    </xdr:to>
    <xdr:sp macro="" textlink="">
      <xdr:nvSpPr>
        <xdr:cNvPr id="309" name="Freeform 10707">
          <a:extLst>
            <a:ext uri="{FF2B5EF4-FFF2-40B4-BE49-F238E27FC236}">
              <a16:creationId xmlns:a16="http://schemas.microsoft.com/office/drawing/2014/main" id="{713DAA9B-27A3-4651-AD0C-DD4EACC422F5}"/>
            </a:ext>
          </a:extLst>
        </xdr:cNvPr>
        <xdr:cNvSpPr>
          <a:spLocks/>
        </xdr:cNvSpPr>
      </xdr:nvSpPr>
      <xdr:spPr bwMode="auto">
        <a:xfrm>
          <a:off x="16665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92</xdr:row>
      <xdr:rowOff>173181</xdr:rowOff>
    </xdr:from>
    <xdr:to>
      <xdr:col>7</xdr:col>
      <xdr:colOff>294410</xdr:colOff>
      <xdr:row>93</xdr:row>
      <xdr:rowOff>121226</xdr:rowOff>
    </xdr:to>
    <xdr:sp macro="" textlink="">
      <xdr:nvSpPr>
        <xdr:cNvPr id="310" name="Freeform 10707">
          <a:extLst>
            <a:ext uri="{FF2B5EF4-FFF2-40B4-BE49-F238E27FC236}">
              <a16:creationId xmlns:a16="http://schemas.microsoft.com/office/drawing/2014/main" id="{0B8769F8-9A4F-40C8-BF79-DF31DD8AB5A9}"/>
            </a:ext>
          </a:extLst>
        </xdr:cNvPr>
        <xdr:cNvSpPr>
          <a:spLocks/>
        </xdr:cNvSpPr>
      </xdr:nvSpPr>
      <xdr:spPr bwMode="auto">
        <a:xfrm>
          <a:off x="27206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92</xdr:row>
      <xdr:rowOff>173181</xdr:rowOff>
    </xdr:from>
    <xdr:to>
      <xdr:col>9</xdr:col>
      <xdr:colOff>294410</xdr:colOff>
      <xdr:row>93</xdr:row>
      <xdr:rowOff>121226</xdr:rowOff>
    </xdr:to>
    <xdr:sp macro="" textlink="">
      <xdr:nvSpPr>
        <xdr:cNvPr id="311" name="Freeform 10707">
          <a:extLst>
            <a:ext uri="{FF2B5EF4-FFF2-40B4-BE49-F238E27FC236}">
              <a16:creationId xmlns:a16="http://schemas.microsoft.com/office/drawing/2014/main" id="{A71643A0-F8B8-44C9-A533-DBB2BEC0A017}"/>
            </a:ext>
          </a:extLst>
        </xdr:cNvPr>
        <xdr:cNvSpPr>
          <a:spLocks/>
        </xdr:cNvSpPr>
      </xdr:nvSpPr>
      <xdr:spPr bwMode="auto">
        <a:xfrm>
          <a:off x="37747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92</xdr:row>
      <xdr:rowOff>173181</xdr:rowOff>
    </xdr:from>
    <xdr:to>
      <xdr:col>11</xdr:col>
      <xdr:colOff>294410</xdr:colOff>
      <xdr:row>93</xdr:row>
      <xdr:rowOff>121226</xdr:rowOff>
    </xdr:to>
    <xdr:sp macro="" textlink="">
      <xdr:nvSpPr>
        <xdr:cNvPr id="312" name="Freeform 10707">
          <a:extLst>
            <a:ext uri="{FF2B5EF4-FFF2-40B4-BE49-F238E27FC236}">
              <a16:creationId xmlns:a16="http://schemas.microsoft.com/office/drawing/2014/main" id="{91D70AE5-2078-45DF-9B9E-EDADA194BB6F}"/>
            </a:ext>
          </a:extLst>
        </xdr:cNvPr>
        <xdr:cNvSpPr>
          <a:spLocks/>
        </xdr:cNvSpPr>
      </xdr:nvSpPr>
      <xdr:spPr bwMode="auto">
        <a:xfrm>
          <a:off x="48288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92</xdr:row>
      <xdr:rowOff>173181</xdr:rowOff>
    </xdr:from>
    <xdr:to>
      <xdr:col>13</xdr:col>
      <xdr:colOff>294410</xdr:colOff>
      <xdr:row>93</xdr:row>
      <xdr:rowOff>121226</xdr:rowOff>
    </xdr:to>
    <xdr:sp macro="" textlink="">
      <xdr:nvSpPr>
        <xdr:cNvPr id="313" name="Freeform 10707">
          <a:extLst>
            <a:ext uri="{FF2B5EF4-FFF2-40B4-BE49-F238E27FC236}">
              <a16:creationId xmlns:a16="http://schemas.microsoft.com/office/drawing/2014/main" id="{5BAC42B9-930D-4C33-A7C5-0A5BF1B81FAB}"/>
            </a:ext>
          </a:extLst>
        </xdr:cNvPr>
        <xdr:cNvSpPr>
          <a:spLocks/>
        </xdr:cNvSpPr>
      </xdr:nvSpPr>
      <xdr:spPr bwMode="auto">
        <a:xfrm>
          <a:off x="58829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92</xdr:row>
      <xdr:rowOff>173181</xdr:rowOff>
    </xdr:from>
    <xdr:to>
      <xdr:col>15</xdr:col>
      <xdr:colOff>294410</xdr:colOff>
      <xdr:row>93</xdr:row>
      <xdr:rowOff>121226</xdr:rowOff>
    </xdr:to>
    <xdr:sp macro="" textlink="">
      <xdr:nvSpPr>
        <xdr:cNvPr id="314" name="Freeform 10707">
          <a:extLst>
            <a:ext uri="{FF2B5EF4-FFF2-40B4-BE49-F238E27FC236}">
              <a16:creationId xmlns:a16="http://schemas.microsoft.com/office/drawing/2014/main" id="{9461DF12-DB89-4416-B8C8-3C6A156F2032}"/>
            </a:ext>
          </a:extLst>
        </xdr:cNvPr>
        <xdr:cNvSpPr>
          <a:spLocks/>
        </xdr:cNvSpPr>
      </xdr:nvSpPr>
      <xdr:spPr bwMode="auto">
        <a:xfrm>
          <a:off x="69370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92</xdr:row>
      <xdr:rowOff>173181</xdr:rowOff>
    </xdr:from>
    <xdr:to>
      <xdr:col>17</xdr:col>
      <xdr:colOff>294410</xdr:colOff>
      <xdr:row>93</xdr:row>
      <xdr:rowOff>121226</xdr:rowOff>
    </xdr:to>
    <xdr:sp macro="" textlink="">
      <xdr:nvSpPr>
        <xdr:cNvPr id="315" name="Freeform 10707">
          <a:extLst>
            <a:ext uri="{FF2B5EF4-FFF2-40B4-BE49-F238E27FC236}">
              <a16:creationId xmlns:a16="http://schemas.microsoft.com/office/drawing/2014/main" id="{C583CACB-7B5E-4506-99FF-FAAE016AE573}"/>
            </a:ext>
          </a:extLst>
        </xdr:cNvPr>
        <xdr:cNvSpPr>
          <a:spLocks/>
        </xdr:cNvSpPr>
      </xdr:nvSpPr>
      <xdr:spPr bwMode="auto">
        <a:xfrm>
          <a:off x="79911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92</xdr:row>
      <xdr:rowOff>173181</xdr:rowOff>
    </xdr:from>
    <xdr:to>
      <xdr:col>19</xdr:col>
      <xdr:colOff>294410</xdr:colOff>
      <xdr:row>93</xdr:row>
      <xdr:rowOff>121226</xdr:rowOff>
    </xdr:to>
    <xdr:sp macro="" textlink="">
      <xdr:nvSpPr>
        <xdr:cNvPr id="316" name="Freeform 10707">
          <a:extLst>
            <a:ext uri="{FF2B5EF4-FFF2-40B4-BE49-F238E27FC236}">
              <a16:creationId xmlns:a16="http://schemas.microsoft.com/office/drawing/2014/main" id="{DBD929A2-9A2E-4FDE-A230-707279E614D9}"/>
            </a:ext>
          </a:extLst>
        </xdr:cNvPr>
        <xdr:cNvSpPr>
          <a:spLocks/>
        </xdr:cNvSpPr>
      </xdr:nvSpPr>
      <xdr:spPr bwMode="auto">
        <a:xfrm>
          <a:off x="90452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92</xdr:row>
      <xdr:rowOff>173181</xdr:rowOff>
    </xdr:from>
    <xdr:to>
      <xdr:col>21</xdr:col>
      <xdr:colOff>294410</xdr:colOff>
      <xdr:row>93</xdr:row>
      <xdr:rowOff>121226</xdr:rowOff>
    </xdr:to>
    <xdr:sp macro="" textlink="">
      <xdr:nvSpPr>
        <xdr:cNvPr id="317" name="Freeform 10707">
          <a:extLst>
            <a:ext uri="{FF2B5EF4-FFF2-40B4-BE49-F238E27FC236}">
              <a16:creationId xmlns:a16="http://schemas.microsoft.com/office/drawing/2014/main" id="{B413123A-E248-44A5-988B-1044209B416B}"/>
            </a:ext>
          </a:extLst>
        </xdr:cNvPr>
        <xdr:cNvSpPr>
          <a:spLocks/>
        </xdr:cNvSpPr>
      </xdr:nvSpPr>
      <xdr:spPr bwMode="auto">
        <a:xfrm>
          <a:off x="100993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104</xdr:row>
      <xdr:rowOff>173181</xdr:rowOff>
    </xdr:from>
    <xdr:to>
      <xdr:col>3</xdr:col>
      <xdr:colOff>294410</xdr:colOff>
      <xdr:row>105</xdr:row>
      <xdr:rowOff>121226</xdr:rowOff>
    </xdr:to>
    <xdr:sp macro="" textlink="">
      <xdr:nvSpPr>
        <xdr:cNvPr id="318" name="Freeform 10707">
          <a:extLst>
            <a:ext uri="{FF2B5EF4-FFF2-40B4-BE49-F238E27FC236}">
              <a16:creationId xmlns:a16="http://schemas.microsoft.com/office/drawing/2014/main" id="{9E0FBA2A-AE14-4F63-B479-44608397083E}"/>
            </a:ext>
          </a:extLst>
        </xdr:cNvPr>
        <xdr:cNvSpPr>
          <a:spLocks/>
        </xdr:cNvSpPr>
      </xdr:nvSpPr>
      <xdr:spPr bwMode="auto">
        <a:xfrm>
          <a:off x="6124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104</xdr:row>
      <xdr:rowOff>173181</xdr:rowOff>
    </xdr:from>
    <xdr:to>
      <xdr:col>5</xdr:col>
      <xdr:colOff>294410</xdr:colOff>
      <xdr:row>105</xdr:row>
      <xdr:rowOff>121226</xdr:rowOff>
    </xdr:to>
    <xdr:sp macro="" textlink="">
      <xdr:nvSpPr>
        <xdr:cNvPr id="319" name="Freeform 10707">
          <a:extLst>
            <a:ext uri="{FF2B5EF4-FFF2-40B4-BE49-F238E27FC236}">
              <a16:creationId xmlns:a16="http://schemas.microsoft.com/office/drawing/2014/main" id="{AD12B179-B73E-417B-89EE-269FF4F60B72}"/>
            </a:ext>
          </a:extLst>
        </xdr:cNvPr>
        <xdr:cNvSpPr>
          <a:spLocks/>
        </xdr:cNvSpPr>
      </xdr:nvSpPr>
      <xdr:spPr bwMode="auto">
        <a:xfrm>
          <a:off x="16665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104</xdr:row>
      <xdr:rowOff>173181</xdr:rowOff>
    </xdr:from>
    <xdr:to>
      <xdr:col>7</xdr:col>
      <xdr:colOff>294410</xdr:colOff>
      <xdr:row>105</xdr:row>
      <xdr:rowOff>121226</xdr:rowOff>
    </xdr:to>
    <xdr:sp macro="" textlink="">
      <xdr:nvSpPr>
        <xdr:cNvPr id="320" name="Freeform 10707">
          <a:extLst>
            <a:ext uri="{FF2B5EF4-FFF2-40B4-BE49-F238E27FC236}">
              <a16:creationId xmlns:a16="http://schemas.microsoft.com/office/drawing/2014/main" id="{94C07954-A704-4CFA-A099-89F295364BF2}"/>
            </a:ext>
          </a:extLst>
        </xdr:cNvPr>
        <xdr:cNvSpPr>
          <a:spLocks/>
        </xdr:cNvSpPr>
      </xdr:nvSpPr>
      <xdr:spPr bwMode="auto">
        <a:xfrm>
          <a:off x="27206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104</xdr:row>
      <xdr:rowOff>173181</xdr:rowOff>
    </xdr:from>
    <xdr:to>
      <xdr:col>9</xdr:col>
      <xdr:colOff>294410</xdr:colOff>
      <xdr:row>105</xdr:row>
      <xdr:rowOff>121226</xdr:rowOff>
    </xdr:to>
    <xdr:sp macro="" textlink="">
      <xdr:nvSpPr>
        <xdr:cNvPr id="321" name="Freeform 10707">
          <a:extLst>
            <a:ext uri="{FF2B5EF4-FFF2-40B4-BE49-F238E27FC236}">
              <a16:creationId xmlns:a16="http://schemas.microsoft.com/office/drawing/2014/main" id="{11322F03-A9E4-4F05-B5CA-18F66917105C}"/>
            </a:ext>
          </a:extLst>
        </xdr:cNvPr>
        <xdr:cNvSpPr>
          <a:spLocks/>
        </xdr:cNvSpPr>
      </xdr:nvSpPr>
      <xdr:spPr bwMode="auto">
        <a:xfrm>
          <a:off x="37747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104</xdr:row>
      <xdr:rowOff>173181</xdr:rowOff>
    </xdr:from>
    <xdr:to>
      <xdr:col>11</xdr:col>
      <xdr:colOff>294410</xdr:colOff>
      <xdr:row>105</xdr:row>
      <xdr:rowOff>121226</xdr:rowOff>
    </xdr:to>
    <xdr:sp macro="" textlink="">
      <xdr:nvSpPr>
        <xdr:cNvPr id="322" name="Freeform 10707">
          <a:extLst>
            <a:ext uri="{FF2B5EF4-FFF2-40B4-BE49-F238E27FC236}">
              <a16:creationId xmlns:a16="http://schemas.microsoft.com/office/drawing/2014/main" id="{65A683E3-6C86-452E-80B3-BC25FC4D940E}"/>
            </a:ext>
          </a:extLst>
        </xdr:cNvPr>
        <xdr:cNvSpPr>
          <a:spLocks/>
        </xdr:cNvSpPr>
      </xdr:nvSpPr>
      <xdr:spPr bwMode="auto">
        <a:xfrm>
          <a:off x="48288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104</xdr:row>
      <xdr:rowOff>173181</xdr:rowOff>
    </xdr:from>
    <xdr:to>
      <xdr:col>13</xdr:col>
      <xdr:colOff>294410</xdr:colOff>
      <xdr:row>105</xdr:row>
      <xdr:rowOff>121226</xdr:rowOff>
    </xdr:to>
    <xdr:sp macro="" textlink="">
      <xdr:nvSpPr>
        <xdr:cNvPr id="323" name="Freeform 10707">
          <a:extLst>
            <a:ext uri="{FF2B5EF4-FFF2-40B4-BE49-F238E27FC236}">
              <a16:creationId xmlns:a16="http://schemas.microsoft.com/office/drawing/2014/main" id="{54CCBBD8-9DD7-49AE-9F86-0D36878C7D69}"/>
            </a:ext>
          </a:extLst>
        </xdr:cNvPr>
        <xdr:cNvSpPr>
          <a:spLocks/>
        </xdr:cNvSpPr>
      </xdr:nvSpPr>
      <xdr:spPr bwMode="auto">
        <a:xfrm>
          <a:off x="58829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104</xdr:row>
      <xdr:rowOff>173181</xdr:rowOff>
    </xdr:from>
    <xdr:to>
      <xdr:col>15</xdr:col>
      <xdr:colOff>294410</xdr:colOff>
      <xdr:row>105</xdr:row>
      <xdr:rowOff>121226</xdr:rowOff>
    </xdr:to>
    <xdr:sp macro="" textlink="">
      <xdr:nvSpPr>
        <xdr:cNvPr id="324" name="Freeform 10707">
          <a:extLst>
            <a:ext uri="{FF2B5EF4-FFF2-40B4-BE49-F238E27FC236}">
              <a16:creationId xmlns:a16="http://schemas.microsoft.com/office/drawing/2014/main" id="{63578CA5-BA23-4E66-8CC8-3D2DAD1D2F0D}"/>
            </a:ext>
          </a:extLst>
        </xdr:cNvPr>
        <xdr:cNvSpPr>
          <a:spLocks/>
        </xdr:cNvSpPr>
      </xdr:nvSpPr>
      <xdr:spPr bwMode="auto">
        <a:xfrm>
          <a:off x="69370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104</xdr:row>
      <xdr:rowOff>173181</xdr:rowOff>
    </xdr:from>
    <xdr:to>
      <xdr:col>17</xdr:col>
      <xdr:colOff>294410</xdr:colOff>
      <xdr:row>105</xdr:row>
      <xdr:rowOff>121226</xdr:rowOff>
    </xdr:to>
    <xdr:sp macro="" textlink="">
      <xdr:nvSpPr>
        <xdr:cNvPr id="325" name="Freeform 10707">
          <a:extLst>
            <a:ext uri="{FF2B5EF4-FFF2-40B4-BE49-F238E27FC236}">
              <a16:creationId xmlns:a16="http://schemas.microsoft.com/office/drawing/2014/main" id="{B23DFA8E-9FB2-42B2-B988-4C70AB100778}"/>
            </a:ext>
          </a:extLst>
        </xdr:cNvPr>
        <xdr:cNvSpPr>
          <a:spLocks/>
        </xdr:cNvSpPr>
      </xdr:nvSpPr>
      <xdr:spPr bwMode="auto">
        <a:xfrm>
          <a:off x="79911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104</xdr:row>
      <xdr:rowOff>173181</xdr:rowOff>
    </xdr:from>
    <xdr:to>
      <xdr:col>19</xdr:col>
      <xdr:colOff>294410</xdr:colOff>
      <xdr:row>105</xdr:row>
      <xdr:rowOff>121226</xdr:rowOff>
    </xdr:to>
    <xdr:sp macro="" textlink="">
      <xdr:nvSpPr>
        <xdr:cNvPr id="326" name="Freeform 10707">
          <a:extLst>
            <a:ext uri="{FF2B5EF4-FFF2-40B4-BE49-F238E27FC236}">
              <a16:creationId xmlns:a16="http://schemas.microsoft.com/office/drawing/2014/main" id="{8DA7C483-F7B8-4F2B-AA06-19A2919E00C4}"/>
            </a:ext>
          </a:extLst>
        </xdr:cNvPr>
        <xdr:cNvSpPr>
          <a:spLocks/>
        </xdr:cNvSpPr>
      </xdr:nvSpPr>
      <xdr:spPr bwMode="auto">
        <a:xfrm>
          <a:off x="90452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104</xdr:row>
      <xdr:rowOff>173181</xdr:rowOff>
    </xdr:from>
    <xdr:to>
      <xdr:col>21</xdr:col>
      <xdr:colOff>294410</xdr:colOff>
      <xdr:row>105</xdr:row>
      <xdr:rowOff>121226</xdr:rowOff>
    </xdr:to>
    <xdr:sp macro="" textlink="">
      <xdr:nvSpPr>
        <xdr:cNvPr id="327" name="Freeform 10707">
          <a:extLst>
            <a:ext uri="{FF2B5EF4-FFF2-40B4-BE49-F238E27FC236}">
              <a16:creationId xmlns:a16="http://schemas.microsoft.com/office/drawing/2014/main" id="{0D940096-9FF0-4954-93B1-B9852A46E72B}"/>
            </a:ext>
          </a:extLst>
        </xdr:cNvPr>
        <xdr:cNvSpPr>
          <a:spLocks/>
        </xdr:cNvSpPr>
      </xdr:nvSpPr>
      <xdr:spPr bwMode="auto">
        <a:xfrm>
          <a:off x="100993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116</xdr:row>
      <xdr:rowOff>173181</xdr:rowOff>
    </xdr:from>
    <xdr:to>
      <xdr:col>3</xdr:col>
      <xdr:colOff>294410</xdr:colOff>
      <xdr:row>117</xdr:row>
      <xdr:rowOff>121226</xdr:rowOff>
    </xdr:to>
    <xdr:sp macro="" textlink="">
      <xdr:nvSpPr>
        <xdr:cNvPr id="328" name="Freeform 10707">
          <a:extLst>
            <a:ext uri="{FF2B5EF4-FFF2-40B4-BE49-F238E27FC236}">
              <a16:creationId xmlns:a16="http://schemas.microsoft.com/office/drawing/2014/main" id="{81F7B7B7-ECB9-4AAD-967F-6AA5C99BE2C0}"/>
            </a:ext>
          </a:extLst>
        </xdr:cNvPr>
        <xdr:cNvSpPr>
          <a:spLocks/>
        </xdr:cNvSpPr>
      </xdr:nvSpPr>
      <xdr:spPr bwMode="auto">
        <a:xfrm>
          <a:off x="6124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128</xdr:row>
      <xdr:rowOff>173181</xdr:rowOff>
    </xdr:from>
    <xdr:to>
      <xdr:col>3</xdr:col>
      <xdr:colOff>294410</xdr:colOff>
      <xdr:row>129</xdr:row>
      <xdr:rowOff>121226</xdr:rowOff>
    </xdr:to>
    <xdr:sp macro="" textlink="">
      <xdr:nvSpPr>
        <xdr:cNvPr id="329" name="Freeform 10707">
          <a:extLst>
            <a:ext uri="{FF2B5EF4-FFF2-40B4-BE49-F238E27FC236}">
              <a16:creationId xmlns:a16="http://schemas.microsoft.com/office/drawing/2014/main" id="{A6CA7E5F-8395-4B10-90F2-BCFC095AAE60}"/>
            </a:ext>
          </a:extLst>
        </xdr:cNvPr>
        <xdr:cNvSpPr>
          <a:spLocks/>
        </xdr:cNvSpPr>
      </xdr:nvSpPr>
      <xdr:spPr bwMode="auto">
        <a:xfrm>
          <a:off x="6124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128</xdr:row>
      <xdr:rowOff>173181</xdr:rowOff>
    </xdr:from>
    <xdr:to>
      <xdr:col>5</xdr:col>
      <xdr:colOff>294410</xdr:colOff>
      <xdr:row>129</xdr:row>
      <xdr:rowOff>121226</xdr:rowOff>
    </xdr:to>
    <xdr:sp macro="" textlink="">
      <xdr:nvSpPr>
        <xdr:cNvPr id="330" name="Freeform 10707">
          <a:extLst>
            <a:ext uri="{FF2B5EF4-FFF2-40B4-BE49-F238E27FC236}">
              <a16:creationId xmlns:a16="http://schemas.microsoft.com/office/drawing/2014/main" id="{D4707B39-EC18-4124-A979-27784C65E35B}"/>
            </a:ext>
          </a:extLst>
        </xdr:cNvPr>
        <xdr:cNvSpPr>
          <a:spLocks/>
        </xdr:cNvSpPr>
      </xdr:nvSpPr>
      <xdr:spPr bwMode="auto">
        <a:xfrm>
          <a:off x="16665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116</xdr:row>
      <xdr:rowOff>173181</xdr:rowOff>
    </xdr:from>
    <xdr:to>
      <xdr:col>5</xdr:col>
      <xdr:colOff>294410</xdr:colOff>
      <xdr:row>117</xdr:row>
      <xdr:rowOff>121226</xdr:rowOff>
    </xdr:to>
    <xdr:sp macro="" textlink="">
      <xdr:nvSpPr>
        <xdr:cNvPr id="331" name="Freeform 10707">
          <a:extLst>
            <a:ext uri="{FF2B5EF4-FFF2-40B4-BE49-F238E27FC236}">
              <a16:creationId xmlns:a16="http://schemas.microsoft.com/office/drawing/2014/main" id="{D76A35C3-BFCE-49BE-8878-744C2CCFF57F}"/>
            </a:ext>
          </a:extLst>
        </xdr:cNvPr>
        <xdr:cNvSpPr>
          <a:spLocks/>
        </xdr:cNvSpPr>
      </xdr:nvSpPr>
      <xdr:spPr bwMode="auto">
        <a:xfrm>
          <a:off x="16665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116</xdr:row>
      <xdr:rowOff>173181</xdr:rowOff>
    </xdr:from>
    <xdr:to>
      <xdr:col>7</xdr:col>
      <xdr:colOff>294410</xdr:colOff>
      <xdr:row>117</xdr:row>
      <xdr:rowOff>121226</xdr:rowOff>
    </xdr:to>
    <xdr:sp macro="" textlink="">
      <xdr:nvSpPr>
        <xdr:cNvPr id="332" name="Freeform 10707">
          <a:extLst>
            <a:ext uri="{FF2B5EF4-FFF2-40B4-BE49-F238E27FC236}">
              <a16:creationId xmlns:a16="http://schemas.microsoft.com/office/drawing/2014/main" id="{3229D12D-FD3A-416D-9223-171EEE957D31}"/>
            </a:ext>
          </a:extLst>
        </xdr:cNvPr>
        <xdr:cNvSpPr>
          <a:spLocks/>
        </xdr:cNvSpPr>
      </xdr:nvSpPr>
      <xdr:spPr bwMode="auto">
        <a:xfrm>
          <a:off x="27206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128</xdr:row>
      <xdr:rowOff>173181</xdr:rowOff>
    </xdr:from>
    <xdr:to>
      <xdr:col>7</xdr:col>
      <xdr:colOff>294410</xdr:colOff>
      <xdr:row>129</xdr:row>
      <xdr:rowOff>121226</xdr:rowOff>
    </xdr:to>
    <xdr:sp macro="" textlink="">
      <xdr:nvSpPr>
        <xdr:cNvPr id="333" name="Freeform 10707">
          <a:extLst>
            <a:ext uri="{FF2B5EF4-FFF2-40B4-BE49-F238E27FC236}">
              <a16:creationId xmlns:a16="http://schemas.microsoft.com/office/drawing/2014/main" id="{306CF389-62E7-4160-AFC8-6A6ADAF6A8FC}"/>
            </a:ext>
          </a:extLst>
        </xdr:cNvPr>
        <xdr:cNvSpPr>
          <a:spLocks/>
        </xdr:cNvSpPr>
      </xdr:nvSpPr>
      <xdr:spPr bwMode="auto">
        <a:xfrm>
          <a:off x="27206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116</xdr:row>
      <xdr:rowOff>173181</xdr:rowOff>
    </xdr:from>
    <xdr:to>
      <xdr:col>9</xdr:col>
      <xdr:colOff>294410</xdr:colOff>
      <xdr:row>117</xdr:row>
      <xdr:rowOff>121226</xdr:rowOff>
    </xdr:to>
    <xdr:sp macro="" textlink="">
      <xdr:nvSpPr>
        <xdr:cNvPr id="334" name="Freeform 10707">
          <a:extLst>
            <a:ext uri="{FF2B5EF4-FFF2-40B4-BE49-F238E27FC236}">
              <a16:creationId xmlns:a16="http://schemas.microsoft.com/office/drawing/2014/main" id="{34AB3F6E-0500-4CCD-8076-56B07C82354B}"/>
            </a:ext>
          </a:extLst>
        </xdr:cNvPr>
        <xdr:cNvSpPr>
          <a:spLocks/>
        </xdr:cNvSpPr>
      </xdr:nvSpPr>
      <xdr:spPr bwMode="auto">
        <a:xfrm>
          <a:off x="37747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128</xdr:row>
      <xdr:rowOff>173181</xdr:rowOff>
    </xdr:from>
    <xdr:to>
      <xdr:col>9</xdr:col>
      <xdr:colOff>294410</xdr:colOff>
      <xdr:row>129</xdr:row>
      <xdr:rowOff>121226</xdr:rowOff>
    </xdr:to>
    <xdr:sp macro="" textlink="">
      <xdr:nvSpPr>
        <xdr:cNvPr id="335" name="Freeform 10707">
          <a:extLst>
            <a:ext uri="{FF2B5EF4-FFF2-40B4-BE49-F238E27FC236}">
              <a16:creationId xmlns:a16="http://schemas.microsoft.com/office/drawing/2014/main" id="{1C717341-BAA9-4053-A26C-35507D5A7182}"/>
            </a:ext>
          </a:extLst>
        </xdr:cNvPr>
        <xdr:cNvSpPr>
          <a:spLocks/>
        </xdr:cNvSpPr>
      </xdr:nvSpPr>
      <xdr:spPr bwMode="auto">
        <a:xfrm>
          <a:off x="37747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116</xdr:row>
      <xdr:rowOff>173181</xdr:rowOff>
    </xdr:from>
    <xdr:to>
      <xdr:col>11</xdr:col>
      <xdr:colOff>294410</xdr:colOff>
      <xdr:row>117</xdr:row>
      <xdr:rowOff>121226</xdr:rowOff>
    </xdr:to>
    <xdr:sp macro="" textlink="">
      <xdr:nvSpPr>
        <xdr:cNvPr id="336" name="Freeform 10707">
          <a:extLst>
            <a:ext uri="{FF2B5EF4-FFF2-40B4-BE49-F238E27FC236}">
              <a16:creationId xmlns:a16="http://schemas.microsoft.com/office/drawing/2014/main" id="{4996B7E5-3CAA-4BF7-BF9E-1CEFC4965097}"/>
            </a:ext>
          </a:extLst>
        </xdr:cNvPr>
        <xdr:cNvSpPr>
          <a:spLocks/>
        </xdr:cNvSpPr>
      </xdr:nvSpPr>
      <xdr:spPr bwMode="auto">
        <a:xfrm>
          <a:off x="48288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128</xdr:row>
      <xdr:rowOff>173181</xdr:rowOff>
    </xdr:from>
    <xdr:to>
      <xdr:col>11</xdr:col>
      <xdr:colOff>294410</xdr:colOff>
      <xdr:row>129</xdr:row>
      <xdr:rowOff>121226</xdr:rowOff>
    </xdr:to>
    <xdr:sp macro="" textlink="">
      <xdr:nvSpPr>
        <xdr:cNvPr id="337" name="Freeform 10707">
          <a:extLst>
            <a:ext uri="{FF2B5EF4-FFF2-40B4-BE49-F238E27FC236}">
              <a16:creationId xmlns:a16="http://schemas.microsoft.com/office/drawing/2014/main" id="{6228F2D2-41E8-4537-9022-A4330A062692}"/>
            </a:ext>
          </a:extLst>
        </xdr:cNvPr>
        <xdr:cNvSpPr>
          <a:spLocks/>
        </xdr:cNvSpPr>
      </xdr:nvSpPr>
      <xdr:spPr bwMode="auto">
        <a:xfrm>
          <a:off x="48288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116</xdr:row>
      <xdr:rowOff>173181</xdr:rowOff>
    </xdr:from>
    <xdr:to>
      <xdr:col>13</xdr:col>
      <xdr:colOff>294410</xdr:colOff>
      <xdr:row>117</xdr:row>
      <xdr:rowOff>121226</xdr:rowOff>
    </xdr:to>
    <xdr:sp macro="" textlink="">
      <xdr:nvSpPr>
        <xdr:cNvPr id="338" name="Freeform 10707">
          <a:extLst>
            <a:ext uri="{FF2B5EF4-FFF2-40B4-BE49-F238E27FC236}">
              <a16:creationId xmlns:a16="http://schemas.microsoft.com/office/drawing/2014/main" id="{37726C8D-0C16-4B98-8401-3C27D3055326}"/>
            </a:ext>
          </a:extLst>
        </xdr:cNvPr>
        <xdr:cNvSpPr>
          <a:spLocks/>
        </xdr:cNvSpPr>
      </xdr:nvSpPr>
      <xdr:spPr bwMode="auto">
        <a:xfrm>
          <a:off x="58829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128</xdr:row>
      <xdr:rowOff>173181</xdr:rowOff>
    </xdr:from>
    <xdr:to>
      <xdr:col>13</xdr:col>
      <xdr:colOff>294410</xdr:colOff>
      <xdr:row>129</xdr:row>
      <xdr:rowOff>121226</xdr:rowOff>
    </xdr:to>
    <xdr:sp macro="" textlink="">
      <xdr:nvSpPr>
        <xdr:cNvPr id="339" name="Freeform 10707">
          <a:extLst>
            <a:ext uri="{FF2B5EF4-FFF2-40B4-BE49-F238E27FC236}">
              <a16:creationId xmlns:a16="http://schemas.microsoft.com/office/drawing/2014/main" id="{26D32EAD-44D3-4E13-8053-580CC0EA13A2}"/>
            </a:ext>
          </a:extLst>
        </xdr:cNvPr>
        <xdr:cNvSpPr>
          <a:spLocks/>
        </xdr:cNvSpPr>
      </xdr:nvSpPr>
      <xdr:spPr bwMode="auto">
        <a:xfrm>
          <a:off x="58829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116</xdr:row>
      <xdr:rowOff>173181</xdr:rowOff>
    </xdr:from>
    <xdr:to>
      <xdr:col>15</xdr:col>
      <xdr:colOff>294410</xdr:colOff>
      <xdr:row>117</xdr:row>
      <xdr:rowOff>121226</xdr:rowOff>
    </xdr:to>
    <xdr:sp macro="" textlink="">
      <xdr:nvSpPr>
        <xdr:cNvPr id="340" name="Freeform 10707">
          <a:extLst>
            <a:ext uri="{FF2B5EF4-FFF2-40B4-BE49-F238E27FC236}">
              <a16:creationId xmlns:a16="http://schemas.microsoft.com/office/drawing/2014/main" id="{9C308AD0-4F9E-427F-AD76-8B0DC7F14A74}"/>
            </a:ext>
          </a:extLst>
        </xdr:cNvPr>
        <xdr:cNvSpPr>
          <a:spLocks/>
        </xdr:cNvSpPr>
      </xdr:nvSpPr>
      <xdr:spPr bwMode="auto">
        <a:xfrm>
          <a:off x="69370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128</xdr:row>
      <xdr:rowOff>173181</xdr:rowOff>
    </xdr:from>
    <xdr:to>
      <xdr:col>15</xdr:col>
      <xdr:colOff>294410</xdr:colOff>
      <xdr:row>129</xdr:row>
      <xdr:rowOff>121226</xdr:rowOff>
    </xdr:to>
    <xdr:sp macro="" textlink="">
      <xdr:nvSpPr>
        <xdr:cNvPr id="341" name="Freeform 10707">
          <a:extLst>
            <a:ext uri="{FF2B5EF4-FFF2-40B4-BE49-F238E27FC236}">
              <a16:creationId xmlns:a16="http://schemas.microsoft.com/office/drawing/2014/main" id="{F1EFC319-A452-4540-ACD6-C0DD7BBFD157}"/>
            </a:ext>
          </a:extLst>
        </xdr:cNvPr>
        <xdr:cNvSpPr>
          <a:spLocks/>
        </xdr:cNvSpPr>
      </xdr:nvSpPr>
      <xdr:spPr bwMode="auto">
        <a:xfrm>
          <a:off x="69370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116</xdr:row>
      <xdr:rowOff>173181</xdr:rowOff>
    </xdr:from>
    <xdr:to>
      <xdr:col>17</xdr:col>
      <xdr:colOff>294410</xdr:colOff>
      <xdr:row>117</xdr:row>
      <xdr:rowOff>121226</xdr:rowOff>
    </xdr:to>
    <xdr:sp macro="" textlink="">
      <xdr:nvSpPr>
        <xdr:cNvPr id="342" name="Freeform 10707">
          <a:extLst>
            <a:ext uri="{FF2B5EF4-FFF2-40B4-BE49-F238E27FC236}">
              <a16:creationId xmlns:a16="http://schemas.microsoft.com/office/drawing/2014/main" id="{2B6386CC-A14D-4545-B7E3-6E260C289DA7}"/>
            </a:ext>
          </a:extLst>
        </xdr:cNvPr>
        <xdr:cNvSpPr>
          <a:spLocks/>
        </xdr:cNvSpPr>
      </xdr:nvSpPr>
      <xdr:spPr bwMode="auto">
        <a:xfrm>
          <a:off x="79911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128</xdr:row>
      <xdr:rowOff>173181</xdr:rowOff>
    </xdr:from>
    <xdr:to>
      <xdr:col>17</xdr:col>
      <xdr:colOff>294410</xdr:colOff>
      <xdr:row>129</xdr:row>
      <xdr:rowOff>121226</xdr:rowOff>
    </xdr:to>
    <xdr:sp macro="" textlink="">
      <xdr:nvSpPr>
        <xdr:cNvPr id="343" name="Freeform 10707">
          <a:extLst>
            <a:ext uri="{FF2B5EF4-FFF2-40B4-BE49-F238E27FC236}">
              <a16:creationId xmlns:a16="http://schemas.microsoft.com/office/drawing/2014/main" id="{F4502AA9-30EB-4003-ADCA-9F754D0F2A23}"/>
            </a:ext>
          </a:extLst>
        </xdr:cNvPr>
        <xdr:cNvSpPr>
          <a:spLocks/>
        </xdr:cNvSpPr>
      </xdr:nvSpPr>
      <xdr:spPr bwMode="auto">
        <a:xfrm>
          <a:off x="79911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116</xdr:row>
      <xdr:rowOff>173181</xdr:rowOff>
    </xdr:from>
    <xdr:to>
      <xdr:col>19</xdr:col>
      <xdr:colOff>294410</xdr:colOff>
      <xdr:row>117</xdr:row>
      <xdr:rowOff>121226</xdr:rowOff>
    </xdr:to>
    <xdr:sp macro="" textlink="">
      <xdr:nvSpPr>
        <xdr:cNvPr id="344" name="Freeform 10707">
          <a:extLst>
            <a:ext uri="{FF2B5EF4-FFF2-40B4-BE49-F238E27FC236}">
              <a16:creationId xmlns:a16="http://schemas.microsoft.com/office/drawing/2014/main" id="{FB143F4F-8A22-4E3D-9D01-2ED2C58D7E7D}"/>
            </a:ext>
          </a:extLst>
        </xdr:cNvPr>
        <xdr:cNvSpPr>
          <a:spLocks/>
        </xdr:cNvSpPr>
      </xdr:nvSpPr>
      <xdr:spPr bwMode="auto">
        <a:xfrm>
          <a:off x="90452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128</xdr:row>
      <xdr:rowOff>173181</xdr:rowOff>
    </xdr:from>
    <xdr:to>
      <xdr:col>19</xdr:col>
      <xdr:colOff>294410</xdr:colOff>
      <xdr:row>129</xdr:row>
      <xdr:rowOff>121226</xdr:rowOff>
    </xdr:to>
    <xdr:sp macro="" textlink="">
      <xdr:nvSpPr>
        <xdr:cNvPr id="345" name="Freeform 10707">
          <a:extLst>
            <a:ext uri="{FF2B5EF4-FFF2-40B4-BE49-F238E27FC236}">
              <a16:creationId xmlns:a16="http://schemas.microsoft.com/office/drawing/2014/main" id="{06419A24-DAAA-4CA1-AA2C-B12CD76703A5}"/>
            </a:ext>
          </a:extLst>
        </xdr:cNvPr>
        <xdr:cNvSpPr>
          <a:spLocks/>
        </xdr:cNvSpPr>
      </xdr:nvSpPr>
      <xdr:spPr bwMode="auto">
        <a:xfrm>
          <a:off x="90452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116</xdr:row>
      <xdr:rowOff>173181</xdr:rowOff>
    </xdr:from>
    <xdr:to>
      <xdr:col>21</xdr:col>
      <xdr:colOff>294410</xdr:colOff>
      <xdr:row>117</xdr:row>
      <xdr:rowOff>121226</xdr:rowOff>
    </xdr:to>
    <xdr:sp macro="" textlink="">
      <xdr:nvSpPr>
        <xdr:cNvPr id="346" name="Freeform 10707">
          <a:extLst>
            <a:ext uri="{FF2B5EF4-FFF2-40B4-BE49-F238E27FC236}">
              <a16:creationId xmlns:a16="http://schemas.microsoft.com/office/drawing/2014/main" id="{D3728E41-A70F-40AD-BEB0-F437BE015BE4}"/>
            </a:ext>
          </a:extLst>
        </xdr:cNvPr>
        <xdr:cNvSpPr>
          <a:spLocks/>
        </xdr:cNvSpPr>
      </xdr:nvSpPr>
      <xdr:spPr bwMode="auto">
        <a:xfrm>
          <a:off x="100993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128</xdr:row>
      <xdr:rowOff>173181</xdr:rowOff>
    </xdr:from>
    <xdr:to>
      <xdr:col>21</xdr:col>
      <xdr:colOff>294410</xdr:colOff>
      <xdr:row>129</xdr:row>
      <xdr:rowOff>121226</xdr:rowOff>
    </xdr:to>
    <xdr:sp macro="" textlink="">
      <xdr:nvSpPr>
        <xdr:cNvPr id="347" name="Freeform 10707">
          <a:extLst>
            <a:ext uri="{FF2B5EF4-FFF2-40B4-BE49-F238E27FC236}">
              <a16:creationId xmlns:a16="http://schemas.microsoft.com/office/drawing/2014/main" id="{65293AAE-9DB8-4FD4-B0D7-BF7D5E347527}"/>
            </a:ext>
          </a:extLst>
        </xdr:cNvPr>
        <xdr:cNvSpPr>
          <a:spLocks/>
        </xdr:cNvSpPr>
      </xdr:nvSpPr>
      <xdr:spPr bwMode="auto">
        <a:xfrm>
          <a:off x="100993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140</xdr:row>
      <xdr:rowOff>173181</xdr:rowOff>
    </xdr:from>
    <xdr:to>
      <xdr:col>3</xdr:col>
      <xdr:colOff>294410</xdr:colOff>
      <xdr:row>141</xdr:row>
      <xdr:rowOff>121226</xdr:rowOff>
    </xdr:to>
    <xdr:sp macro="" textlink="">
      <xdr:nvSpPr>
        <xdr:cNvPr id="348" name="Freeform 10707">
          <a:extLst>
            <a:ext uri="{FF2B5EF4-FFF2-40B4-BE49-F238E27FC236}">
              <a16:creationId xmlns:a16="http://schemas.microsoft.com/office/drawing/2014/main" id="{063757A6-DC7B-4B17-BF14-F4B552397B82}"/>
            </a:ext>
          </a:extLst>
        </xdr:cNvPr>
        <xdr:cNvSpPr>
          <a:spLocks/>
        </xdr:cNvSpPr>
      </xdr:nvSpPr>
      <xdr:spPr bwMode="auto">
        <a:xfrm>
          <a:off x="6124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140</xdr:row>
      <xdr:rowOff>173181</xdr:rowOff>
    </xdr:from>
    <xdr:to>
      <xdr:col>5</xdr:col>
      <xdr:colOff>294410</xdr:colOff>
      <xdr:row>141</xdr:row>
      <xdr:rowOff>121226</xdr:rowOff>
    </xdr:to>
    <xdr:sp macro="" textlink="">
      <xdr:nvSpPr>
        <xdr:cNvPr id="349" name="Freeform 10707">
          <a:extLst>
            <a:ext uri="{FF2B5EF4-FFF2-40B4-BE49-F238E27FC236}">
              <a16:creationId xmlns:a16="http://schemas.microsoft.com/office/drawing/2014/main" id="{AFFD996E-14DC-42FB-804D-D129A60E081F}"/>
            </a:ext>
          </a:extLst>
        </xdr:cNvPr>
        <xdr:cNvSpPr>
          <a:spLocks/>
        </xdr:cNvSpPr>
      </xdr:nvSpPr>
      <xdr:spPr bwMode="auto">
        <a:xfrm>
          <a:off x="16665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140</xdr:row>
      <xdr:rowOff>173181</xdr:rowOff>
    </xdr:from>
    <xdr:to>
      <xdr:col>7</xdr:col>
      <xdr:colOff>294410</xdr:colOff>
      <xdr:row>141</xdr:row>
      <xdr:rowOff>121226</xdr:rowOff>
    </xdr:to>
    <xdr:sp macro="" textlink="">
      <xdr:nvSpPr>
        <xdr:cNvPr id="350" name="Freeform 10707">
          <a:extLst>
            <a:ext uri="{FF2B5EF4-FFF2-40B4-BE49-F238E27FC236}">
              <a16:creationId xmlns:a16="http://schemas.microsoft.com/office/drawing/2014/main" id="{EEACEF74-8E6E-48AC-B084-07B180F7B8B9}"/>
            </a:ext>
          </a:extLst>
        </xdr:cNvPr>
        <xdr:cNvSpPr>
          <a:spLocks/>
        </xdr:cNvSpPr>
      </xdr:nvSpPr>
      <xdr:spPr bwMode="auto">
        <a:xfrm>
          <a:off x="27206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140</xdr:row>
      <xdr:rowOff>173181</xdr:rowOff>
    </xdr:from>
    <xdr:to>
      <xdr:col>9</xdr:col>
      <xdr:colOff>294410</xdr:colOff>
      <xdr:row>141</xdr:row>
      <xdr:rowOff>121226</xdr:rowOff>
    </xdr:to>
    <xdr:sp macro="" textlink="">
      <xdr:nvSpPr>
        <xdr:cNvPr id="351" name="Freeform 10707">
          <a:extLst>
            <a:ext uri="{FF2B5EF4-FFF2-40B4-BE49-F238E27FC236}">
              <a16:creationId xmlns:a16="http://schemas.microsoft.com/office/drawing/2014/main" id="{6447E8F9-ADF1-4096-A405-DB89A4930682}"/>
            </a:ext>
          </a:extLst>
        </xdr:cNvPr>
        <xdr:cNvSpPr>
          <a:spLocks/>
        </xdr:cNvSpPr>
      </xdr:nvSpPr>
      <xdr:spPr bwMode="auto">
        <a:xfrm>
          <a:off x="37747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140</xdr:row>
      <xdr:rowOff>173181</xdr:rowOff>
    </xdr:from>
    <xdr:to>
      <xdr:col>11</xdr:col>
      <xdr:colOff>294410</xdr:colOff>
      <xdr:row>141</xdr:row>
      <xdr:rowOff>121226</xdr:rowOff>
    </xdr:to>
    <xdr:sp macro="" textlink="">
      <xdr:nvSpPr>
        <xdr:cNvPr id="352" name="Freeform 10707">
          <a:extLst>
            <a:ext uri="{FF2B5EF4-FFF2-40B4-BE49-F238E27FC236}">
              <a16:creationId xmlns:a16="http://schemas.microsoft.com/office/drawing/2014/main" id="{B607EBFE-0760-401C-B169-3046D2F93E0D}"/>
            </a:ext>
          </a:extLst>
        </xdr:cNvPr>
        <xdr:cNvSpPr>
          <a:spLocks/>
        </xdr:cNvSpPr>
      </xdr:nvSpPr>
      <xdr:spPr bwMode="auto">
        <a:xfrm>
          <a:off x="48288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140</xdr:row>
      <xdr:rowOff>173181</xdr:rowOff>
    </xdr:from>
    <xdr:to>
      <xdr:col>13</xdr:col>
      <xdr:colOff>294410</xdr:colOff>
      <xdr:row>141</xdr:row>
      <xdr:rowOff>121226</xdr:rowOff>
    </xdr:to>
    <xdr:sp macro="" textlink="">
      <xdr:nvSpPr>
        <xdr:cNvPr id="353" name="Freeform 10707">
          <a:extLst>
            <a:ext uri="{FF2B5EF4-FFF2-40B4-BE49-F238E27FC236}">
              <a16:creationId xmlns:a16="http://schemas.microsoft.com/office/drawing/2014/main" id="{09A4ACBC-D9E5-4047-8E08-4A6B4F754726}"/>
            </a:ext>
          </a:extLst>
        </xdr:cNvPr>
        <xdr:cNvSpPr>
          <a:spLocks/>
        </xdr:cNvSpPr>
      </xdr:nvSpPr>
      <xdr:spPr bwMode="auto">
        <a:xfrm>
          <a:off x="58829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140</xdr:row>
      <xdr:rowOff>173181</xdr:rowOff>
    </xdr:from>
    <xdr:to>
      <xdr:col>15</xdr:col>
      <xdr:colOff>294410</xdr:colOff>
      <xdr:row>141</xdr:row>
      <xdr:rowOff>121226</xdr:rowOff>
    </xdr:to>
    <xdr:sp macro="" textlink="">
      <xdr:nvSpPr>
        <xdr:cNvPr id="354" name="Freeform 10707">
          <a:extLst>
            <a:ext uri="{FF2B5EF4-FFF2-40B4-BE49-F238E27FC236}">
              <a16:creationId xmlns:a16="http://schemas.microsoft.com/office/drawing/2014/main" id="{1BB6152D-0EE8-46DA-9B3D-B86BA2B513BE}"/>
            </a:ext>
          </a:extLst>
        </xdr:cNvPr>
        <xdr:cNvSpPr>
          <a:spLocks/>
        </xdr:cNvSpPr>
      </xdr:nvSpPr>
      <xdr:spPr bwMode="auto">
        <a:xfrm>
          <a:off x="69370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140</xdr:row>
      <xdr:rowOff>173181</xdr:rowOff>
    </xdr:from>
    <xdr:to>
      <xdr:col>17</xdr:col>
      <xdr:colOff>294410</xdr:colOff>
      <xdr:row>141</xdr:row>
      <xdr:rowOff>121226</xdr:rowOff>
    </xdr:to>
    <xdr:sp macro="" textlink="">
      <xdr:nvSpPr>
        <xdr:cNvPr id="355" name="Freeform 10707">
          <a:extLst>
            <a:ext uri="{FF2B5EF4-FFF2-40B4-BE49-F238E27FC236}">
              <a16:creationId xmlns:a16="http://schemas.microsoft.com/office/drawing/2014/main" id="{AD9371F5-426A-45C2-8683-7FEB7005E820}"/>
            </a:ext>
          </a:extLst>
        </xdr:cNvPr>
        <xdr:cNvSpPr>
          <a:spLocks/>
        </xdr:cNvSpPr>
      </xdr:nvSpPr>
      <xdr:spPr bwMode="auto">
        <a:xfrm>
          <a:off x="79911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140</xdr:row>
      <xdr:rowOff>173181</xdr:rowOff>
    </xdr:from>
    <xdr:to>
      <xdr:col>19</xdr:col>
      <xdr:colOff>294410</xdr:colOff>
      <xdr:row>141</xdr:row>
      <xdr:rowOff>121226</xdr:rowOff>
    </xdr:to>
    <xdr:sp macro="" textlink="">
      <xdr:nvSpPr>
        <xdr:cNvPr id="356" name="Freeform 10707">
          <a:extLst>
            <a:ext uri="{FF2B5EF4-FFF2-40B4-BE49-F238E27FC236}">
              <a16:creationId xmlns:a16="http://schemas.microsoft.com/office/drawing/2014/main" id="{99AF11F3-AE9A-423E-B06C-F908982DAA19}"/>
            </a:ext>
          </a:extLst>
        </xdr:cNvPr>
        <xdr:cNvSpPr>
          <a:spLocks/>
        </xdr:cNvSpPr>
      </xdr:nvSpPr>
      <xdr:spPr bwMode="auto">
        <a:xfrm>
          <a:off x="90452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140</xdr:row>
      <xdr:rowOff>173181</xdr:rowOff>
    </xdr:from>
    <xdr:to>
      <xdr:col>21</xdr:col>
      <xdr:colOff>294410</xdr:colOff>
      <xdr:row>141</xdr:row>
      <xdr:rowOff>121226</xdr:rowOff>
    </xdr:to>
    <xdr:sp macro="" textlink="">
      <xdr:nvSpPr>
        <xdr:cNvPr id="357" name="Freeform 10707">
          <a:extLst>
            <a:ext uri="{FF2B5EF4-FFF2-40B4-BE49-F238E27FC236}">
              <a16:creationId xmlns:a16="http://schemas.microsoft.com/office/drawing/2014/main" id="{8CDB02B0-AAB0-4CA6-BC90-774C6C203EBF}"/>
            </a:ext>
          </a:extLst>
        </xdr:cNvPr>
        <xdr:cNvSpPr>
          <a:spLocks/>
        </xdr:cNvSpPr>
      </xdr:nvSpPr>
      <xdr:spPr bwMode="auto">
        <a:xfrm>
          <a:off x="100993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152</xdr:row>
      <xdr:rowOff>173181</xdr:rowOff>
    </xdr:from>
    <xdr:to>
      <xdr:col>3</xdr:col>
      <xdr:colOff>294410</xdr:colOff>
      <xdr:row>153</xdr:row>
      <xdr:rowOff>121226</xdr:rowOff>
    </xdr:to>
    <xdr:sp macro="" textlink="">
      <xdr:nvSpPr>
        <xdr:cNvPr id="358" name="Freeform 10707">
          <a:extLst>
            <a:ext uri="{FF2B5EF4-FFF2-40B4-BE49-F238E27FC236}">
              <a16:creationId xmlns:a16="http://schemas.microsoft.com/office/drawing/2014/main" id="{808187AB-777E-499A-8505-281AA88EA40E}"/>
            </a:ext>
          </a:extLst>
        </xdr:cNvPr>
        <xdr:cNvSpPr>
          <a:spLocks/>
        </xdr:cNvSpPr>
      </xdr:nvSpPr>
      <xdr:spPr bwMode="auto">
        <a:xfrm>
          <a:off x="6124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152</xdr:row>
      <xdr:rowOff>173181</xdr:rowOff>
    </xdr:from>
    <xdr:to>
      <xdr:col>5</xdr:col>
      <xdr:colOff>294410</xdr:colOff>
      <xdr:row>153</xdr:row>
      <xdr:rowOff>121226</xdr:rowOff>
    </xdr:to>
    <xdr:sp macro="" textlink="">
      <xdr:nvSpPr>
        <xdr:cNvPr id="359" name="Freeform 10707">
          <a:extLst>
            <a:ext uri="{FF2B5EF4-FFF2-40B4-BE49-F238E27FC236}">
              <a16:creationId xmlns:a16="http://schemas.microsoft.com/office/drawing/2014/main" id="{C2C29200-8677-491B-AD17-2746D4C887FC}"/>
            </a:ext>
          </a:extLst>
        </xdr:cNvPr>
        <xdr:cNvSpPr>
          <a:spLocks/>
        </xdr:cNvSpPr>
      </xdr:nvSpPr>
      <xdr:spPr bwMode="auto">
        <a:xfrm>
          <a:off x="16665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152</xdr:row>
      <xdr:rowOff>173181</xdr:rowOff>
    </xdr:from>
    <xdr:to>
      <xdr:col>7</xdr:col>
      <xdr:colOff>294410</xdr:colOff>
      <xdr:row>153</xdr:row>
      <xdr:rowOff>121226</xdr:rowOff>
    </xdr:to>
    <xdr:sp macro="" textlink="">
      <xdr:nvSpPr>
        <xdr:cNvPr id="360" name="Freeform 10707">
          <a:extLst>
            <a:ext uri="{FF2B5EF4-FFF2-40B4-BE49-F238E27FC236}">
              <a16:creationId xmlns:a16="http://schemas.microsoft.com/office/drawing/2014/main" id="{40DB8DCB-39C6-4341-836E-FC40F6DFD43C}"/>
            </a:ext>
          </a:extLst>
        </xdr:cNvPr>
        <xdr:cNvSpPr>
          <a:spLocks/>
        </xdr:cNvSpPr>
      </xdr:nvSpPr>
      <xdr:spPr bwMode="auto">
        <a:xfrm>
          <a:off x="27206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152</xdr:row>
      <xdr:rowOff>173181</xdr:rowOff>
    </xdr:from>
    <xdr:to>
      <xdr:col>9</xdr:col>
      <xdr:colOff>294410</xdr:colOff>
      <xdr:row>153</xdr:row>
      <xdr:rowOff>121226</xdr:rowOff>
    </xdr:to>
    <xdr:sp macro="" textlink="">
      <xdr:nvSpPr>
        <xdr:cNvPr id="361" name="Freeform 10707">
          <a:extLst>
            <a:ext uri="{FF2B5EF4-FFF2-40B4-BE49-F238E27FC236}">
              <a16:creationId xmlns:a16="http://schemas.microsoft.com/office/drawing/2014/main" id="{23B2FA16-FF68-425C-BB34-A3422F2D7E29}"/>
            </a:ext>
          </a:extLst>
        </xdr:cNvPr>
        <xdr:cNvSpPr>
          <a:spLocks/>
        </xdr:cNvSpPr>
      </xdr:nvSpPr>
      <xdr:spPr bwMode="auto">
        <a:xfrm>
          <a:off x="37747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152</xdr:row>
      <xdr:rowOff>173181</xdr:rowOff>
    </xdr:from>
    <xdr:to>
      <xdr:col>11</xdr:col>
      <xdr:colOff>294410</xdr:colOff>
      <xdr:row>153</xdr:row>
      <xdr:rowOff>121226</xdr:rowOff>
    </xdr:to>
    <xdr:sp macro="" textlink="">
      <xdr:nvSpPr>
        <xdr:cNvPr id="362" name="Freeform 10707">
          <a:extLst>
            <a:ext uri="{FF2B5EF4-FFF2-40B4-BE49-F238E27FC236}">
              <a16:creationId xmlns:a16="http://schemas.microsoft.com/office/drawing/2014/main" id="{C35EC6B4-95C5-414C-8CEE-F4FEC94DF9D6}"/>
            </a:ext>
          </a:extLst>
        </xdr:cNvPr>
        <xdr:cNvSpPr>
          <a:spLocks/>
        </xdr:cNvSpPr>
      </xdr:nvSpPr>
      <xdr:spPr bwMode="auto">
        <a:xfrm>
          <a:off x="48288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152</xdr:row>
      <xdr:rowOff>173181</xdr:rowOff>
    </xdr:from>
    <xdr:to>
      <xdr:col>13</xdr:col>
      <xdr:colOff>294410</xdr:colOff>
      <xdr:row>153</xdr:row>
      <xdr:rowOff>121226</xdr:rowOff>
    </xdr:to>
    <xdr:sp macro="" textlink="">
      <xdr:nvSpPr>
        <xdr:cNvPr id="363" name="Freeform 10707">
          <a:extLst>
            <a:ext uri="{FF2B5EF4-FFF2-40B4-BE49-F238E27FC236}">
              <a16:creationId xmlns:a16="http://schemas.microsoft.com/office/drawing/2014/main" id="{7215B361-B4E9-42D3-92B0-EF5DD2C37C7D}"/>
            </a:ext>
          </a:extLst>
        </xdr:cNvPr>
        <xdr:cNvSpPr>
          <a:spLocks/>
        </xdr:cNvSpPr>
      </xdr:nvSpPr>
      <xdr:spPr bwMode="auto">
        <a:xfrm>
          <a:off x="58829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152</xdr:row>
      <xdr:rowOff>173181</xdr:rowOff>
    </xdr:from>
    <xdr:to>
      <xdr:col>15</xdr:col>
      <xdr:colOff>294410</xdr:colOff>
      <xdr:row>153</xdr:row>
      <xdr:rowOff>121226</xdr:rowOff>
    </xdr:to>
    <xdr:sp macro="" textlink="">
      <xdr:nvSpPr>
        <xdr:cNvPr id="364" name="Freeform 10707">
          <a:extLst>
            <a:ext uri="{FF2B5EF4-FFF2-40B4-BE49-F238E27FC236}">
              <a16:creationId xmlns:a16="http://schemas.microsoft.com/office/drawing/2014/main" id="{BBB923B6-2064-4437-8845-690FE1A1065D}"/>
            </a:ext>
          </a:extLst>
        </xdr:cNvPr>
        <xdr:cNvSpPr>
          <a:spLocks/>
        </xdr:cNvSpPr>
      </xdr:nvSpPr>
      <xdr:spPr bwMode="auto">
        <a:xfrm>
          <a:off x="69370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152</xdr:row>
      <xdr:rowOff>173181</xdr:rowOff>
    </xdr:from>
    <xdr:to>
      <xdr:col>17</xdr:col>
      <xdr:colOff>294410</xdr:colOff>
      <xdr:row>153</xdr:row>
      <xdr:rowOff>121226</xdr:rowOff>
    </xdr:to>
    <xdr:sp macro="" textlink="">
      <xdr:nvSpPr>
        <xdr:cNvPr id="365" name="Freeform 10707">
          <a:extLst>
            <a:ext uri="{FF2B5EF4-FFF2-40B4-BE49-F238E27FC236}">
              <a16:creationId xmlns:a16="http://schemas.microsoft.com/office/drawing/2014/main" id="{D6EACBEC-4981-4598-AB1E-BADB9E84FB99}"/>
            </a:ext>
          </a:extLst>
        </xdr:cNvPr>
        <xdr:cNvSpPr>
          <a:spLocks/>
        </xdr:cNvSpPr>
      </xdr:nvSpPr>
      <xdr:spPr bwMode="auto">
        <a:xfrm>
          <a:off x="79911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152</xdr:row>
      <xdr:rowOff>173181</xdr:rowOff>
    </xdr:from>
    <xdr:to>
      <xdr:col>19</xdr:col>
      <xdr:colOff>294410</xdr:colOff>
      <xdr:row>153</xdr:row>
      <xdr:rowOff>121226</xdr:rowOff>
    </xdr:to>
    <xdr:sp macro="" textlink="">
      <xdr:nvSpPr>
        <xdr:cNvPr id="366" name="Freeform 10707">
          <a:extLst>
            <a:ext uri="{FF2B5EF4-FFF2-40B4-BE49-F238E27FC236}">
              <a16:creationId xmlns:a16="http://schemas.microsoft.com/office/drawing/2014/main" id="{C8D7FBA4-D550-4E82-BCC3-9B79F5B8F285}"/>
            </a:ext>
          </a:extLst>
        </xdr:cNvPr>
        <xdr:cNvSpPr>
          <a:spLocks/>
        </xdr:cNvSpPr>
      </xdr:nvSpPr>
      <xdr:spPr bwMode="auto">
        <a:xfrm>
          <a:off x="90452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152</xdr:row>
      <xdr:rowOff>173181</xdr:rowOff>
    </xdr:from>
    <xdr:to>
      <xdr:col>21</xdr:col>
      <xdr:colOff>294410</xdr:colOff>
      <xdr:row>153</xdr:row>
      <xdr:rowOff>121226</xdr:rowOff>
    </xdr:to>
    <xdr:sp macro="" textlink="">
      <xdr:nvSpPr>
        <xdr:cNvPr id="367" name="Freeform 10707">
          <a:extLst>
            <a:ext uri="{FF2B5EF4-FFF2-40B4-BE49-F238E27FC236}">
              <a16:creationId xmlns:a16="http://schemas.microsoft.com/office/drawing/2014/main" id="{0CCA5464-6549-4D9A-9747-E9CBBED25E8A}"/>
            </a:ext>
          </a:extLst>
        </xdr:cNvPr>
        <xdr:cNvSpPr>
          <a:spLocks/>
        </xdr:cNvSpPr>
      </xdr:nvSpPr>
      <xdr:spPr bwMode="auto">
        <a:xfrm>
          <a:off x="100993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164</xdr:row>
      <xdr:rowOff>173181</xdr:rowOff>
    </xdr:from>
    <xdr:to>
      <xdr:col>3</xdr:col>
      <xdr:colOff>294410</xdr:colOff>
      <xdr:row>165</xdr:row>
      <xdr:rowOff>121226</xdr:rowOff>
    </xdr:to>
    <xdr:sp macro="" textlink="">
      <xdr:nvSpPr>
        <xdr:cNvPr id="368" name="Freeform 10707">
          <a:extLst>
            <a:ext uri="{FF2B5EF4-FFF2-40B4-BE49-F238E27FC236}">
              <a16:creationId xmlns:a16="http://schemas.microsoft.com/office/drawing/2014/main" id="{CA356372-77E9-4CFD-AC9B-AA26368D2BC7}"/>
            </a:ext>
          </a:extLst>
        </xdr:cNvPr>
        <xdr:cNvSpPr>
          <a:spLocks/>
        </xdr:cNvSpPr>
      </xdr:nvSpPr>
      <xdr:spPr bwMode="auto">
        <a:xfrm>
          <a:off x="6124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164</xdr:row>
      <xdr:rowOff>173181</xdr:rowOff>
    </xdr:from>
    <xdr:to>
      <xdr:col>5</xdr:col>
      <xdr:colOff>294410</xdr:colOff>
      <xdr:row>165</xdr:row>
      <xdr:rowOff>121226</xdr:rowOff>
    </xdr:to>
    <xdr:sp macro="" textlink="">
      <xdr:nvSpPr>
        <xdr:cNvPr id="369" name="Freeform 10707">
          <a:extLst>
            <a:ext uri="{FF2B5EF4-FFF2-40B4-BE49-F238E27FC236}">
              <a16:creationId xmlns:a16="http://schemas.microsoft.com/office/drawing/2014/main" id="{D584DC82-BD80-4EC2-A945-87821082AEB4}"/>
            </a:ext>
          </a:extLst>
        </xdr:cNvPr>
        <xdr:cNvSpPr>
          <a:spLocks/>
        </xdr:cNvSpPr>
      </xdr:nvSpPr>
      <xdr:spPr bwMode="auto">
        <a:xfrm>
          <a:off x="16665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164</xdr:row>
      <xdr:rowOff>173181</xdr:rowOff>
    </xdr:from>
    <xdr:to>
      <xdr:col>7</xdr:col>
      <xdr:colOff>294410</xdr:colOff>
      <xdr:row>165</xdr:row>
      <xdr:rowOff>121226</xdr:rowOff>
    </xdr:to>
    <xdr:sp macro="" textlink="">
      <xdr:nvSpPr>
        <xdr:cNvPr id="370" name="Freeform 10707">
          <a:extLst>
            <a:ext uri="{FF2B5EF4-FFF2-40B4-BE49-F238E27FC236}">
              <a16:creationId xmlns:a16="http://schemas.microsoft.com/office/drawing/2014/main" id="{77A85409-576A-4310-BE89-35A0777E7320}"/>
            </a:ext>
          </a:extLst>
        </xdr:cNvPr>
        <xdr:cNvSpPr>
          <a:spLocks/>
        </xdr:cNvSpPr>
      </xdr:nvSpPr>
      <xdr:spPr bwMode="auto">
        <a:xfrm>
          <a:off x="27206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164</xdr:row>
      <xdr:rowOff>173181</xdr:rowOff>
    </xdr:from>
    <xdr:to>
      <xdr:col>9</xdr:col>
      <xdr:colOff>294410</xdr:colOff>
      <xdr:row>165</xdr:row>
      <xdr:rowOff>121226</xdr:rowOff>
    </xdr:to>
    <xdr:sp macro="" textlink="">
      <xdr:nvSpPr>
        <xdr:cNvPr id="371" name="Freeform 10707">
          <a:extLst>
            <a:ext uri="{FF2B5EF4-FFF2-40B4-BE49-F238E27FC236}">
              <a16:creationId xmlns:a16="http://schemas.microsoft.com/office/drawing/2014/main" id="{9F3C5F4C-833F-4554-82E1-93864B367227}"/>
            </a:ext>
          </a:extLst>
        </xdr:cNvPr>
        <xdr:cNvSpPr>
          <a:spLocks/>
        </xdr:cNvSpPr>
      </xdr:nvSpPr>
      <xdr:spPr bwMode="auto">
        <a:xfrm>
          <a:off x="37747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164</xdr:row>
      <xdr:rowOff>173181</xdr:rowOff>
    </xdr:from>
    <xdr:to>
      <xdr:col>11</xdr:col>
      <xdr:colOff>294410</xdr:colOff>
      <xdr:row>165</xdr:row>
      <xdr:rowOff>121226</xdr:rowOff>
    </xdr:to>
    <xdr:sp macro="" textlink="">
      <xdr:nvSpPr>
        <xdr:cNvPr id="372" name="Freeform 10707">
          <a:extLst>
            <a:ext uri="{FF2B5EF4-FFF2-40B4-BE49-F238E27FC236}">
              <a16:creationId xmlns:a16="http://schemas.microsoft.com/office/drawing/2014/main" id="{6250E542-4E34-401F-8771-4DCA6C531F76}"/>
            </a:ext>
          </a:extLst>
        </xdr:cNvPr>
        <xdr:cNvSpPr>
          <a:spLocks/>
        </xdr:cNvSpPr>
      </xdr:nvSpPr>
      <xdr:spPr bwMode="auto">
        <a:xfrm>
          <a:off x="48288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164</xdr:row>
      <xdr:rowOff>173181</xdr:rowOff>
    </xdr:from>
    <xdr:to>
      <xdr:col>13</xdr:col>
      <xdr:colOff>294410</xdr:colOff>
      <xdr:row>165</xdr:row>
      <xdr:rowOff>121226</xdr:rowOff>
    </xdr:to>
    <xdr:sp macro="" textlink="">
      <xdr:nvSpPr>
        <xdr:cNvPr id="373" name="Freeform 10707">
          <a:extLst>
            <a:ext uri="{FF2B5EF4-FFF2-40B4-BE49-F238E27FC236}">
              <a16:creationId xmlns:a16="http://schemas.microsoft.com/office/drawing/2014/main" id="{420179CE-E5B2-4685-A18B-34BAB1554C0D}"/>
            </a:ext>
          </a:extLst>
        </xdr:cNvPr>
        <xdr:cNvSpPr>
          <a:spLocks/>
        </xdr:cNvSpPr>
      </xdr:nvSpPr>
      <xdr:spPr bwMode="auto">
        <a:xfrm>
          <a:off x="58829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164</xdr:row>
      <xdr:rowOff>173181</xdr:rowOff>
    </xdr:from>
    <xdr:to>
      <xdr:col>15</xdr:col>
      <xdr:colOff>294410</xdr:colOff>
      <xdr:row>165</xdr:row>
      <xdr:rowOff>121226</xdr:rowOff>
    </xdr:to>
    <xdr:sp macro="" textlink="">
      <xdr:nvSpPr>
        <xdr:cNvPr id="374" name="Freeform 10707">
          <a:extLst>
            <a:ext uri="{FF2B5EF4-FFF2-40B4-BE49-F238E27FC236}">
              <a16:creationId xmlns:a16="http://schemas.microsoft.com/office/drawing/2014/main" id="{1194CD3C-CDB8-4B33-90F1-BE108F830A2B}"/>
            </a:ext>
          </a:extLst>
        </xdr:cNvPr>
        <xdr:cNvSpPr>
          <a:spLocks/>
        </xdr:cNvSpPr>
      </xdr:nvSpPr>
      <xdr:spPr bwMode="auto">
        <a:xfrm>
          <a:off x="69370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164</xdr:row>
      <xdr:rowOff>173181</xdr:rowOff>
    </xdr:from>
    <xdr:to>
      <xdr:col>17</xdr:col>
      <xdr:colOff>294410</xdr:colOff>
      <xdr:row>165</xdr:row>
      <xdr:rowOff>121226</xdr:rowOff>
    </xdr:to>
    <xdr:sp macro="" textlink="">
      <xdr:nvSpPr>
        <xdr:cNvPr id="375" name="Freeform 10707">
          <a:extLst>
            <a:ext uri="{FF2B5EF4-FFF2-40B4-BE49-F238E27FC236}">
              <a16:creationId xmlns:a16="http://schemas.microsoft.com/office/drawing/2014/main" id="{2011FB58-477C-48CD-8CA0-BB73D9F4AA51}"/>
            </a:ext>
          </a:extLst>
        </xdr:cNvPr>
        <xdr:cNvSpPr>
          <a:spLocks/>
        </xdr:cNvSpPr>
      </xdr:nvSpPr>
      <xdr:spPr bwMode="auto">
        <a:xfrm>
          <a:off x="79911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164</xdr:row>
      <xdr:rowOff>173181</xdr:rowOff>
    </xdr:from>
    <xdr:to>
      <xdr:col>19</xdr:col>
      <xdr:colOff>294410</xdr:colOff>
      <xdr:row>165</xdr:row>
      <xdr:rowOff>121226</xdr:rowOff>
    </xdr:to>
    <xdr:sp macro="" textlink="">
      <xdr:nvSpPr>
        <xdr:cNvPr id="376" name="Freeform 10707">
          <a:extLst>
            <a:ext uri="{FF2B5EF4-FFF2-40B4-BE49-F238E27FC236}">
              <a16:creationId xmlns:a16="http://schemas.microsoft.com/office/drawing/2014/main" id="{02B4A2DE-FA38-473C-9F54-BFFE0D2F5B2E}"/>
            </a:ext>
          </a:extLst>
        </xdr:cNvPr>
        <xdr:cNvSpPr>
          <a:spLocks/>
        </xdr:cNvSpPr>
      </xdr:nvSpPr>
      <xdr:spPr bwMode="auto">
        <a:xfrm>
          <a:off x="90452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164</xdr:row>
      <xdr:rowOff>173181</xdr:rowOff>
    </xdr:from>
    <xdr:to>
      <xdr:col>21</xdr:col>
      <xdr:colOff>294410</xdr:colOff>
      <xdr:row>165</xdr:row>
      <xdr:rowOff>121226</xdr:rowOff>
    </xdr:to>
    <xdr:sp macro="" textlink="">
      <xdr:nvSpPr>
        <xdr:cNvPr id="377" name="Freeform 10707">
          <a:extLst>
            <a:ext uri="{FF2B5EF4-FFF2-40B4-BE49-F238E27FC236}">
              <a16:creationId xmlns:a16="http://schemas.microsoft.com/office/drawing/2014/main" id="{3EA25DE3-F4A8-4F28-BD68-7EA2BFD96B53}"/>
            </a:ext>
          </a:extLst>
        </xdr:cNvPr>
        <xdr:cNvSpPr>
          <a:spLocks/>
        </xdr:cNvSpPr>
      </xdr:nvSpPr>
      <xdr:spPr bwMode="auto">
        <a:xfrm>
          <a:off x="100993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176</xdr:row>
      <xdr:rowOff>173181</xdr:rowOff>
    </xdr:from>
    <xdr:to>
      <xdr:col>3</xdr:col>
      <xdr:colOff>294410</xdr:colOff>
      <xdr:row>177</xdr:row>
      <xdr:rowOff>121226</xdr:rowOff>
    </xdr:to>
    <xdr:sp macro="" textlink="">
      <xdr:nvSpPr>
        <xdr:cNvPr id="378" name="Freeform 10707">
          <a:extLst>
            <a:ext uri="{FF2B5EF4-FFF2-40B4-BE49-F238E27FC236}">
              <a16:creationId xmlns:a16="http://schemas.microsoft.com/office/drawing/2014/main" id="{8B2272E8-3173-47D7-B059-4303A1F2A60C}"/>
            </a:ext>
          </a:extLst>
        </xdr:cNvPr>
        <xdr:cNvSpPr>
          <a:spLocks/>
        </xdr:cNvSpPr>
      </xdr:nvSpPr>
      <xdr:spPr bwMode="auto">
        <a:xfrm>
          <a:off x="6124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176</xdr:row>
      <xdr:rowOff>173181</xdr:rowOff>
    </xdr:from>
    <xdr:to>
      <xdr:col>5</xdr:col>
      <xdr:colOff>294410</xdr:colOff>
      <xdr:row>177</xdr:row>
      <xdr:rowOff>121226</xdr:rowOff>
    </xdr:to>
    <xdr:sp macro="" textlink="">
      <xdr:nvSpPr>
        <xdr:cNvPr id="379" name="Freeform 10707">
          <a:extLst>
            <a:ext uri="{FF2B5EF4-FFF2-40B4-BE49-F238E27FC236}">
              <a16:creationId xmlns:a16="http://schemas.microsoft.com/office/drawing/2014/main" id="{D750E011-E77D-4BBA-818F-D049B53D0BBA}"/>
            </a:ext>
          </a:extLst>
        </xdr:cNvPr>
        <xdr:cNvSpPr>
          <a:spLocks/>
        </xdr:cNvSpPr>
      </xdr:nvSpPr>
      <xdr:spPr bwMode="auto">
        <a:xfrm>
          <a:off x="16665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176</xdr:row>
      <xdr:rowOff>173181</xdr:rowOff>
    </xdr:from>
    <xdr:to>
      <xdr:col>7</xdr:col>
      <xdr:colOff>294410</xdr:colOff>
      <xdr:row>177</xdr:row>
      <xdr:rowOff>121226</xdr:rowOff>
    </xdr:to>
    <xdr:sp macro="" textlink="">
      <xdr:nvSpPr>
        <xdr:cNvPr id="380" name="Freeform 10707">
          <a:extLst>
            <a:ext uri="{FF2B5EF4-FFF2-40B4-BE49-F238E27FC236}">
              <a16:creationId xmlns:a16="http://schemas.microsoft.com/office/drawing/2014/main" id="{F63F1200-218F-465A-99D0-FF9477A36291}"/>
            </a:ext>
          </a:extLst>
        </xdr:cNvPr>
        <xdr:cNvSpPr>
          <a:spLocks/>
        </xdr:cNvSpPr>
      </xdr:nvSpPr>
      <xdr:spPr bwMode="auto">
        <a:xfrm>
          <a:off x="27206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176</xdr:row>
      <xdr:rowOff>173181</xdr:rowOff>
    </xdr:from>
    <xdr:to>
      <xdr:col>9</xdr:col>
      <xdr:colOff>294410</xdr:colOff>
      <xdr:row>177</xdr:row>
      <xdr:rowOff>121226</xdr:rowOff>
    </xdr:to>
    <xdr:sp macro="" textlink="">
      <xdr:nvSpPr>
        <xdr:cNvPr id="381" name="Freeform 10707">
          <a:extLst>
            <a:ext uri="{FF2B5EF4-FFF2-40B4-BE49-F238E27FC236}">
              <a16:creationId xmlns:a16="http://schemas.microsoft.com/office/drawing/2014/main" id="{5C6EBA70-4D84-48D6-869F-936FF08195A3}"/>
            </a:ext>
          </a:extLst>
        </xdr:cNvPr>
        <xdr:cNvSpPr>
          <a:spLocks/>
        </xdr:cNvSpPr>
      </xdr:nvSpPr>
      <xdr:spPr bwMode="auto">
        <a:xfrm>
          <a:off x="37747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176</xdr:row>
      <xdr:rowOff>173181</xdr:rowOff>
    </xdr:from>
    <xdr:to>
      <xdr:col>11</xdr:col>
      <xdr:colOff>294410</xdr:colOff>
      <xdr:row>177</xdr:row>
      <xdr:rowOff>121226</xdr:rowOff>
    </xdr:to>
    <xdr:sp macro="" textlink="">
      <xdr:nvSpPr>
        <xdr:cNvPr id="382" name="Freeform 10707">
          <a:extLst>
            <a:ext uri="{FF2B5EF4-FFF2-40B4-BE49-F238E27FC236}">
              <a16:creationId xmlns:a16="http://schemas.microsoft.com/office/drawing/2014/main" id="{E2C56A24-4567-4C11-B82C-2D62C9C22CB5}"/>
            </a:ext>
          </a:extLst>
        </xdr:cNvPr>
        <xdr:cNvSpPr>
          <a:spLocks/>
        </xdr:cNvSpPr>
      </xdr:nvSpPr>
      <xdr:spPr bwMode="auto">
        <a:xfrm>
          <a:off x="48288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176</xdr:row>
      <xdr:rowOff>173181</xdr:rowOff>
    </xdr:from>
    <xdr:to>
      <xdr:col>13</xdr:col>
      <xdr:colOff>294410</xdr:colOff>
      <xdr:row>177</xdr:row>
      <xdr:rowOff>121226</xdr:rowOff>
    </xdr:to>
    <xdr:sp macro="" textlink="">
      <xdr:nvSpPr>
        <xdr:cNvPr id="383" name="Freeform 10707">
          <a:extLst>
            <a:ext uri="{FF2B5EF4-FFF2-40B4-BE49-F238E27FC236}">
              <a16:creationId xmlns:a16="http://schemas.microsoft.com/office/drawing/2014/main" id="{9744C49D-5E10-4789-A6DD-B2BC0A7DBE4D}"/>
            </a:ext>
          </a:extLst>
        </xdr:cNvPr>
        <xdr:cNvSpPr>
          <a:spLocks/>
        </xdr:cNvSpPr>
      </xdr:nvSpPr>
      <xdr:spPr bwMode="auto">
        <a:xfrm>
          <a:off x="58829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176</xdr:row>
      <xdr:rowOff>173181</xdr:rowOff>
    </xdr:from>
    <xdr:to>
      <xdr:col>15</xdr:col>
      <xdr:colOff>294410</xdr:colOff>
      <xdr:row>177</xdr:row>
      <xdr:rowOff>121226</xdr:rowOff>
    </xdr:to>
    <xdr:sp macro="" textlink="">
      <xdr:nvSpPr>
        <xdr:cNvPr id="384" name="Freeform 10707">
          <a:extLst>
            <a:ext uri="{FF2B5EF4-FFF2-40B4-BE49-F238E27FC236}">
              <a16:creationId xmlns:a16="http://schemas.microsoft.com/office/drawing/2014/main" id="{D34DBBC6-DBFA-4BCC-A6EA-7CB3355DFFB7}"/>
            </a:ext>
          </a:extLst>
        </xdr:cNvPr>
        <xdr:cNvSpPr>
          <a:spLocks/>
        </xdr:cNvSpPr>
      </xdr:nvSpPr>
      <xdr:spPr bwMode="auto">
        <a:xfrm>
          <a:off x="69370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176</xdr:row>
      <xdr:rowOff>173181</xdr:rowOff>
    </xdr:from>
    <xdr:to>
      <xdr:col>17</xdr:col>
      <xdr:colOff>294410</xdr:colOff>
      <xdr:row>177</xdr:row>
      <xdr:rowOff>121226</xdr:rowOff>
    </xdr:to>
    <xdr:sp macro="" textlink="">
      <xdr:nvSpPr>
        <xdr:cNvPr id="385" name="Freeform 10707">
          <a:extLst>
            <a:ext uri="{FF2B5EF4-FFF2-40B4-BE49-F238E27FC236}">
              <a16:creationId xmlns:a16="http://schemas.microsoft.com/office/drawing/2014/main" id="{0DC2CAF0-C7EA-47A4-966A-A062E003D9B9}"/>
            </a:ext>
          </a:extLst>
        </xdr:cNvPr>
        <xdr:cNvSpPr>
          <a:spLocks/>
        </xdr:cNvSpPr>
      </xdr:nvSpPr>
      <xdr:spPr bwMode="auto">
        <a:xfrm>
          <a:off x="79911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176</xdr:row>
      <xdr:rowOff>173181</xdr:rowOff>
    </xdr:from>
    <xdr:to>
      <xdr:col>19</xdr:col>
      <xdr:colOff>294410</xdr:colOff>
      <xdr:row>177</xdr:row>
      <xdr:rowOff>121226</xdr:rowOff>
    </xdr:to>
    <xdr:sp macro="" textlink="">
      <xdr:nvSpPr>
        <xdr:cNvPr id="386" name="Freeform 10707">
          <a:extLst>
            <a:ext uri="{FF2B5EF4-FFF2-40B4-BE49-F238E27FC236}">
              <a16:creationId xmlns:a16="http://schemas.microsoft.com/office/drawing/2014/main" id="{5B8C9C5A-7593-4F1C-83C0-BB5BDB607DC1}"/>
            </a:ext>
          </a:extLst>
        </xdr:cNvPr>
        <xdr:cNvSpPr>
          <a:spLocks/>
        </xdr:cNvSpPr>
      </xdr:nvSpPr>
      <xdr:spPr bwMode="auto">
        <a:xfrm>
          <a:off x="90452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176</xdr:row>
      <xdr:rowOff>173181</xdr:rowOff>
    </xdr:from>
    <xdr:to>
      <xdr:col>21</xdr:col>
      <xdr:colOff>294410</xdr:colOff>
      <xdr:row>177</xdr:row>
      <xdr:rowOff>121226</xdr:rowOff>
    </xdr:to>
    <xdr:sp macro="" textlink="">
      <xdr:nvSpPr>
        <xdr:cNvPr id="387" name="Freeform 10707">
          <a:extLst>
            <a:ext uri="{FF2B5EF4-FFF2-40B4-BE49-F238E27FC236}">
              <a16:creationId xmlns:a16="http://schemas.microsoft.com/office/drawing/2014/main" id="{619A44D5-9241-4905-8EB1-3486802EF887}"/>
            </a:ext>
          </a:extLst>
        </xdr:cNvPr>
        <xdr:cNvSpPr>
          <a:spLocks/>
        </xdr:cNvSpPr>
      </xdr:nvSpPr>
      <xdr:spPr bwMode="auto">
        <a:xfrm>
          <a:off x="100993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188</xdr:row>
      <xdr:rowOff>173181</xdr:rowOff>
    </xdr:from>
    <xdr:to>
      <xdr:col>3</xdr:col>
      <xdr:colOff>294410</xdr:colOff>
      <xdr:row>189</xdr:row>
      <xdr:rowOff>121226</xdr:rowOff>
    </xdr:to>
    <xdr:sp macro="" textlink="">
      <xdr:nvSpPr>
        <xdr:cNvPr id="388" name="Freeform 10707">
          <a:extLst>
            <a:ext uri="{FF2B5EF4-FFF2-40B4-BE49-F238E27FC236}">
              <a16:creationId xmlns:a16="http://schemas.microsoft.com/office/drawing/2014/main" id="{F9429567-BE60-4225-B926-2002406F9410}"/>
            </a:ext>
          </a:extLst>
        </xdr:cNvPr>
        <xdr:cNvSpPr>
          <a:spLocks/>
        </xdr:cNvSpPr>
      </xdr:nvSpPr>
      <xdr:spPr bwMode="auto">
        <a:xfrm>
          <a:off x="6124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188</xdr:row>
      <xdr:rowOff>173181</xdr:rowOff>
    </xdr:from>
    <xdr:to>
      <xdr:col>5</xdr:col>
      <xdr:colOff>294410</xdr:colOff>
      <xdr:row>189</xdr:row>
      <xdr:rowOff>121226</xdr:rowOff>
    </xdr:to>
    <xdr:sp macro="" textlink="">
      <xdr:nvSpPr>
        <xdr:cNvPr id="389" name="Freeform 10707">
          <a:extLst>
            <a:ext uri="{FF2B5EF4-FFF2-40B4-BE49-F238E27FC236}">
              <a16:creationId xmlns:a16="http://schemas.microsoft.com/office/drawing/2014/main" id="{0DBD854B-8797-4A5E-9D3E-B6AF2B4044B1}"/>
            </a:ext>
          </a:extLst>
        </xdr:cNvPr>
        <xdr:cNvSpPr>
          <a:spLocks/>
        </xdr:cNvSpPr>
      </xdr:nvSpPr>
      <xdr:spPr bwMode="auto">
        <a:xfrm>
          <a:off x="16665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188</xdr:row>
      <xdr:rowOff>173181</xdr:rowOff>
    </xdr:from>
    <xdr:to>
      <xdr:col>7</xdr:col>
      <xdr:colOff>294410</xdr:colOff>
      <xdr:row>189</xdr:row>
      <xdr:rowOff>121226</xdr:rowOff>
    </xdr:to>
    <xdr:sp macro="" textlink="">
      <xdr:nvSpPr>
        <xdr:cNvPr id="390" name="Freeform 10707">
          <a:extLst>
            <a:ext uri="{FF2B5EF4-FFF2-40B4-BE49-F238E27FC236}">
              <a16:creationId xmlns:a16="http://schemas.microsoft.com/office/drawing/2014/main" id="{15019B8C-4BBA-41C1-B2CC-60556E443581}"/>
            </a:ext>
          </a:extLst>
        </xdr:cNvPr>
        <xdr:cNvSpPr>
          <a:spLocks/>
        </xdr:cNvSpPr>
      </xdr:nvSpPr>
      <xdr:spPr bwMode="auto">
        <a:xfrm>
          <a:off x="27206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188</xdr:row>
      <xdr:rowOff>173181</xdr:rowOff>
    </xdr:from>
    <xdr:to>
      <xdr:col>9</xdr:col>
      <xdr:colOff>294410</xdr:colOff>
      <xdr:row>189</xdr:row>
      <xdr:rowOff>121226</xdr:rowOff>
    </xdr:to>
    <xdr:sp macro="" textlink="">
      <xdr:nvSpPr>
        <xdr:cNvPr id="391" name="Freeform 10707">
          <a:extLst>
            <a:ext uri="{FF2B5EF4-FFF2-40B4-BE49-F238E27FC236}">
              <a16:creationId xmlns:a16="http://schemas.microsoft.com/office/drawing/2014/main" id="{D0AA6354-E023-485D-8097-444A8483158A}"/>
            </a:ext>
          </a:extLst>
        </xdr:cNvPr>
        <xdr:cNvSpPr>
          <a:spLocks/>
        </xdr:cNvSpPr>
      </xdr:nvSpPr>
      <xdr:spPr bwMode="auto">
        <a:xfrm>
          <a:off x="37747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188</xdr:row>
      <xdr:rowOff>173181</xdr:rowOff>
    </xdr:from>
    <xdr:to>
      <xdr:col>11</xdr:col>
      <xdr:colOff>294410</xdr:colOff>
      <xdr:row>189</xdr:row>
      <xdr:rowOff>121226</xdr:rowOff>
    </xdr:to>
    <xdr:sp macro="" textlink="">
      <xdr:nvSpPr>
        <xdr:cNvPr id="392" name="Freeform 10707">
          <a:extLst>
            <a:ext uri="{FF2B5EF4-FFF2-40B4-BE49-F238E27FC236}">
              <a16:creationId xmlns:a16="http://schemas.microsoft.com/office/drawing/2014/main" id="{8446A9BF-0FCF-4A32-B914-622A8F63CF9E}"/>
            </a:ext>
          </a:extLst>
        </xdr:cNvPr>
        <xdr:cNvSpPr>
          <a:spLocks/>
        </xdr:cNvSpPr>
      </xdr:nvSpPr>
      <xdr:spPr bwMode="auto">
        <a:xfrm>
          <a:off x="48288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188</xdr:row>
      <xdr:rowOff>173181</xdr:rowOff>
    </xdr:from>
    <xdr:to>
      <xdr:col>13</xdr:col>
      <xdr:colOff>294410</xdr:colOff>
      <xdr:row>189</xdr:row>
      <xdr:rowOff>121226</xdr:rowOff>
    </xdr:to>
    <xdr:sp macro="" textlink="">
      <xdr:nvSpPr>
        <xdr:cNvPr id="393" name="Freeform 10707">
          <a:extLst>
            <a:ext uri="{FF2B5EF4-FFF2-40B4-BE49-F238E27FC236}">
              <a16:creationId xmlns:a16="http://schemas.microsoft.com/office/drawing/2014/main" id="{B0F0F24E-D44B-40EB-9C00-F019F32A59DF}"/>
            </a:ext>
          </a:extLst>
        </xdr:cNvPr>
        <xdr:cNvSpPr>
          <a:spLocks/>
        </xdr:cNvSpPr>
      </xdr:nvSpPr>
      <xdr:spPr bwMode="auto">
        <a:xfrm>
          <a:off x="58829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188</xdr:row>
      <xdr:rowOff>173181</xdr:rowOff>
    </xdr:from>
    <xdr:to>
      <xdr:col>15</xdr:col>
      <xdr:colOff>294410</xdr:colOff>
      <xdr:row>189</xdr:row>
      <xdr:rowOff>121226</xdr:rowOff>
    </xdr:to>
    <xdr:sp macro="" textlink="">
      <xdr:nvSpPr>
        <xdr:cNvPr id="394" name="Freeform 10707">
          <a:extLst>
            <a:ext uri="{FF2B5EF4-FFF2-40B4-BE49-F238E27FC236}">
              <a16:creationId xmlns:a16="http://schemas.microsoft.com/office/drawing/2014/main" id="{F7E3D9AA-048D-4283-ABE0-ADB7310DE815}"/>
            </a:ext>
          </a:extLst>
        </xdr:cNvPr>
        <xdr:cNvSpPr>
          <a:spLocks/>
        </xdr:cNvSpPr>
      </xdr:nvSpPr>
      <xdr:spPr bwMode="auto">
        <a:xfrm>
          <a:off x="69370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188</xdr:row>
      <xdr:rowOff>173181</xdr:rowOff>
    </xdr:from>
    <xdr:to>
      <xdr:col>17</xdr:col>
      <xdr:colOff>294410</xdr:colOff>
      <xdr:row>189</xdr:row>
      <xdr:rowOff>121226</xdr:rowOff>
    </xdr:to>
    <xdr:sp macro="" textlink="">
      <xdr:nvSpPr>
        <xdr:cNvPr id="395" name="Freeform 10707">
          <a:extLst>
            <a:ext uri="{FF2B5EF4-FFF2-40B4-BE49-F238E27FC236}">
              <a16:creationId xmlns:a16="http://schemas.microsoft.com/office/drawing/2014/main" id="{FCD92237-6D20-4C69-8B9D-FC04669819C8}"/>
            </a:ext>
          </a:extLst>
        </xdr:cNvPr>
        <xdr:cNvSpPr>
          <a:spLocks/>
        </xdr:cNvSpPr>
      </xdr:nvSpPr>
      <xdr:spPr bwMode="auto">
        <a:xfrm>
          <a:off x="79911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188</xdr:row>
      <xdr:rowOff>173181</xdr:rowOff>
    </xdr:from>
    <xdr:to>
      <xdr:col>19</xdr:col>
      <xdr:colOff>294410</xdr:colOff>
      <xdr:row>189</xdr:row>
      <xdr:rowOff>121226</xdr:rowOff>
    </xdr:to>
    <xdr:sp macro="" textlink="">
      <xdr:nvSpPr>
        <xdr:cNvPr id="396" name="Freeform 10707">
          <a:extLst>
            <a:ext uri="{FF2B5EF4-FFF2-40B4-BE49-F238E27FC236}">
              <a16:creationId xmlns:a16="http://schemas.microsoft.com/office/drawing/2014/main" id="{4A155503-4F34-4EE5-9104-6625506697F4}"/>
            </a:ext>
          </a:extLst>
        </xdr:cNvPr>
        <xdr:cNvSpPr>
          <a:spLocks/>
        </xdr:cNvSpPr>
      </xdr:nvSpPr>
      <xdr:spPr bwMode="auto">
        <a:xfrm>
          <a:off x="90452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189</xdr:row>
      <xdr:rowOff>824</xdr:rowOff>
    </xdr:from>
    <xdr:to>
      <xdr:col>21</xdr:col>
      <xdr:colOff>294410</xdr:colOff>
      <xdr:row>189</xdr:row>
      <xdr:rowOff>121226</xdr:rowOff>
    </xdr:to>
    <xdr:sp macro="" textlink="">
      <xdr:nvSpPr>
        <xdr:cNvPr id="397" name="Freeform 10707">
          <a:extLst>
            <a:ext uri="{FF2B5EF4-FFF2-40B4-BE49-F238E27FC236}">
              <a16:creationId xmlns:a16="http://schemas.microsoft.com/office/drawing/2014/main" id="{DCD06F87-50C9-4473-89D8-80F8A918B870}"/>
            </a:ext>
          </a:extLst>
        </xdr:cNvPr>
        <xdr:cNvSpPr>
          <a:spLocks/>
        </xdr:cNvSpPr>
      </xdr:nvSpPr>
      <xdr:spPr bwMode="auto">
        <a:xfrm>
          <a:off x="10085783" y="33819110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200</xdr:row>
      <xdr:rowOff>173181</xdr:rowOff>
    </xdr:from>
    <xdr:to>
      <xdr:col>3</xdr:col>
      <xdr:colOff>294410</xdr:colOff>
      <xdr:row>201</xdr:row>
      <xdr:rowOff>121226</xdr:rowOff>
    </xdr:to>
    <xdr:sp macro="" textlink="">
      <xdr:nvSpPr>
        <xdr:cNvPr id="398" name="Freeform 10707">
          <a:extLst>
            <a:ext uri="{FF2B5EF4-FFF2-40B4-BE49-F238E27FC236}">
              <a16:creationId xmlns:a16="http://schemas.microsoft.com/office/drawing/2014/main" id="{A8AC6E8B-7EF3-428F-AB25-BD3CE215D0E0}"/>
            </a:ext>
          </a:extLst>
        </xdr:cNvPr>
        <xdr:cNvSpPr>
          <a:spLocks/>
        </xdr:cNvSpPr>
      </xdr:nvSpPr>
      <xdr:spPr bwMode="auto">
        <a:xfrm>
          <a:off x="6124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200</xdr:row>
      <xdr:rowOff>173181</xdr:rowOff>
    </xdr:from>
    <xdr:to>
      <xdr:col>5</xdr:col>
      <xdr:colOff>294410</xdr:colOff>
      <xdr:row>201</xdr:row>
      <xdr:rowOff>121226</xdr:rowOff>
    </xdr:to>
    <xdr:sp macro="" textlink="">
      <xdr:nvSpPr>
        <xdr:cNvPr id="399" name="Freeform 10707">
          <a:extLst>
            <a:ext uri="{FF2B5EF4-FFF2-40B4-BE49-F238E27FC236}">
              <a16:creationId xmlns:a16="http://schemas.microsoft.com/office/drawing/2014/main" id="{E16E94F9-D967-4553-A172-714446B43DDD}"/>
            </a:ext>
          </a:extLst>
        </xdr:cNvPr>
        <xdr:cNvSpPr>
          <a:spLocks/>
        </xdr:cNvSpPr>
      </xdr:nvSpPr>
      <xdr:spPr bwMode="auto">
        <a:xfrm>
          <a:off x="16665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200</xdr:row>
      <xdr:rowOff>173181</xdr:rowOff>
    </xdr:from>
    <xdr:to>
      <xdr:col>7</xdr:col>
      <xdr:colOff>294410</xdr:colOff>
      <xdr:row>201</xdr:row>
      <xdr:rowOff>121226</xdr:rowOff>
    </xdr:to>
    <xdr:sp macro="" textlink="">
      <xdr:nvSpPr>
        <xdr:cNvPr id="400" name="Freeform 10707">
          <a:extLst>
            <a:ext uri="{FF2B5EF4-FFF2-40B4-BE49-F238E27FC236}">
              <a16:creationId xmlns:a16="http://schemas.microsoft.com/office/drawing/2014/main" id="{7CAEAAF3-810B-4987-8EE3-0F346963FE82}"/>
            </a:ext>
          </a:extLst>
        </xdr:cNvPr>
        <xdr:cNvSpPr>
          <a:spLocks/>
        </xdr:cNvSpPr>
      </xdr:nvSpPr>
      <xdr:spPr bwMode="auto">
        <a:xfrm>
          <a:off x="27206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200</xdr:row>
      <xdr:rowOff>173181</xdr:rowOff>
    </xdr:from>
    <xdr:to>
      <xdr:col>9</xdr:col>
      <xdr:colOff>294410</xdr:colOff>
      <xdr:row>201</xdr:row>
      <xdr:rowOff>121226</xdr:rowOff>
    </xdr:to>
    <xdr:sp macro="" textlink="">
      <xdr:nvSpPr>
        <xdr:cNvPr id="401" name="Freeform 10707">
          <a:extLst>
            <a:ext uri="{FF2B5EF4-FFF2-40B4-BE49-F238E27FC236}">
              <a16:creationId xmlns:a16="http://schemas.microsoft.com/office/drawing/2014/main" id="{3BA0BDC0-5250-4624-8069-1436D82E23AB}"/>
            </a:ext>
          </a:extLst>
        </xdr:cNvPr>
        <xdr:cNvSpPr>
          <a:spLocks/>
        </xdr:cNvSpPr>
      </xdr:nvSpPr>
      <xdr:spPr bwMode="auto">
        <a:xfrm>
          <a:off x="37747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200</xdr:row>
      <xdr:rowOff>173181</xdr:rowOff>
    </xdr:from>
    <xdr:to>
      <xdr:col>11</xdr:col>
      <xdr:colOff>294410</xdr:colOff>
      <xdr:row>201</xdr:row>
      <xdr:rowOff>121226</xdr:rowOff>
    </xdr:to>
    <xdr:sp macro="" textlink="">
      <xdr:nvSpPr>
        <xdr:cNvPr id="402" name="Freeform 10707">
          <a:extLst>
            <a:ext uri="{FF2B5EF4-FFF2-40B4-BE49-F238E27FC236}">
              <a16:creationId xmlns:a16="http://schemas.microsoft.com/office/drawing/2014/main" id="{C4228AA0-1593-419E-8330-18A7CA178F74}"/>
            </a:ext>
          </a:extLst>
        </xdr:cNvPr>
        <xdr:cNvSpPr>
          <a:spLocks/>
        </xdr:cNvSpPr>
      </xdr:nvSpPr>
      <xdr:spPr bwMode="auto">
        <a:xfrm>
          <a:off x="48288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200</xdr:row>
      <xdr:rowOff>173181</xdr:rowOff>
    </xdr:from>
    <xdr:to>
      <xdr:col>13</xdr:col>
      <xdr:colOff>294410</xdr:colOff>
      <xdr:row>201</xdr:row>
      <xdr:rowOff>121226</xdr:rowOff>
    </xdr:to>
    <xdr:sp macro="" textlink="">
      <xdr:nvSpPr>
        <xdr:cNvPr id="403" name="Freeform 10707">
          <a:extLst>
            <a:ext uri="{FF2B5EF4-FFF2-40B4-BE49-F238E27FC236}">
              <a16:creationId xmlns:a16="http://schemas.microsoft.com/office/drawing/2014/main" id="{4F391EA3-F2B9-47DE-B589-B72EC477882C}"/>
            </a:ext>
          </a:extLst>
        </xdr:cNvPr>
        <xdr:cNvSpPr>
          <a:spLocks/>
        </xdr:cNvSpPr>
      </xdr:nvSpPr>
      <xdr:spPr bwMode="auto">
        <a:xfrm>
          <a:off x="58829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200</xdr:row>
      <xdr:rowOff>173181</xdr:rowOff>
    </xdr:from>
    <xdr:to>
      <xdr:col>15</xdr:col>
      <xdr:colOff>294410</xdr:colOff>
      <xdr:row>201</xdr:row>
      <xdr:rowOff>121226</xdr:rowOff>
    </xdr:to>
    <xdr:sp macro="" textlink="">
      <xdr:nvSpPr>
        <xdr:cNvPr id="404" name="Freeform 10707">
          <a:extLst>
            <a:ext uri="{FF2B5EF4-FFF2-40B4-BE49-F238E27FC236}">
              <a16:creationId xmlns:a16="http://schemas.microsoft.com/office/drawing/2014/main" id="{C2FA6122-92AC-4DCF-A3DE-465C580476F9}"/>
            </a:ext>
          </a:extLst>
        </xdr:cNvPr>
        <xdr:cNvSpPr>
          <a:spLocks/>
        </xdr:cNvSpPr>
      </xdr:nvSpPr>
      <xdr:spPr bwMode="auto">
        <a:xfrm>
          <a:off x="69370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200</xdr:row>
      <xdr:rowOff>173181</xdr:rowOff>
    </xdr:from>
    <xdr:to>
      <xdr:col>17</xdr:col>
      <xdr:colOff>294410</xdr:colOff>
      <xdr:row>201</xdr:row>
      <xdr:rowOff>121226</xdr:rowOff>
    </xdr:to>
    <xdr:sp macro="" textlink="">
      <xdr:nvSpPr>
        <xdr:cNvPr id="405" name="Freeform 10707">
          <a:extLst>
            <a:ext uri="{FF2B5EF4-FFF2-40B4-BE49-F238E27FC236}">
              <a16:creationId xmlns:a16="http://schemas.microsoft.com/office/drawing/2014/main" id="{3899F9E1-EDA8-49D7-BDD5-A07EF1C0D6C4}"/>
            </a:ext>
          </a:extLst>
        </xdr:cNvPr>
        <xdr:cNvSpPr>
          <a:spLocks/>
        </xdr:cNvSpPr>
      </xdr:nvSpPr>
      <xdr:spPr bwMode="auto">
        <a:xfrm>
          <a:off x="79911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200</xdr:row>
      <xdr:rowOff>173181</xdr:rowOff>
    </xdr:from>
    <xdr:to>
      <xdr:col>19</xdr:col>
      <xdr:colOff>294410</xdr:colOff>
      <xdr:row>201</xdr:row>
      <xdr:rowOff>121226</xdr:rowOff>
    </xdr:to>
    <xdr:sp macro="" textlink="">
      <xdr:nvSpPr>
        <xdr:cNvPr id="406" name="Freeform 10707">
          <a:extLst>
            <a:ext uri="{FF2B5EF4-FFF2-40B4-BE49-F238E27FC236}">
              <a16:creationId xmlns:a16="http://schemas.microsoft.com/office/drawing/2014/main" id="{F7964712-B596-4388-9133-37ACB521606A}"/>
            </a:ext>
          </a:extLst>
        </xdr:cNvPr>
        <xdr:cNvSpPr>
          <a:spLocks/>
        </xdr:cNvSpPr>
      </xdr:nvSpPr>
      <xdr:spPr bwMode="auto">
        <a:xfrm>
          <a:off x="90452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200</xdr:row>
      <xdr:rowOff>173181</xdr:rowOff>
    </xdr:from>
    <xdr:to>
      <xdr:col>21</xdr:col>
      <xdr:colOff>294410</xdr:colOff>
      <xdr:row>201</xdr:row>
      <xdr:rowOff>121226</xdr:rowOff>
    </xdr:to>
    <xdr:sp macro="" textlink="">
      <xdr:nvSpPr>
        <xdr:cNvPr id="407" name="Freeform 10707">
          <a:extLst>
            <a:ext uri="{FF2B5EF4-FFF2-40B4-BE49-F238E27FC236}">
              <a16:creationId xmlns:a16="http://schemas.microsoft.com/office/drawing/2014/main" id="{2F18FDE8-1CA2-4C83-9B2D-EF2FEF87A17E}"/>
            </a:ext>
          </a:extLst>
        </xdr:cNvPr>
        <xdr:cNvSpPr>
          <a:spLocks/>
        </xdr:cNvSpPr>
      </xdr:nvSpPr>
      <xdr:spPr bwMode="auto">
        <a:xfrm>
          <a:off x="100993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212</xdr:row>
      <xdr:rowOff>173181</xdr:rowOff>
    </xdr:from>
    <xdr:to>
      <xdr:col>3</xdr:col>
      <xdr:colOff>294410</xdr:colOff>
      <xdr:row>213</xdr:row>
      <xdr:rowOff>121226</xdr:rowOff>
    </xdr:to>
    <xdr:sp macro="" textlink="">
      <xdr:nvSpPr>
        <xdr:cNvPr id="408" name="Freeform 10707">
          <a:extLst>
            <a:ext uri="{FF2B5EF4-FFF2-40B4-BE49-F238E27FC236}">
              <a16:creationId xmlns:a16="http://schemas.microsoft.com/office/drawing/2014/main" id="{13370074-560F-413C-B39C-994AD2D8F6F3}"/>
            </a:ext>
          </a:extLst>
        </xdr:cNvPr>
        <xdr:cNvSpPr>
          <a:spLocks/>
        </xdr:cNvSpPr>
      </xdr:nvSpPr>
      <xdr:spPr bwMode="auto">
        <a:xfrm>
          <a:off x="6124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212</xdr:row>
      <xdr:rowOff>173181</xdr:rowOff>
    </xdr:from>
    <xdr:to>
      <xdr:col>5</xdr:col>
      <xdr:colOff>294410</xdr:colOff>
      <xdr:row>213</xdr:row>
      <xdr:rowOff>121226</xdr:rowOff>
    </xdr:to>
    <xdr:sp macro="" textlink="">
      <xdr:nvSpPr>
        <xdr:cNvPr id="409" name="Freeform 10707">
          <a:extLst>
            <a:ext uri="{FF2B5EF4-FFF2-40B4-BE49-F238E27FC236}">
              <a16:creationId xmlns:a16="http://schemas.microsoft.com/office/drawing/2014/main" id="{2F633D53-4C53-474F-8ECB-028B12D473A5}"/>
            </a:ext>
          </a:extLst>
        </xdr:cNvPr>
        <xdr:cNvSpPr>
          <a:spLocks/>
        </xdr:cNvSpPr>
      </xdr:nvSpPr>
      <xdr:spPr bwMode="auto">
        <a:xfrm>
          <a:off x="16665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212</xdr:row>
      <xdr:rowOff>173181</xdr:rowOff>
    </xdr:from>
    <xdr:to>
      <xdr:col>7</xdr:col>
      <xdr:colOff>294410</xdr:colOff>
      <xdr:row>213</xdr:row>
      <xdr:rowOff>121226</xdr:rowOff>
    </xdr:to>
    <xdr:sp macro="" textlink="">
      <xdr:nvSpPr>
        <xdr:cNvPr id="410" name="Freeform 10707">
          <a:extLst>
            <a:ext uri="{FF2B5EF4-FFF2-40B4-BE49-F238E27FC236}">
              <a16:creationId xmlns:a16="http://schemas.microsoft.com/office/drawing/2014/main" id="{25AB5C95-DFFD-4949-B6DE-ED326FAF00AA}"/>
            </a:ext>
          </a:extLst>
        </xdr:cNvPr>
        <xdr:cNvSpPr>
          <a:spLocks/>
        </xdr:cNvSpPr>
      </xdr:nvSpPr>
      <xdr:spPr bwMode="auto">
        <a:xfrm>
          <a:off x="27206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212</xdr:row>
      <xdr:rowOff>173181</xdr:rowOff>
    </xdr:from>
    <xdr:to>
      <xdr:col>9</xdr:col>
      <xdr:colOff>294410</xdr:colOff>
      <xdr:row>213</xdr:row>
      <xdr:rowOff>121226</xdr:rowOff>
    </xdr:to>
    <xdr:sp macro="" textlink="">
      <xdr:nvSpPr>
        <xdr:cNvPr id="411" name="Freeform 10707">
          <a:extLst>
            <a:ext uri="{FF2B5EF4-FFF2-40B4-BE49-F238E27FC236}">
              <a16:creationId xmlns:a16="http://schemas.microsoft.com/office/drawing/2014/main" id="{A3C48CD7-B17F-4D0A-943B-7C0BCCD931D4}"/>
            </a:ext>
          </a:extLst>
        </xdr:cNvPr>
        <xdr:cNvSpPr>
          <a:spLocks/>
        </xdr:cNvSpPr>
      </xdr:nvSpPr>
      <xdr:spPr bwMode="auto">
        <a:xfrm>
          <a:off x="37747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212</xdr:row>
      <xdr:rowOff>173181</xdr:rowOff>
    </xdr:from>
    <xdr:to>
      <xdr:col>11</xdr:col>
      <xdr:colOff>294410</xdr:colOff>
      <xdr:row>213</xdr:row>
      <xdr:rowOff>121226</xdr:rowOff>
    </xdr:to>
    <xdr:sp macro="" textlink="">
      <xdr:nvSpPr>
        <xdr:cNvPr id="412" name="Freeform 10707">
          <a:extLst>
            <a:ext uri="{FF2B5EF4-FFF2-40B4-BE49-F238E27FC236}">
              <a16:creationId xmlns:a16="http://schemas.microsoft.com/office/drawing/2014/main" id="{C76695C8-517A-4213-B196-2224DE6BC407}"/>
            </a:ext>
          </a:extLst>
        </xdr:cNvPr>
        <xdr:cNvSpPr>
          <a:spLocks/>
        </xdr:cNvSpPr>
      </xdr:nvSpPr>
      <xdr:spPr bwMode="auto">
        <a:xfrm>
          <a:off x="48288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212</xdr:row>
      <xdr:rowOff>173181</xdr:rowOff>
    </xdr:from>
    <xdr:to>
      <xdr:col>13</xdr:col>
      <xdr:colOff>294410</xdr:colOff>
      <xdr:row>213</xdr:row>
      <xdr:rowOff>121226</xdr:rowOff>
    </xdr:to>
    <xdr:sp macro="" textlink="">
      <xdr:nvSpPr>
        <xdr:cNvPr id="413" name="Freeform 10707">
          <a:extLst>
            <a:ext uri="{FF2B5EF4-FFF2-40B4-BE49-F238E27FC236}">
              <a16:creationId xmlns:a16="http://schemas.microsoft.com/office/drawing/2014/main" id="{505B5CE0-4AE9-4F07-93D4-0F40CD5850CF}"/>
            </a:ext>
          </a:extLst>
        </xdr:cNvPr>
        <xdr:cNvSpPr>
          <a:spLocks/>
        </xdr:cNvSpPr>
      </xdr:nvSpPr>
      <xdr:spPr bwMode="auto">
        <a:xfrm>
          <a:off x="58829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212</xdr:row>
      <xdr:rowOff>173181</xdr:rowOff>
    </xdr:from>
    <xdr:to>
      <xdr:col>15</xdr:col>
      <xdr:colOff>294410</xdr:colOff>
      <xdr:row>213</xdr:row>
      <xdr:rowOff>121226</xdr:rowOff>
    </xdr:to>
    <xdr:sp macro="" textlink="">
      <xdr:nvSpPr>
        <xdr:cNvPr id="414" name="Freeform 10707">
          <a:extLst>
            <a:ext uri="{FF2B5EF4-FFF2-40B4-BE49-F238E27FC236}">
              <a16:creationId xmlns:a16="http://schemas.microsoft.com/office/drawing/2014/main" id="{6E4D50D0-6AEC-4112-96FD-A7384BFE2018}"/>
            </a:ext>
          </a:extLst>
        </xdr:cNvPr>
        <xdr:cNvSpPr>
          <a:spLocks/>
        </xdr:cNvSpPr>
      </xdr:nvSpPr>
      <xdr:spPr bwMode="auto">
        <a:xfrm>
          <a:off x="69370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212</xdr:row>
      <xdr:rowOff>173181</xdr:rowOff>
    </xdr:from>
    <xdr:to>
      <xdr:col>17</xdr:col>
      <xdr:colOff>294410</xdr:colOff>
      <xdr:row>213</xdr:row>
      <xdr:rowOff>121226</xdr:rowOff>
    </xdr:to>
    <xdr:sp macro="" textlink="">
      <xdr:nvSpPr>
        <xdr:cNvPr id="415" name="Freeform 10707">
          <a:extLst>
            <a:ext uri="{FF2B5EF4-FFF2-40B4-BE49-F238E27FC236}">
              <a16:creationId xmlns:a16="http://schemas.microsoft.com/office/drawing/2014/main" id="{E94822FA-3E1F-4906-9F68-593D40908898}"/>
            </a:ext>
          </a:extLst>
        </xdr:cNvPr>
        <xdr:cNvSpPr>
          <a:spLocks/>
        </xdr:cNvSpPr>
      </xdr:nvSpPr>
      <xdr:spPr bwMode="auto">
        <a:xfrm>
          <a:off x="79911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212</xdr:row>
      <xdr:rowOff>173181</xdr:rowOff>
    </xdr:from>
    <xdr:to>
      <xdr:col>19</xdr:col>
      <xdr:colOff>294410</xdr:colOff>
      <xdr:row>213</xdr:row>
      <xdr:rowOff>121226</xdr:rowOff>
    </xdr:to>
    <xdr:sp macro="" textlink="">
      <xdr:nvSpPr>
        <xdr:cNvPr id="416" name="Freeform 10707">
          <a:extLst>
            <a:ext uri="{FF2B5EF4-FFF2-40B4-BE49-F238E27FC236}">
              <a16:creationId xmlns:a16="http://schemas.microsoft.com/office/drawing/2014/main" id="{ACF9D454-514E-48D7-BB85-D3AAE1F7395B}"/>
            </a:ext>
          </a:extLst>
        </xdr:cNvPr>
        <xdr:cNvSpPr>
          <a:spLocks/>
        </xdr:cNvSpPr>
      </xdr:nvSpPr>
      <xdr:spPr bwMode="auto">
        <a:xfrm>
          <a:off x="90452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212</xdr:row>
      <xdr:rowOff>173181</xdr:rowOff>
    </xdr:from>
    <xdr:to>
      <xdr:col>21</xdr:col>
      <xdr:colOff>294410</xdr:colOff>
      <xdr:row>213</xdr:row>
      <xdr:rowOff>121226</xdr:rowOff>
    </xdr:to>
    <xdr:sp macro="" textlink="">
      <xdr:nvSpPr>
        <xdr:cNvPr id="417" name="Freeform 10707">
          <a:extLst>
            <a:ext uri="{FF2B5EF4-FFF2-40B4-BE49-F238E27FC236}">
              <a16:creationId xmlns:a16="http://schemas.microsoft.com/office/drawing/2014/main" id="{D98B73E3-30BB-4516-A669-743A58A5A2FD}"/>
            </a:ext>
          </a:extLst>
        </xdr:cNvPr>
        <xdr:cNvSpPr>
          <a:spLocks/>
        </xdr:cNvSpPr>
      </xdr:nvSpPr>
      <xdr:spPr bwMode="auto">
        <a:xfrm>
          <a:off x="100993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224</xdr:row>
      <xdr:rowOff>173181</xdr:rowOff>
    </xdr:from>
    <xdr:to>
      <xdr:col>3</xdr:col>
      <xdr:colOff>294410</xdr:colOff>
      <xdr:row>225</xdr:row>
      <xdr:rowOff>121226</xdr:rowOff>
    </xdr:to>
    <xdr:sp macro="" textlink="">
      <xdr:nvSpPr>
        <xdr:cNvPr id="418" name="Freeform 10707">
          <a:extLst>
            <a:ext uri="{FF2B5EF4-FFF2-40B4-BE49-F238E27FC236}">
              <a16:creationId xmlns:a16="http://schemas.microsoft.com/office/drawing/2014/main" id="{DD1B10BE-639B-4369-AC4C-68D47C4F4A89}"/>
            </a:ext>
          </a:extLst>
        </xdr:cNvPr>
        <xdr:cNvSpPr>
          <a:spLocks/>
        </xdr:cNvSpPr>
      </xdr:nvSpPr>
      <xdr:spPr bwMode="auto">
        <a:xfrm>
          <a:off x="6124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224</xdr:row>
      <xdr:rowOff>173181</xdr:rowOff>
    </xdr:from>
    <xdr:to>
      <xdr:col>5</xdr:col>
      <xdr:colOff>294410</xdr:colOff>
      <xdr:row>225</xdr:row>
      <xdr:rowOff>121226</xdr:rowOff>
    </xdr:to>
    <xdr:sp macro="" textlink="">
      <xdr:nvSpPr>
        <xdr:cNvPr id="419" name="Freeform 10707">
          <a:extLst>
            <a:ext uri="{FF2B5EF4-FFF2-40B4-BE49-F238E27FC236}">
              <a16:creationId xmlns:a16="http://schemas.microsoft.com/office/drawing/2014/main" id="{CE76B16D-33D1-4F95-8EC6-3CCBCA447776}"/>
            </a:ext>
          </a:extLst>
        </xdr:cNvPr>
        <xdr:cNvSpPr>
          <a:spLocks/>
        </xdr:cNvSpPr>
      </xdr:nvSpPr>
      <xdr:spPr bwMode="auto">
        <a:xfrm>
          <a:off x="16665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224</xdr:row>
      <xdr:rowOff>173181</xdr:rowOff>
    </xdr:from>
    <xdr:to>
      <xdr:col>7</xdr:col>
      <xdr:colOff>294410</xdr:colOff>
      <xdr:row>225</xdr:row>
      <xdr:rowOff>121226</xdr:rowOff>
    </xdr:to>
    <xdr:sp macro="" textlink="">
      <xdr:nvSpPr>
        <xdr:cNvPr id="420" name="Freeform 10707">
          <a:extLst>
            <a:ext uri="{FF2B5EF4-FFF2-40B4-BE49-F238E27FC236}">
              <a16:creationId xmlns:a16="http://schemas.microsoft.com/office/drawing/2014/main" id="{C58CCAF8-43E9-4DC5-9D32-C8C3BE9074F4}"/>
            </a:ext>
          </a:extLst>
        </xdr:cNvPr>
        <xdr:cNvSpPr>
          <a:spLocks/>
        </xdr:cNvSpPr>
      </xdr:nvSpPr>
      <xdr:spPr bwMode="auto">
        <a:xfrm>
          <a:off x="27206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224</xdr:row>
      <xdr:rowOff>173181</xdr:rowOff>
    </xdr:from>
    <xdr:to>
      <xdr:col>9</xdr:col>
      <xdr:colOff>294410</xdr:colOff>
      <xdr:row>225</xdr:row>
      <xdr:rowOff>121226</xdr:rowOff>
    </xdr:to>
    <xdr:sp macro="" textlink="">
      <xdr:nvSpPr>
        <xdr:cNvPr id="421" name="Freeform 10707">
          <a:extLst>
            <a:ext uri="{FF2B5EF4-FFF2-40B4-BE49-F238E27FC236}">
              <a16:creationId xmlns:a16="http://schemas.microsoft.com/office/drawing/2014/main" id="{3621232F-0986-449F-ACBB-C0605B1C4786}"/>
            </a:ext>
          </a:extLst>
        </xdr:cNvPr>
        <xdr:cNvSpPr>
          <a:spLocks/>
        </xdr:cNvSpPr>
      </xdr:nvSpPr>
      <xdr:spPr bwMode="auto">
        <a:xfrm>
          <a:off x="37747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224</xdr:row>
      <xdr:rowOff>173181</xdr:rowOff>
    </xdr:from>
    <xdr:to>
      <xdr:col>11</xdr:col>
      <xdr:colOff>294410</xdr:colOff>
      <xdr:row>225</xdr:row>
      <xdr:rowOff>121226</xdr:rowOff>
    </xdr:to>
    <xdr:sp macro="" textlink="">
      <xdr:nvSpPr>
        <xdr:cNvPr id="422" name="Freeform 10707">
          <a:extLst>
            <a:ext uri="{FF2B5EF4-FFF2-40B4-BE49-F238E27FC236}">
              <a16:creationId xmlns:a16="http://schemas.microsoft.com/office/drawing/2014/main" id="{1A9862F7-4F30-4957-8422-BA6C63672154}"/>
            </a:ext>
          </a:extLst>
        </xdr:cNvPr>
        <xdr:cNvSpPr>
          <a:spLocks/>
        </xdr:cNvSpPr>
      </xdr:nvSpPr>
      <xdr:spPr bwMode="auto">
        <a:xfrm>
          <a:off x="48288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224</xdr:row>
      <xdr:rowOff>173181</xdr:rowOff>
    </xdr:from>
    <xdr:to>
      <xdr:col>13</xdr:col>
      <xdr:colOff>294410</xdr:colOff>
      <xdr:row>225</xdr:row>
      <xdr:rowOff>121226</xdr:rowOff>
    </xdr:to>
    <xdr:sp macro="" textlink="">
      <xdr:nvSpPr>
        <xdr:cNvPr id="423" name="Freeform 10707">
          <a:extLst>
            <a:ext uri="{FF2B5EF4-FFF2-40B4-BE49-F238E27FC236}">
              <a16:creationId xmlns:a16="http://schemas.microsoft.com/office/drawing/2014/main" id="{AAF258CD-655B-468A-88ED-20BBD925A74E}"/>
            </a:ext>
          </a:extLst>
        </xdr:cNvPr>
        <xdr:cNvSpPr>
          <a:spLocks/>
        </xdr:cNvSpPr>
      </xdr:nvSpPr>
      <xdr:spPr bwMode="auto">
        <a:xfrm>
          <a:off x="58829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224</xdr:row>
      <xdr:rowOff>173181</xdr:rowOff>
    </xdr:from>
    <xdr:to>
      <xdr:col>15</xdr:col>
      <xdr:colOff>294410</xdr:colOff>
      <xdr:row>225</xdr:row>
      <xdr:rowOff>121226</xdr:rowOff>
    </xdr:to>
    <xdr:sp macro="" textlink="">
      <xdr:nvSpPr>
        <xdr:cNvPr id="424" name="Freeform 10707">
          <a:extLst>
            <a:ext uri="{FF2B5EF4-FFF2-40B4-BE49-F238E27FC236}">
              <a16:creationId xmlns:a16="http://schemas.microsoft.com/office/drawing/2014/main" id="{A088ADA6-1A8A-4A99-BB7F-18F6AD1F88E2}"/>
            </a:ext>
          </a:extLst>
        </xdr:cNvPr>
        <xdr:cNvSpPr>
          <a:spLocks/>
        </xdr:cNvSpPr>
      </xdr:nvSpPr>
      <xdr:spPr bwMode="auto">
        <a:xfrm>
          <a:off x="69370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224</xdr:row>
      <xdr:rowOff>173181</xdr:rowOff>
    </xdr:from>
    <xdr:to>
      <xdr:col>17</xdr:col>
      <xdr:colOff>294410</xdr:colOff>
      <xdr:row>225</xdr:row>
      <xdr:rowOff>121226</xdr:rowOff>
    </xdr:to>
    <xdr:sp macro="" textlink="">
      <xdr:nvSpPr>
        <xdr:cNvPr id="425" name="Freeform 10707">
          <a:extLst>
            <a:ext uri="{FF2B5EF4-FFF2-40B4-BE49-F238E27FC236}">
              <a16:creationId xmlns:a16="http://schemas.microsoft.com/office/drawing/2014/main" id="{4507C25E-75B7-4FC0-9D56-CE29DAE01F93}"/>
            </a:ext>
          </a:extLst>
        </xdr:cNvPr>
        <xdr:cNvSpPr>
          <a:spLocks/>
        </xdr:cNvSpPr>
      </xdr:nvSpPr>
      <xdr:spPr bwMode="auto">
        <a:xfrm>
          <a:off x="79911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224</xdr:row>
      <xdr:rowOff>173181</xdr:rowOff>
    </xdr:from>
    <xdr:to>
      <xdr:col>19</xdr:col>
      <xdr:colOff>294410</xdr:colOff>
      <xdr:row>225</xdr:row>
      <xdr:rowOff>121226</xdr:rowOff>
    </xdr:to>
    <xdr:sp macro="" textlink="">
      <xdr:nvSpPr>
        <xdr:cNvPr id="426" name="Freeform 10707">
          <a:extLst>
            <a:ext uri="{FF2B5EF4-FFF2-40B4-BE49-F238E27FC236}">
              <a16:creationId xmlns:a16="http://schemas.microsoft.com/office/drawing/2014/main" id="{FE8AED44-4296-43DA-AECF-971BF41B2A33}"/>
            </a:ext>
          </a:extLst>
        </xdr:cNvPr>
        <xdr:cNvSpPr>
          <a:spLocks/>
        </xdr:cNvSpPr>
      </xdr:nvSpPr>
      <xdr:spPr bwMode="auto">
        <a:xfrm>
          <a:off x="90452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224</xdr:row>
      <xdr:rowOff>173181</xdr:rowOff>
    </xdr:from>
    <xdr:to>
      <xdr:col>21</xdr:col>
      <xdr:colOff>294410</xdr:colOff>
      <xdr:row>225</xdr:row>
      <xdr:rowOff>121226</xdr:rowOff>
    </xdr:to>
    <xdr:sp macro="" textlink="">
      <xdr:nvSpPr>
        <xdr:cNvPr id="427" name="Freeform 10707">
          <a:extLst>
            <a:ext uri="{FF2B5EF4-FFF2-40B4-BE49-F238E27FC236}">
              <a16:creationId xmlns:a16="http://schemas.microsoft.com/office/drawing/2014/main" id="{59737A11-23F4-4B0E-A74D-AADE3D4693E8}"/>
            </a:ext>
          </a:extLst>
        </xdr:cNvPr>
        <xdr:cNvSpPr>
          <a:spLocks/>
        </xdr:cNvSpPr>
      </xdr:nvSpPr>
      <xdr:spPr bwMode="auto">
        <a:xfrm>
          <a:off x="100993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236</xdr:row>
      <xdr:rowOff>173181</xdr:rowOff>
    </xdr:from>
    <xdr:to>
      <xdr:col>3</xdr:col>
      <xdr:colOff>294410</xdr:colOff>
      <xdr:row>237</xdr:row>
      <xdr:rowOff>121226</xdr:rowOff>
    </xdr:to>
    <xdr:sp macro="" textlink="">
      <xdr:nvSpPr>
        <xdr:cNvPr id="428" name="Freeform 10707">
          <a:extLst>
            <a:ext uri="{FF2B5EF4-FFF2-40B4-BE49-F238E27FC236}">
              <a16:creationId xmlns:a16="http://schemas.microsoft.com/office/drawing/2014/main" id="{B6FD01A5-38BB-44B3-B01F-E4EF9736ECE3}"/>
            </a:ext>
          </a:extLst>
        </xdr:cNvPr>
        <xdr:cNvSpPr>
          <a:spLocks/>
        </xdr:cNvSpPr>
      </xdr:nvSpPr>
      <xdr:spPr bwMode="auto">
        <a:xfrm>
          <a:off x="6124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236</xdr:row>
      <xdr:rowOff>173181</xdr:rowOff>
    </xdr:from>
    <xdr:to>
      <xdr:col>5</xdr:col>
      <xdr:colOff>294410</xdr:colOff>
      <xdr:row>237</xdr:row>
      <xdr:rowOff>121226</xdr:rowOff>
    </xdr:to>
    <xdr:sp macro="" textlink="">
      <xdr:nvSpPr>
        <xdr:cNvPr id="429" name="Freeform 10707">
          <a:extLst>
            <a:ext uri="{FF2B5EF4-FFF2-40B4-BE49-F238E27FC236}">
              <a16:creationId xmlns:a16="http://schemas.microsoft.com/office/drawing/2014/main" id="{94BDA218-A7AE-44E9-931D-2DBB0A5041DC}"/>
            </a:ext>
          </a:extLst>
        </xdr:cNvPr>
        <xdr:cNvSpPr>
          <a:spLocks/>
        </xdr:cNvSpPr>
      </xdr:nvSpPr>
      <xdr:spPr bwMode="auto">
        <a:xfrm>
          <a:off x="16665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236</xdr:row>
      <xdr:rowOff>173181</xdr:rowOff>
    </xdr:from>
    <xdr:to>
      <xdr:col>7</xdr:col>
      <xdr:colOff>294410</xdr:colOff>
      <xdr:row>237</xdr:row>
      <xdr:rowOff>121226</xdr:rowOff>
    </xdr:to>
    <xdr:sp macro="" textlink="">
      <xdr:nvSpPr>
        <xdr:cNvPr id="430" name="Freeform 10707">
          <a:extLst>
            <a:ext uri="{FF2B5EF4-FFF2-40B4-BE49-F238E27FC236}">
              <a16:creationId xmlns:a16="http://schemas.microsoft.com/office/drawing/2014/main" id="{98528F6C-7F44-4EC5-82DD-BD84DF53CCB9}"/>
            </a:ext>
          </a:extLst>
        </xdr:cNvPr>
        <xdr:cNvSpPr>
          <a:spLocks/>
        </xdr:cNvSpPr>
      </xdr:nvSpPr>
      <xdr:spPr bwMode="auto">
        <a:xfrm>
          <a:off x="27206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236</xdr:row>
      <xdr:rowOff>173181</xdr:rowOff>
    </xdr:from>
    <xdr:to>
      <xdr:col>9</xdr:col>
      <xdr:colOff>294410</xdr:colOff>
      <xdr:row>237</xdr:row>
      <xdr:rowOff>121226</xdr:rowOff>
    </xdr:to>
    <xdr:sp macro="" textlink="">
      <xdr:nvSpPr>
        <xdr:cNvPr id="431" name="Freeform 10707">
          <a:extLst>
            <a:ext uri="{FF2B5EF4-FFF2-40B4-BE49-F238E27FC236}">
              <a16:creationId xmlns:a16="http://schemas.microsoft.com/office/drawing/2014/main" id="{4F95C1BE-1C79-48CD-8DCC-A675A2414E55}"/>
            </a:ext>
          </a:extLst>
        </xdr:cNvPr>
        <xdr:cNvSpPr>
          <a:spLocks/>
        </xdr:cNvSpPr>
      </xdr:nvSpPr>
      <xdr:spPr bwMode="auto">
        <a:xfrm>
          <a:off x="37747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236</xdr:row>
      <xdr:rowOff>173181</xdr:rowOff>
    </xdr:from>
    <xdr:to>
      <xdr:col>11</xdr:col>
      <xdr:colOff>294410</xdr:colOff>
      <xdr:row>237</xdr:row>
      <xdr:rowOff>121226</xdr:rowOff>
    </xdr:to>
    <xdr:sp macro="" textlink="">
      <xdr:nvSpPr>
        <xdr:cNvPr id="432" name="Freeform 10707">
          <a:extLst>
            <a:ext uri="{FF2B5EF4-FFF2-40B4-BE49-F238E27FC236}">
              <a16:creationId xmlns:a16="http://schemas.microsoft.com/office/drawing/2014/main" id="{E3680041-1001-4A9F-82FF-53EA5B9603F1}"/>
            </a:ext>
          </a:extLst>
        </xdr:cNvPr>
        <xdr:cNvSpPr>
          <a:spLocks/>
        </xdr:cNvSpPr>
      </xdr:nvSpPr>
      <xdr:spPr bwMode="auto">
        <a:xfrm>
          <a:off x="48288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236</xdr:row>
      <xdr:rowOff>173181</xdr:rowOff>
    </xdr:from>
    <xdr:to>
      <xdr:col>13</xdr:col>
      <xdr:colOff>294410</xdr:colOff>
      <xdr:row>237</xdr:row>
      <xdr:rowOff>121226</xdr:rowOff>
    </xdr:to>
    <xdr:sp macro="" textlink="">
      <xdr:nvSpPr>
        <xdr:cNvPr id="433" name="Freeform 10707">
          <a:extLst>
            <a:ext uri="{FF2B5EF4-FFF2-40B4-BE49-F238E27FC236}">
              <a16:creationId xmlns:a16="http://schemas.microsoft.com/office/drawing/2014/main" id="{4700BCF4-C9CB-4514-941B-78742CA92CF0}"/>
            </a:ext>
          </a:extLst>
        </xdr:cNvPr>
        <xdr:cNvSpPr>
          <a:spLocks/>
        </xdr:cNvSpPr>
      </xdr:nvSpPr>
      <xdr:spPr bwMode="auto">
        <a:xfrm>
          <a:off x="58829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12</xdr:col>
      <xdr:colOff>678</xdr:colOff>
      <xdr:row>29</xdr:row>
      <xdr:rowOff>167873</xdr:rowOff>
    </xdr:from>
    <xdr:to>
      <xdr:col>12</xdr:col>
      <xdr:colOff>274998</xdr:colOff>
      <xdr:row>32</xdr:row>
      <xdr:rowOff>2047</xdr:rowOff>
    </xdr:to>
    <xdr:grpSp>
      <xdr:nvGrpSpPr>
        <xdr:cNvPr id="434" name="Group 433">
          <a:extLst>
            <a:ext uri="{FF2B5EF4-FFF2-40B4-BE49-F238E27FC236}">
              <a16:creationId xmlns:a16="http://schemas.microsoft.com/office/drawing/2014/main" id="{776DFA92-9CDA-400E-9B07-27D7AFA4BAD5}"/>
            </a:ext>
          </a:extLst>
        </xdr:cNvPr>
        <xdr:cNvGrpSpPr/>
      </xdr:nvGrpSpPr>
      <xdr:grpSpPr>
        <a:xfrm>
          <a:off x="6191928" y="6032285"/>
          <a:ext cx="274320" cy="357115"/>
          <a:chOff x="6147651" y="793750"/>
          <a:chExt cx="462699" cy="514350"/>
        </a:xfrm>
      </xdr:grpSpPr>
      <xdr:grpSp>
        <xdr:nvGrpSpPr>
          <xdr:cNvPr id="435" name="Group 434">
            <a:extLst>
              <a:ext uri="{FF2B5EF4-FFF2-40B4-BE49-F238E27FC236}">
                <a16:creationId xmlns:a16="http://schemas.microsoft.com/office/drawing/2014/main" id="{DCA5071D-CA65-5C77-5191-343AFCD6DED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37" name="Straight Connector 436">
              <a:extLst>
                <a:ext uri="{FF2B5EF4-FFF2-40B4-BE49-F238E27FC236}">
                  <a16:creationId xmlns:a16="http://schemas.microsoft.com/office/drawing/2014/main" id="{BE349929-C9F8-190B-C81C-CD37640FB16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8" name="Straight Connector 437">
              <a:extLst>
                <a:ext uri="{FF2B5EF4-FFF2-40B4-BE49-F238E27FC236}">
                  <a16:creationId xmlns:a16="http://schemas.microsoft.com/office/drawing/2014/main" id="{3B55B751-DF58-09CC-5458-4C2E8AAA2F0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9" name="Straight Connector 438">
              <a:extLst>
                <a:ext uri="{FF2B5EF4-FFF2-40B4-BE49-F238E27FC236}">
                  <a16:creationId xmlns:a16="http://schemas.microsoft.com/office/drawing/2014/main" id="{5287D0A0-8A92-21D1-FA20-3AF2B91D10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0" name="Straight Connector 439">
              <a:extLst>
                <a:ext uri="{FF2B5EF4-FFF2-40B4-BE49-F238E27FC236}">
                  <a16:creationId xmlns:a16="http://schemas.microsoft.com/office/drawing/2014/main" id="{40EE69E6-A196-7AFB-E118-2E8113E0DE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1" name="Straight Connector 440">
              <a:extLst>
                <a:ext uri="{FF2B5EF4-FFF2-40B4-BE49-F238E27FC236}">
                  <a16:creationId xmlns:a16="http://schemas.microsoft.com/office/drawing/2014/main" id="{63904E46-6FB9-98DC-580E-EABFB15A336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2" name="Straight Connector 441">
              <a:extLst>
                <a:ext uri="{FF2B5EF4-FFF2-40B4-BE49-F238E27FC236}">
                  <a16:creationId xmlns:a16="http://schemas.microsoft.com/office/drawing/2014/main" id="{3AB4A4BD-3D97-2CA4-0494-5F37C546D6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36" name="Straight Connector 435">
            <a:extLst>
              <a:ext uri="{FF2B5EF4-FFF2-40B4-BE49-F238E27FC236}">
                <a16:creationId xmlns:a16="http://schemas.microsoft.com/office/drawing/2014/main" id="{EF43BAD8-677E-254F-3A0A-79DE26DC0A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29</xdr:row>
      <xdr:rowOff>167873</xdr:rowOff>
    </xdr:from>
    <xdr:to>
      <xdr:col>20</xdr:col>
      <xdr:colOff>274998</xdr:colOff>
      <xdr:row>32</xdr:row>
      <xdr:rowOff>2047</xdr:rowOff>
    </xdr:to>
    <xdr:grpSp>
      <xdr:nvGrpSpPr>
        <xdr:cNvPr id="443" name="Group 442">
          <a:extLst>
            <a:ext uri="{FF2B5EF4-FFF2-40B4-BE49-F238E27FC236}">
              <a16:creationId xmlns:a16="http://schemas.microsoft.com/office/drawing/2014/main" id="{401F4324-9B83-4723-BA3B-575AD5DB173C}"/>
            </a:ext>
          </a:extLst>
        </xdr:cNvPr>
        <xdr:cNvGrpSpPr/>
      </xdr:nvGrpSpPr>
      <xdr:grpSpPr>
        <a:xfrm>
          <a:off x="10412810" y="6032285"/>
          <a:ext cx="274320" cy="357115"/>
          <a:chOff x="6147651" y="793750"/>
          <a:chExt cx="462699" cy="514350"/>
        </a:xfrm>
      </xdr:grpSpPr>
      <xdr:grpSp>
        <xdr:nvGrpSpPr>
          <xdr:cNvPr id="444" name="Group 443">
            <a:extLst>
              <a:ext uri="{FF2B5EF4-FFF2-40B4-BE49-F238E27FC236}">
                <a16:creationId xmlns:a16="http://schemas.microsoft.com/office/drawing/2014/main" id="{AC248B90-A4FC-B0FC-0024-0B20D3D39C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46" name="Straight Connector 445">
              <a:extLst>
                <a:ext uri="{FF2B5EF4-FFF2-40B4-BE49-F238E27FC236}">
                  <a16:creationId xmlns:a16="http://schemas.microsoft.com/office/drawing/2014/main" id="{E74D88E7-84F4-483C-9B97-0A7ABF03F4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7" name="Straight Connector 446">
              <a:extLst>
                <a:ext uri="{FF2B5EF4-FFF2-40B4-BE49-F238E27FC236}">
                  <a16:creationId xmlns:a16="http://schemas.microsoft.com/office/drawing/2014/main" id="{03AD4432-82BA-33EE-3605-A96EA84C2D6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8" name="Straight Connector 447">
              <a:extLst>
                <a:ext uri="{FF2B5EF4-FFF2-40B4-BE49-F238E27FC236}">
                  <a16:creationId xmlns:a16="http://schemas.microsoft.com/office/drawing/2014/main" id="{8144E00E-FB04-265A-65DA-E63BD0AE0F5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DAA5DC9A-4D8B-359F-8741-D465EB4F4C6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0" name="Straight Connector 449">
              <a:extLst>
                <a:ext uri="{FF2B5EF4-FFF2-40B4-BE49-F238E27FC236}">
                  <a16:creationId xmlns:a16="http://schemas.microsoft.com/office/drawing/2014/main" id="{0B8EA652-F676-6DEA-844D-796FDC325A5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1" name="Straight Connector 450">
              <a:extLst>
                <a:ext uri="{FF2B5EF4-FFF2-40B4-BE49-F238E27FC236}">
                  <a16:creationId xmlns:a16="http://schemas.microsoft.com/office/drawing/2014/main" id="{0D3E13EC-51DD-220C-E89E-1ED4AA7A75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45" name="Straight Connector 444">
            <a:extLst>
              <a:ext uri="{FF2B5EF4-FFF2-40B4-BE49-F238E27FC236}">
                <a16:creationId xmlns:a16="http://schemas.microsoft.com/office/drawing/2014/main" id="{72273AC9-80D7-4EA2-8DE5-CC14EE501D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75</xdr:row>
      <xdr:rowOff>167873</xdr:rowOff>
    </xdr:from>
    <xdr:to>
      <xdr:col>10</xdr:col>
      <xdr:colOff>274998</xdr:colOff>
      <xdr:row>78</xdr:row>
      <xdr:rowOff>2047</xdr:rowOff>
    </xdr:to>
    <xdr:grpSp>
      <xdr:nvGrpSpPr>
        <xdr:cNvPr id="452" name="Group 451">
          <a:extLst>
            <a:ext uri="{FF2B5EF4-FFF2-40B4-BE49-F238E27FC236}">
              <a16:creationId xmlns:a16="http://schemas.microsoft.com/office/drawing/2014/main" id="{E56559BB-BEB2-4650-B058-DB2E6B71059E}"/>
            </a:ext>
          </a:extLst>
        </xdr:cNvPr>
        <xdr:cNvGrpSpPr/>
      </xdr:nvGrpSpPr>
      <xdr:grpSpPr>
        <a:xfrm>
          <a:off x="5136707" y="13876402"/>
          <a:ext cx="274320" cy="357116"/>
          <a:chOff x="6147651" y="793750"/>
          <a:chExt cx="462699" cy="514350"/>
        </a:xfrm>
      </xdr:grpSpPr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31605D1F-AF9B-54A7-A968-8C5D98DD25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91BCE18C-9D0D-B3FC-0DC9-ED85BA4B909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C50C22C-169E-8E13-3DEE-17F1A5690F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AB424CAE-7BF6-1C7F-C62F-D633A759EF3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8" name="Straight Connector 457">
              <a:extLst>
                <a:ext uri="{FF2B5EF4-FFF2-40B4-BE49-F238E27FC236}">
                  <a16:creationId xmlns:a16="http://schemas.microsoft.com/office/drawing/2014/main" id="{F9F4B428-49D3-D42D-4344-8D70B60E1AC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01263A54-242B-F271-ECEC-F2710F2ECB5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1F428DC8-BF39-197C-536B-8CC58A6ED9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54" name="Straight Connector 453">
            <a:extLst>
              <a:ext uri="{FF2B5EF4-FFF2-40B4-BE49-F238E27FC236}">
                <a16:creationId xmlns:a16="http://schemas.microsoft.com/office/drawing/2014/main" id="{B30EE178-2457-1CB8-2D3B-7CBC947828D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75</xdr:row>
      <xdr:rowOff>167873</xdr:rowOff>
    </xdr:from>
    <xdr:to>
      <xdr:col>14</xdr:col>
      <xdr:colOff>274998</xdr:colOff>
      <xdr:row>78</xdr:row>
      <xdr:rowOff>2047</xdr:rowOff>
    </xdr:to>
    <xdr:grpSp>
      <xdr:nvGrpSpPr>
        <xdr:cNvPr id="461" name="Group 460">
          <a:extLst>
            <a:ext uri="{FF2B5EF4-FFF2-40B4-BE49-F238E27FC236}">
              <a16:creationId xmlns:a16="http://schemas.microsoft.com/office/drawing/2014/main" id="{734F724B-FC64-4B03-8ED3-CD490C4E007A}"/>
            </a:ext>
          </a:extLst>
        </xdr:cNvPr>
        <xdr:cNvGrpSpPr/>
      </xdr:nvGrpSpPr>
      <xdr:grpSpPr>
        <a:xfrm>
          <a:off x="7247149" y="13876402"/>
          <a:ext cx="274320" cy="357116"/>
          <a:chOff x="6147651" y="793750"/>
          <a:chExt cx="462699" cy="514350"/>
        </a:xfrm>
      </xdr:grpSpPr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D410CB65-B696-91AE-3FA1-B02FA53D87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82F8441A-A884-44CD-BF9B-DD591CA11B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5" name="Straight Connector 464">
              <a:extLst>
                <a:ext uri="{FF2B5EF4-FFF2-40B4-BE49-F238E27FC236}">
                  <a16:creationId xmlns:a16="http://schemas.microsoft.com/office/drawing/2014/main" id="{9BA1B342-5F82-5E79-E38C-D336E665CD3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6" name="Straight Connector 465">
              <a:extLst>
                <a:ext uri="{FF2B5EF4-FFF2-40B4-BE49-F238E27FC236}">
                  <a16:creationId xmlns:a16="http://schemas.microsoft.com/office/drawing/2014/main" id="{65B0CF2E-A748-C8D0-0A86-148F0E2070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7" name="Straight Connector 466">
              <a:extLst>
                <a:ext uri="{FF2B5EF4-FFF2-40B4-BE49-F238E27FC236}">
                  <a16:creationId xmlns:a16="http://schemas.microsoft.com/office/drawing/2014/main" id="{66AF0983-CA34-F846-CF07-F14DE31AC57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8" name="Straight Connector 467">
              <a:extLst>
                <a:ext uri="{FF2B5EF4-FFF2-40B4-BE49-F238E27FC236}">
                  <a16:creationId xmlns:a16="http://schemas.microsoft.com/office/drawing/2014/main" id="{876E866F-B706-1816-632E-1391548D0C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BF658BC0-B476-CFE9-4750-F812EE8E36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63" name="Straight Connector 462">
            <a:extLst>
              <a:ext uri="{FF2B5EF4-FFF2-40B4-BE49-F238E27FC236}">
                <a16:creationId xmlns:a16="http://schemas.microsoft.com/office/drawing/2014/main" id="{6FD438AF-1D25-94EF-46BE-B9D8BE6036E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75</xdr:row>
      <xdr:rowOff>167873</xdr:rowOff>
    </xdr:from>
    <xdr:to>
      <xdr:col>16</xdr:col>
      <xdr:colOff>274998</xdr:colOff>
      <xdr:row>78</xdr:row>
      <xdr:rowOff>2047</xdr:rowOff>
    </xdr:to>
    <xdr:grpSp>
      <xdr:nvGrpSpPr>
        <xdr:cNvPr id="470" name="Group 469">
          <a:extLst>
            <a:ext uri="{FF2B5EF4-FFF2-40B4-BE49-F238E27FC236}">
              <a16:creationId xmlns:a16="http://schemas.microsoft.com/office/drawing/2014/main" id="{EE6E3321-8F96-4AE0-8774-6F0287B2D6DF}"/>
            </a:ext>
          </a:extLst>
        </xdr:cNvPr>
        <xdr:cNvGrpSpPr/>
      </xdr:nvGrpSpPr>
      <xdr:grpSpPr>
        <a:xfrm>
          <a:off x="8302369" y="13876402"/>
          <a:ext cx="274320" cy="357116"/>
          <a:chOff x="6147651" y="793750"/>
          <a:chExt cx="462699" cy="514350"/>
        </a:xfrm>
      </xdr:grpSpPr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7EB951F2-9AF0-9EEF-1DD5-902517C6552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23701E94-AA3B-9C4D-FF65-DE1B74BDDE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44EC311D-FBAF-B0F4-5BAC-E9AD8762D1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E899415B-B432-564A-D172-52901AEE707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6" name="Straight Connector 475">
              <a:extLst>
                <a:ext uri="{FF2B5EF4-FFF2-40B4-BE49-F238E27FC236}">
                  <a16:creationId xmlns:a16="http://schemas.microsoft.com/office/drawing/2014/main" id="{12C69ABC-D20C-D2C7-A6E9-C4612EEF26D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7" name="Straight Connector 476">
              <a:extLst>
                <a:ext uri="{FF2B5EF4-FFF2-40B4-BE49-F238E27FC236}">
                  <a16:creationId xmlns:a16="http://schemas.microsoft.com/office/drawing/2014/main" id="{9D86A8C1-814A-2496-B1A4-42874F27CE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2D8379D2-1C77-DFF3-5F86-ADFF386BEB0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72" name="Straight Connector 471">
            <a:extLst>
              <a:ext uri="{FF2B5EF4-FFF2-40B4-BE49-F238E27FC236}">
                <a16:creationId xmlns:a16="http://schemas.microsoft.com/office/drawing/2014/main" id="{66A8E9D9-BFA6-A124-2210-0404E6357D4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75</xdr:row>
      <xdr:rowOff>167873</xdr:rowOff>
    </xdr:from>
    <xdr:to>
      <xdr:col>18</xdr:col>
      <xdr:colOff>274998</xdr:colOff>
      <xdr:row>78</xdr:row>
      <xdr:rowOff>2047</xdr:rowOff>
    </xdr:to>
    <xdr:grpSp>
      <xdr:nvGrpSpPr>
        <xdr:cNvPr id="479" name="Group 478">
          <a:extLst>
            <a:ext uri="{FF2B5EF4-FFF2-40B4-BE49-F238E27FC236}">
              <a16:creationId xmlns:a16="http://schemas.microsoft.com/office/drawing/2014/main" id="{C3084793-2D5B-4AE5-9B21-A3CE9B2DD126}"/>
            </a:ext>
          </a:extLst>
        </xdr:cNvPr>
        <xdr:cNvGrpSpPr/>
      </xdr:nvGrpSpPr>
      <xdr:grpSpPr>
        <a:xfrm>
          <a:off x="9357590" y="13876402"/>
          <a:ext cx="274320" cy="357116"/>
          <a:chOff x="6147651" y="793750"/>
          <a:chExt cx="462699" cy="514350"/>
        </a:xfrm>
      </xdr:grpSpPr>
      <xdr:grpSp>
        <xdr:nvGrpSpPr>
          <xdr:cNvPr id="480" name="Group 479">
            <a:extLst>
              <a:ext uri="{FF2B5EF4-FFF2-40B4-BE49-F238E27FC236}">
                <a16:creationId xmlns:a16="http://schemas.microsoft.com/office/drawing/2014/main" id="{25DE8227-38D7-8992-CFDC-033AC2CDB40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82" name="Straight Connector 481">
              <a:extLst>
                <a:ext uri="{FF2B5EF4-FFF2-40B4-BE49-F238E27FC236}">
                  <a16:creationId xmlns:a16="http://schemas.microsoft.com/office/drawing/2014/main" id="{B0CAC956-8C9A-20ED-A20C-26F2E57F2C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3" name="Straight Connector 482">
              <a:extLst>
                <a:ext uri="{FF2B5EF4-FFF2-40B4-BE49-F238E27FC236}">
                  <a16:creationId xmlns:a16="http://schemas.microsoft.com/office/drawing/2014/main" id="{4A06E952-162F-2E7F-3E4D-D7D8D3ACDB8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4" name="Straight Connector 483">
              <a:extLst>
                <a:ext uri="{FF2B5EF4-FFF2-40B4-BE49-F238E27FC236}">
                  <a16:creationId xmlns:a16="http://schemas.microsoft.com/office/drawing/2014/main" id="{87B7F012-86C8-810F-CB12-4773EC2ADD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5" name="Straight Connector 484">
              <a:extLst>
                <a:ext uri="{FF2B5EF4-FFF2-40B4-BE49-F238E27FC236}">
                  <a16:creationId xmlns:a16="http://schemas.microsoft.com/office/drawing/2014/main" id="{66F4473A-C4D1-E3AC-4E2E-BFC09646E4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6" name="Straight Connector 485">
              <a:extLst>
                <a:ext uri="{FF2B5EF4-FFF2-40B4-BE49-F238E27FC236}">
                  <a16:creationId xmlns:a16="http://schemas.microsoft.com/office/drawing/2014/main" id="{31F4AE9B-CDCD-5A77-F8D2-DB14D61415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7" name="Straight Connector 486">
              <a:extLst>
                <a:ext uri="{FF2B5EF4-FFF2-40B4-BE49-F238E27FC236}">
                  <a16:creationId xmlns:a16="http://schemas.microsoft.com/office/drawing/2014/main" id="{718F658C-C7D6-D323-4E09-0BA2C80ADE3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81" name="Straight Connector 480">
            <a:extLst>
              <a:ext uri="{FF2B5EF4-FFF2-40B4-BE49-F238E27FC236}">
                <a16:creationId xmlns:a16="http://schemas.microsoft.com/office/drawing/2014/main" id="{1524263D-C22F-DB6C-CCB7-8687645764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75</xdr:row>
      <xdr:rowOff>167873</xdr:rowOff>
    </xdr:from>
    <xdr:to>
      <xdr:col>20</xdr:col>
      <xdr:colOff>274998</xdr:colOff>
      <xdr:row>78</xdr:row>
      <xdr:rowOff>2047</xdr:rowOff>
    </xdr:to>
    <xdr:grpSp>
      <xdr:nvGrpSpPr>
        <xdr:cNvPr id="488" name="Group 487">
          <a:extLst>
            <a:ext uri="{FF2B5EF4-FFF2-40B4-BE49-F238E27FC236}">
              <a16:creationId xmlns:a16="http://schemas.microsoft.com/office/drawing/2014/main" id="{59AE98D7-72AC-4B26-B818-CEA30B6BCC62}"/>
            </a:ext>
          </a:extLst>
        </xdr:cNvPr>
        <xdr:cNvGrpSpPr/>
      </xdr:nvGrpSpPr>
      <xdr:grpSpPr>
        <a:xfrm>
          <a:off x="10412810" y="13876402"/>
          <a:ext cx="274320" cy="357116"/>
          <a:chOff x="6147651" y="793750"/>
          <a:chExt cx="462699" cy="514350"/>
        </a:xfrm>
      </xdr:grpSpPr>
      <xdr:grpSp>
        <xdr:nvGrpSpPr>
          <xdr:cNvPr id="489" name="Group 488">
            <a:extLst>
              <a:ext uri="{FF2B5EF4-FFF2-40B4-BE49-F238E27FC236}">
                <a16:creationId xmlns:a16="http://schemas.microsoft.com/office/drawing/2014/main" id="{08FEAFEE-207D-7456-4A46-4C31C56AE6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91" name="Straight Connector 490">
              <a:extLst>
                <a:ext uri="{FF2B5EF4-FFF2-40B4-BE49-F238E27FC236}">
                  <a16:creationId xmlns:a16="http://schemas.microsoft.com/office/drawing/2014/main" id="{ABA22B4A-1E37-A754-995D-31B00BCDDFB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2" name="Straight Connector 491">
              <a:extLst>
                <a:ext uri="{FF2B5EF4-FFF2-40B4-BE49-F238E27FC236}">
                  <a16:creationId xmlns:a16="http://schemas.microsoft.com/office/drawing/2014/main" id="{AA6D7384-790A-B6E3-CBC6-8FB2DBF0B1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3" name="Straight Connector 492">
              <a:extLst>
                <a:ext uri="{FF2B5EF4-FFF2-40B4-BE49-F238E27FC236}">
                  <a16:creationId xmlns:a16="http://schemas.microsoft.com/office/drawing/2014/main" id="{0CC690C8-352C-6DEF-6018-695628095AB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4" name="Straight Connector 493">
              <a:extLst>
                <a:ext uri="{FF2B5EF4-FFF2-40B4-BE49-F238E27FC236}">
                  <a16:creationId xmlns:a16="http://schemas.microsoft.com/office/drawing/2014/main" id="{7DE8FA90-FBF4-8F0D-A216-C2A259E0566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5" name="Straight Connector 494">
              <a:extLst>
                <a:ext uri="{FF2B5EF4-FFF2-40B4-BE49-F238E27FC236}">
                  <a16:creationId xmlns:a16="http://schemas.microsoft.com/office/drawing/2014/main" id="{91450FC5-DBA4-6BE7-0C8B-D1FB185F1E0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6" name="Straight Connector 495">
              <a:extLst>
                <a:ext uri="{FF2B5EF4-FFF2-40B4-BE49-F238E27FC236}">
                  <a16:creationId xmlns:a16="http://schemas.microsoft.com/office/drawing/2014/main" id="{61E30E17-8311-AE82-C8CF-F8BF26318A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90" name="Straight Connector 489">
            <a:extLst>
              <a:ext uri="{FF2B5EF4-FFF2-40B4-BE49-F238E27FC236}">
                <a16:creationId xmlns:a16="http://schemas.microsoft.com/office/drawing/2014/main" id="{0CBC2F43-09EF-3EA4-8B84-8F495021F20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87</xdr:row>
      <xdr:rowOff>167873</xdr:rowOff>
    </xdr:from>
    <xdr:to>
      <xdr:col>2</xdr:col>
      <xdr:colOff>274998</xdr:colOff>
      <xdr:row>90</xdr:row>
      <xdr:rowOff>2047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B98D839A-321D-47FD-8C38-BD3C1236D348}"/>
            </a:ext>
          </a:extLst>
        </xdr:cNvPr>
        <xdr:cNvGrpSpPr/>
      </xdr:nvGrpSpPr>
      <xdr:grpSpPr>
        <a:xfrm>
          <a:off x="915825" y="15912138"/>
          <a:ext cx="274320" cy="357115"/>
          <a:chOff x="6147651" y="793750"/>
          <a:chExt cx="462699" cy="514350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925D3743-9960-BCA4-A832-4829F307927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00" name="Straight Connector 499">
              <a:extLst>
                <a:ext uri="{FF2B5EF4-FFF2-40B4-BE49-F238E27FC236}">
                  <a16:creationId xmlns:a16="http://schemas.microsoft.com/office/drawing/2014/main" id="{5FA7BE85-3691-62B6-E846-96A39AC4C6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1" name="Straight Connector 500">
              <a:extLst>
                <a:ext uri="{FF2B5EF4-FFF2-40B4-BE49-F238E27FC236}">
                  <a16:creationId xmlns:a16="http://schemas.microsoft.com/office/drawing/2014/main" id="{312261F5-2CD7-A8B0-A9BB-1DB5334013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2" name="Straight Connector 501">
              <a:extLst>
                <a:ext uri="{FF2B5EF4-FFF2-40B4-BE49-F238E27FC236}">
                  <a16:creationId xmlns:a16="http://schemas.microsoft.com/office/drawing/2014/main" id="{6BCB0E9F-0FA4-833F-793D-3706946FF5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3" name="Straight Connector 502">
              <a:extLst>
                <a:ext uri="{FF2B5EF4-FFF2-40B4-BE49-F238E27FC236}">
                  <a16:creationId xmlns:a16="http://schemas.microsoft.com/office/drawing/2014/main" id="{3A916BC2-D361-BE97-A4FF-AA584ADCAD8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4" name="Straight Connector 503">
              <a:extLst>
                <a:ext uri="{FF2B5EF4-FFF2-40B4-BE49-F238E27FC236}">
                  <a16:creationId xmlns:a16="http://schemas.microsoft.com/office/drawing/2014/main" id="{C7DF683A-3B77-AB0D-B263-1340C52AF81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5" name="Straight Connector 504">
              <a:extLst>
                <a:ext uri="{FF2B5EF4-FFF2-40B4-BE49-F238E27FC236}">
                  <a16:creationId xmlns:a16="http://schemas.microsoft.com/office/drawing/2014/main" id="{18DAA1A1-328E-22E6-63D7-557406800C1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F3D6DD4C-C6DC-E2DC-D9D3-31028D9287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87</xdr:row>
      <xdr:rowOff>167873</xdr:rowOff>
    </xdr:from>
    <xdr:to>
      <xdr:col>4</xdr:col>
      <xdr:colOff>274998</xdr:colOff>
      <xdr:row>90</xdr:row>
      <xdr:rowOff>2047</xdr:rowOff>
    </xdr:to>
    <xdr:grpSp>
      <xdr:nvGrpSpPr>
        <xdr:cNvPr id="506" name="Group 505">
          <a:extLst>
            <a:ext uri="{FF2B5EF4-FFF2-40B4-BE49-F238E27FC236}">
              <a16:creationId xmlns:a16="http://schemas.microsoft.com/office/drawing/2014/main" id="{824F3C64-69E6-4451-A33C-8597706C2EA5}"/>
            </a:ext>
          </a:extLst>
        </xdr:cNvPr>
        <xdr:cNvGrpSpPr/>
      </xdr:nvGrpSpPr>
      <xdr:grpSpPr>
        <a:xfrm>
          <a:off x="1971046" y="15912138"/>
          <a:ext cx="274320" cy="357115"/>
          <a:chOff x="6147651" y="793750"/>
          <a:chExt cx="462699" cy="514350"/>
        </a:xfrm>
      </xdr:grpSpPr>
      <xdr:grpSp>
        <xdr:nvGrpSpPr>
          <xdr:cNvPr id="507" name="Group 506">
            <a:extLst>
              <a:ext uri="{FF2B5EF4-FFF2-40B4-BE49-F238E27FC236}">
                <a16:creationId xmlns:a16="http://schemas.microsoft.com/office/drawing/2014/main" id="{4B258248-9840-E020-B446-B50424B5AC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09" name="Straight Connector 508">
              <a:extLst>
                <a:ext uri="{FF2B5EF4-FFF2-40B4-BE49-F238E27FC236}">
                  <a16:creationId xmlns:a16="http://schemas.microsoft.com/office/drawing/2014/main" id="{FD70089A-391F-2FEB-112E-2E8B3763544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0" name="Straight Connector 509">
              <a:extLst>
                <a:ext uri="{FF2B5EF4-FFF2-40B4-BE49-F238E27FC236}">
                  <a16:creationId xmlns:a16="http://schemas.microsoft.com/office/drawing/2014/main" id="{0F385B13-743C-E4B0-3DC4-5DAF9335E25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1" name="Straight Connector 510">
              <a:extLst>
                <a:ext uri="{FF2B5EF4-FFF2-40B4-BE49-F238E27FC236}">
                  <a16:creationId xmlns:a16="http://schemas.microsoft.com/office/drawing/2014/main" id="{D10C436E-6686-621F-D7B8-69C774F93D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2" name="Straight Connector 511">
              <a:extLst>
                <a:ext uri="{FF2B5EF4-FFF2-40B4-BE49-F238E27FC236}">
                  <a16:creationId xmlns:a16="http://schemas.microsoft.com/office/drawing/2014/main" id="{E1B30789-7547-FEEF-DB12-AC424A13C50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3" name="Straight Connector 512">
              <a:extLst>
                <a:ext uri="{FF2B5EF4-FFF2-40B4-BE49-F238E27FC236}">
                  <a16:creationId xmlns:a16="http://schemas.microsoft.com/office/drawing/2014/main" id="{8B967352-1D3B-C1DC-9438-BA862EFB39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4" name="Straight Connector 513">
              <a:extLst>
                <a:ext uri="{FF2B5EF4-FFF2-40B4-BE49-F238E27FC236}">
                  <a16:creationId xmlns:a16="http://schemas.microsoft.com/office/drawing/2014/main" id="{637946ED-84CC-FE41-7CCE-1445F6857B8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8" name="Straight Connector 507">
            <a:extLst>
              <a:ext uri="{FF2B5EF4-FFF2-40B4-BE49-F238E27FC236}">
                <a16:creationId xmlns:a16="http://schemas.microsoft.com/office/drawing/2014/main" id="{63C08A46-0CE7-0C7B-1747-811D89642B7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87</xdr:row>
      <xdr:rowOff>167873</xdr:rowOff>
    </xdr:from>
    <xdr:to>
      <xdr:col>10</xdr:col>
      <xdr:colOff>274998</xdr:colOff>
      <xdr:row>90</xdr:row>
      <xdr:rowOff>2047</xdr:rowOff>
    </xdr:to>
    <xdr:grpSp>
      <xdr:nvGrpSpPr>
        <xdr:cNvPr id="515" name="Group 514">
          <a:extLst>
            <a:ext uri="{FF2B5EF4-FFF2-40B4-BE49-F238E27FC236}">
              <a16:creationId xmlns:a16="http://schemas.microsoft.com/office/drawing/2014/main" id="{E063F549-DC74-4FFF-890F-00D1202C8454}"/>
            </a:ext>
          </a:extLst>
        </xdr:cNvPr>
        <xdr:cNvGrpSpPr/>
      </xdr:nvGrpSpPr>
      <xdr:grpSpPr>
        <a:xfrm>
          <a:off x="5136707" y="15912138"/>
          <a:ext cx="274320" cy="357115"/>
          <a:chOff x="6147651" y="793750"/>
          <a:chExt cx="462699" cy="514350"/>
        </a:xfrm>
      </xdr:grpSpPr>
      <xdr:grpSp>
        <xdr:nvGrpSpPr>
          <xdr:cNvPr id="516" name="Group 515">
            <a:extLst>
              <a:ext uri="{FF2B5EF4-FFF2-40B4-BE49-F238E27FC236}">
                <a16:creationId xmlns:a16="http://schemas.microsoft.com/office/drawing/2014/main" id="{F2947782-CC20-0780-71C3-22638F7411D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18" name="Straight Connector 517">
              <a:extLst>
                <a:ext uri="{FF2B5EF4-FFF2-40B4-BE49-F238E27FC236}">
                  <a16:creationId xmlns:a16="http://schemas.microsoft.com/office/drawing/2014/main" id="{A2C8195B-E811-0D9D-CE71-89B25D89FA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9" name="Straight Connector 518">
              <a:extLst>
                <a:ext uri="{FF2B5EF4-FFF2-40B4-BE49-F238E27FC236}">
                  <a16:creationId xmlns:a16="http://schemas.microsoft.com/office/drawing/2014/main" id="{88A64DB2-2FE2-BA92-881C-5B05D3A29C4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0" name="Straight Connector 519">
              <a:extLst>
                <a:ext uri="{FF2B5EF4-FFF2-40B4-BE49-F238E27FC236}">
                  <a16:creationId xmlns:a16="http://schemas.microsoft.com/office/drawing/2014/main" id="{30EAE6F3-4317-61C5-8DE4-925A6CF5E3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DC47A78E-87DF-2886-1F05-D807769088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2" name="Straight Connector 521">
              <a:extLst>
                <a:ext uri="{FF2B5EF4-FFF2-40B4-BE49-F238E27FC236}">
                  <a16:creationId xmlns:a16="http://schemas.microsoft.com/office/drawing/2014/main" id="{408F4B5B-731B-5F4F-702E-3CA2C2CDFF8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3" name="Straight Connector 522">
              <a:extLst>
                <a:ext uri="{FF2B5EF4-FFF2-40B4-BE49-F238E27FC236}">
                  <a16:creationId xmlns:a16="http://schemas.microsoft.com/office/drawing/2014/main" id="{85553DFD-D837-0EB9-1778-792B31ACF0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17" name="Straight Connector 516">
            <a:extLst>
              <a:ext uri="{FF2B5EF4-FFF2-40B4-BE49-F238E27FC236}">
                <a16:creationId xmlns:a16="http://schemas.microsoft.com/office/drawing/2014/main" id="{2227499F-9682-EF11-E110-DFB9DC1E79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87</xdr:row>
      <xdr:rowOff>167873</xdr:rowOff>
    </xdr:from>
    <xdr:to>
      <xdr:col>12</xdr:col>
      <xdr:colOff>274998</xdr:colOff>
      <xdr:row>90</xdr:row>
      <xdr:rowOff>2047</xdr:rowOff>
    </xdr:to>
    <xdr:grpSp>
      <xdr:nvGrpSpPr>
        <xdr:cNvPr id="524" name="Group 523">
          <a:extLst>
            <a:ext uri="{FF2B5EF4-FFF2-40B4-BE49-F238E27FC236}">
              <a16:creationId xmlns:a16="http://schemas.microsoft.com/office/drawing/2014/main" id="{74DECF20-31B7-4FFA-BC75-27213AA781EA}"/>
            </a:ext>
          </a:extLst>
        </xdr:cNvPr>
        <xdr:cNvGrpSpPr/>
      </xdr:nvGrpSpPr>
      <xdr:grpSpPr>
        <a:xfrm>
          <a:off x="6191928" y="15912138"/>
          <a:ext cx="274320" cy="357115"/>
          <a:chOff x="6147651" y="793750"/>
          <a:chExt cx="462699" cy="514350"/>
        </a:xfrm>
      </xdr:grpSpPr>
      <xdr:grpSp>
        <xdr:nvGrpSpPr>
          <xdr:cNvPr id="525" name="Group 524">
            <a:extLst>
              <a:ext uri="{FF2B5EF4-FFF2-40B4-BE49-F238E27FC236}">
                <a16:creationId xmlns:a16="http://schemas.microsoft.com/office/drawing/2014/main" id="{F8409B7F-A681-4809-1164-BEEA22B010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27" name="Straight Connector 526">
              <a:extLst>
                <a:ext uri="{FF2B5EF4-FFF2-40B4-BE49-F238E27FC236}">
                  <a16:creationId xmlns:a16="http://schemas.microsoft.com/office/drawing/2014/main" id="{26751DB3-312E-EE96-974D-97E579F1F4E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8" name="Straight Connector 527">
              <a:extLst>
                <a:ext uri="{FF2B5EF4-FFF2-40B4-BE49-F238E27FC236}">
                  <a16:creationId xmlns:a16="http://schemas.microsoft.com/office/drawing/2014/main" id="{6AD213E8-E5F5-07FA-0E69-20B264CBFD9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9" name="Straight Connector 528">
              <a:extLst>
                <a:ext uri="{FF2B5EF4-FFF2-40B4-BE49-F238E27FC236}">
                  <a16:creationId xmlns:a16="http://schemas.microsoft.com/office/drawing/2014/main" id="{9D3FBEB3-2239-29DE-B9F3-1A9FB7E0E9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0" name="Straight Connector 529">
              <a:extLst>
                <a:ext uri="{FF2B5EF4-FFF2-40B4-BE49-F238E27FC236}">
                  <a16:creationId xmlns:a16="http://schemas.microsoft.com/office/drawing/2014/main" id="{C0338D8E-5681-67B9-58C9-D1EB6E219D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1" name="Straight Connector 530">
              <a:extLst>
                <a:ext uri="{FF2B5EF4-FFF2-40B4-BE49-F238E27FC236}">
                  <a16:creationId xmlns:a16="http://schemas.microsoft.com/office/drawing/2014/main" id="{1C08A681-569C-5834-C230-41A64A0ABA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2" name="Straight Connector 531">
              <a:extLst>
                <a:ext uri="{FF2B5EF4-FFF2-40B4-BE49-F238E27FC236}">
                  <a16:creationId xmlns:a16="http://schemas.microsoft.com/office/drawing/2014/main" id="{9389DCDC-27A0-E86B-AFAF-BA2F58B0A16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26" name="Straight Connector 525">
            <a:extLst>
              <a:ext uri="{FF2B5EF4-FFF2-40B4-BE49-F238E27FC236}">
                <a16:creationId xmlns:a16="http://schemas.microsoft.com/office/drawing/2014/main" id="{46ED5A6D-6B1E-29AC-2FDE-CB73CC3BD9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87</xdr:row>
      <xdr:rowOff>167873</xdr:rowOff>
    </xdr:from>
    <xdr:to>
      <xdr:col>14</xdr:col>
      <xdr:colOff>274998</xdr:colOff>
      <xdr:row>90</xdr:row>
      <xdr:rowOff>2047</xdr:rowOff>
    </xdr:to>
    <xdr:grpSp>
      <xdr:nvGrpSpPr>
        <xdr:cNvPr id="533" name="Group 532">
          <a:extLst>
            <a:ext uri="{FF2B5EF4-FFF2-40B4-BE49-F238E27FC236}">
              <a16:creationId xmlns:a16="http://schemas.microsoft.com/office/drawing/2014/main" id="{B0122DBE-2D9C-43BF-AD05-2BE01822EF70}"/>
            </a:ext>
          </a:extLst>
        </xdr:cNvPr>
        <xdr:cNvGrpSpPr/>
      </xdr:nvGrpSpPr>
      <xdr:grpSpPr>
        <a:xfrm>
          <a:off x="7247149" y="15912138"/>
          <a:ext cx="274320" cy="357115"/>
          <a:chOff x="6147651" y="793750"/>
          <a:chExt cx="462699" cy="514350"/>
        </a:xfrm>
      </xdr:grpSpPr>
      <xdr:grpSp>
        <xdr:nvGrpSpPr>
          <xdr:cNvPr id="534" name="Group 533">
            <a:extLst>
              <a:ext uri="{FF2B5EF4-FFF2-40B4-BE49-F238E27FC236}">
                <a16:creationId xmlns:a16="http://schemas.microsoft.com/office/drawing/2014/main" id="{4855AE59-BAE1-A54B-BCBD-D39A623F98E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36" name="Straight Connector 535">
              <a:extLst>
                <a:ext uri="{FF2B5EF4-FFF2-40B4-BE49-F238E27FC236}">
                  <a16:creationId xmlns:a16="http://schemas.microsoft.com/office/drawing/2014/main" id="{D6F05D30-F273-BEFC-D543-8104CE14990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7" name="Straight Connector 536">
              <a:extLst>
                <a:ext uri="{FF2B5EF4-FFF2-40B4-BE49-F238E27FC236}">
                  <a16:creationId xmlns:a16="http://schemas.microsoft.com/office/drawing/2014/main" id="{B6B2DF0E-3FD7-725A-84EC-8DE8CEC056F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8" name="Straight Connector 537">
              <a:extLst>
                <a:ext uri="{FF2B5EF4-FFF2-40B4-BE49-F238E27FC236}">
                  <a16:creationId xmlns:a16="http://schemas.microsoft.com/office/drawing/2014/main" id="{875C68E2-029F-2315-9519-7B334BAE6A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9" name="Straight Connector 538">
              <a:extLst>
                <a:ext uri="{FF2B5EF4-FFF2-40B4-BE49-F238E27FC236}">
                  <a16:creationId xmlns:a16="http://schemas.microsoft.com/office/drawing/2014/main" id="{23961F45-AB3C-D7EA-9BBD-9147CDC670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0" name="Straight Connector 539">
              <a:extLst>
                <a:ext uri="{FF2B5EF4-FFF2-40B4-BE49-F238E27FC236}">
                  <a16:creationId xmlns:a16="http://schemas.microsoft.com/office/drawing/2014/main" id="{481F08BF-5FA1-9208-2A61-ACC11DF7C5B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1" name="Straight Connector 540">
              <a:extLst>
                <a:ext uri="{FF2B5EF4-FFF2-40B4-BE49-F238E27FC236}">
                  <a16:creationId xmlns:a16="http://schemas.microsoft.com/office/drawing/2014/main" id="{780F1A4B-B311-BDA1-386D-9BC11946F8B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35" name="Straight Connector 534">
            <a:extLst>
              <a:ext uri="{FF2B5EF4-FFF2-40B4-BE49-F238E27FC236}">
                <a16:creationId xmlns:a16="http://schemas.microsoft.com/office/drawing/2014/main" id="{0CF57B34-BF0A-5055-C7BA-5E09F9FFB5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87</xdr:row>
      <xdr:rowOff>167873</xdr:rowOff>
    </xdr:from>
    <xdr:to>
      <xdr:col>16</xdr:col>
      <xdr:colOff>274998</xdr:colOff>
      <xdr:row>90</xdr:row>
      <xdr:rowOff>2047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50963D4-729B-4219-A5CC-392ED4C7C5F6}"/>
            </a:ext>
          </a:extLst>
        </xdr:cNvPr>
        <xdr:cNvGrpSpPr/>
      </xdr:nvGrpSpPr>
      <xdr:grpSpPr>
        <a:xfrm>
          <a:off x="8302369" y="15912138"/>
          <a:ext cx="274320" cy="357115"/>
          <a:chOff x="6147651" y="793750"/>
          <a:chExt cx="462699" cy="51435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D99E92B0-6CF6-5517-1553-7F6C601155B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45" name="Straight Connector 544">
              <a:extLst>
                <a:ext uri="{FF2B5EF4-FFF2-40B4-BE49-F238E27FC236}">
                  <a16:creationId xmlns:a16="http://schemas.microsoft.com/office/drawing/2014/main" id="{6BC88856-2A89-6158-5854-48FE609B6E3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6" name="Straight Connector 545">
              <a:extLst>
                <a:ext uri="{FF2B5EF4-FFF2-40B4-BE49-F238E27FC236}">
                  <a16:creationId xmlns:a16="http://schemas.microsoft.com/office/drawing/2014/main" id="{89B05DF4-E615-1592-0BEA-A7C6339FCE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7" name="Straight Connector 546">
              <a:extLst>
                <a:ext uri="{FF2B5EF4-FFF2-40B4-BE49-F238E27FC236}">
                  <a16:creationId xmlns:a16="http://schemas.microsoft.com/office/drawing/2014/main" id="{65BBD164-F812-2870-AFC2-D6428A9834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8" name="Straight Connector 547">
              <a:extLst>
                <a:ext uri="{FF2B5EF4-FFF2-40B4-BE49-F238E27FC236}">
                  <a16:creationId xmlns:a16="http://schemas.microsoft.com/office/drawing/2014/main" id="{986856D4-6841-47EB-28E2-86D4881D85E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46FA24D9-38D4-7BE2-9A8B-DFC4CDEC3A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0" name="Straight Connector 549">
              <a:extLst>
                <a:ext uri="{FF2B5EF4-FFF2-40B4-BE49-F238E27FC236}">
                  <a16:creationId xmlns:a16="http://schemas.microsoft.com/office/drawing/2014/main" id="{8591718E-8369-58F3-A079-9B292F890A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44" name="Straight Connector 543">
            <a:extLst>
              <a:ext uri="{FF2B5EF4-FFF2-40B4-BE49-F238E27FC236}">
                <a16:creationId xmlns:a16="http://schemas.microsoft.com/office/drawing/2014/main" id="{E718DB71-B35C-0A39-0DE1-A379492805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98</xdr:row>
      <xdr:rowOff>167873</xdr:rowOff>
    </xdr:from>
    <xdr:to>
      <xdr:col>12</xdr:col>
      <xdr:colOff>274998</xdr:colOff>
      <xdr:row>101</xdr:row>
      <xdr:rowOff>2047</xdr:rowOff>
    </xdr:to>
    <xdr:grpSp>
      <xdr:nvGrpSpPr>
        <xdr:cNvPr id="551" name="Group 550">
          <a:extLst>
            <a:ext uri="{FF2B5EF4-FFF2-40B4-BE49-F238E27FC236}">
              <a16:creationId xmlns:a16="http://schemas.microsoft.com/office/drawing/2014/main" id="{708F5E42-2A01-4429-B536-5DD7A76B9398}"/>
            </a:ext>
          </a:extLst>
        </xdr:cNvPr>
        <xdr:cNvGrpSpPr/>
      </xdr:nvGrpSpPr>
      <xdr:grpSpPr>
        <a:xfrm>
          <a:off x="6191928" y="17779785"/>
          <a:ext cx="274320" cy="357115"/>
          <a:chOff x="6147651" y="793750"/>
          <a:chExt cx="462699" cy="514350"/>
        </a:xfrm>
      </xdr:grpSpPr>
      <xdr:grpSp>
        <xdr:nvGrpSpPr>
          <xdr:cNvPr id="552" name="Group 551">
            <a:extLst>
              <a:ext uri="{FF2B5EF4-FFF2-40B4-BE49-F238E27FC236}">
                <a16:creationId xmlns:a16="http://schemas.microsoft.com/office/drawing/2014/main" id="{18297850-D610-06CA-D3D3-DCDE3B2796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54" name="Straight Connector 553">
              <a:extLst>
                <a:ext uri="{FF2B5EF4-FFF2-40B4-BE49-F238E27FC236}">
                  <a16:creationId xmlns:a16="http://schemas.microsoft.com/office/drawing/2014/main" id="{A2FA377C-9580-4F4B-1F77-EC1A8D7CEB9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5" name="Straight Connector 554">
              <a:extLst>
                <a:ext uri="{FF2B5EF4-FFF2-40B4-BE49-F238E27FC236}">
                  <a16:creationId xmlns:a16="http://schemas.microsoft.com/office/drawing/2014/main" id="{EFD437F0-5B81-6BAD-B1DC-6A048F3258F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6" name="Straight Connector 555">
              <a:extLst>
                <a:ext uri="{FF2B5EF4-FFF2-40B4-BE49-F238E27FC236}">
                  <a16:creationId xmlns:a16="http://schemas.microsoft.com/office/drawing/2014/main" id="{F5BCA0E2-940B-A092-3647-F748DE15CAB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7" name="Straight Connector 556">
              <a:extLst>
                <a:ext uri="{FF2B5EF4-FFF2-40B4-BE49-F238E27FC236}">
                  <a16:creationId xmlns:a16="http://schemas.microsoft.com/office/drawing/2014/main" id="{D8D7C00B-0180-D04E-E59B-2D9142DF746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8" name="Straight Connector 557">
              <a:extLst>
                <a:ext uri="{FF2B5EF4-FFF2-40B4-BE49-F238E27FC236}">
                  <a16:creationId xmlns:a16="http://schemas.microsoft.com/office/drawing/2014/main" id="{4B1BC401-6BB2-4F5A-1872-3B6E02ED98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9" name="Straight Connector 558">
              <a:extLst>
                <a:ext uri="{FF2B5EF4-FFF2-40B4-BE49-F238E27FC236}">
                  <a16:creationId xmlns:a16="http://schemas.microsoft.com/office/drawing/2014/main" id="{F98F0617-5DAC-3149-FB47-F0117DD7AE1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53" name="Straight Connector 552">
            <a:extLst>
              <a:ext uri="{FF2B5EF4-FFF2-40B4-BE49-F238E27FC236}">
                <a16:creationId xmlns:a16="http://schemas.microsoft.com/office/drawing/2014/main" id="{F84FE74F-6668-F71D-86F1-15392AE2B9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98</xdr:row>
      <xdr:rowOff>167873</xdr:rowOff>
    </xdr:from>
    <xdr:to>
      <xdr:col>14</xdr:col>
      <xdr:colOff>274998</xdr:colOff>
      <xdr:row>101</xdr:row>
      <xdr:rowOff>2047</xdr:rowOff>
    </xdr:to>
    <xdr:grpSp>
      <xdr:nvGrpSpPr>
        <xdr:cNvPr id="560" name="Group 559">
          <a:extLst>
            <a:ext uri="{FF2B5EF4-FFF2-40B4-BE49-F238E27FC236}">
              <a16:creationId xmlns:a16="http://schemas.microsoft.com/office/drawing/2014/main" id="{FE82AB31-622E-482B-A267-76F6C5C91ACA}"/>
            </a:ext>
          </a:extLst>
        </xdr:cNvPr>
        <xdr:cNvGrpSpPr/>
      </xdr:nvGrpSpPr>
      <xdr:grpSpPr>
        <a:xfrm>
          <a:off x="7247149" y="17779785"/>
          <a:ext cx="274320" cy="357115"/>
          <a:chOff x="6147651" y="793750"/>
          <a:chExt cx="462699" cy="514350"/>
        </a:xfrm>
      </xdr:grpSpPr>
      <xdr:grpSp>
        <xdr:nvGrpSpPr>
          <xdr:cNvPr id="561" name="Group 560">
            <a:extLst>
              <a:ext uri="{FF2B5EF4-FFF2-40B4-BE49-F238E27FC236}">
                <a16:creationId xmlns:a16="http://schemas.microsoft.com/office/drawing/2014/main" id="{67F85DE3-3C6D-F688-1D8A-9A1E8C19278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63" name="Straight Connector 562">
              <a:extLst>
                <a:ext uri="{FF2B5EF4-FFF2-40B4-BE49-F238E27FC236}">
                  <a16:creationId xmlns:a16="http://schemas.microsoft.com/office/drawing/2014/main" id="{DF856436-F32A-3BBF-7BA6-89BB9DE047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4" name="Straight Connector 563">
              <a:extLst>
                <a:ext uri="{FF2B5EF4-FFF2-40B4-BE49-F238E27FC236}">
                  <a16:creationId xmlns:a16="http://schemas.microsoft.com/office/drawing/2014/main" id="{96D90AE3-B702-4B27-EA1D-1647BA865E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5" name="Straight Connector 564">
              <a:extLst>
                <a:ext uri="{FF2B5EF4-FFF2-40B4-BE49-F238E27FC236}">
                  <a16:creationId xmlns:a16="http://schemas.microsoft.com/office/drawing/2014/main" id="{0045FA1D-0FAF-2C58-0759-0C3AF7E6B4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6" name="Straight Connector 565">
              <a:extLst>
                <a:ext uri="{FF2B5EF4-FFF2-40B4-BE49-F238E27FC236}">
                  <a16:creationId xmlns:a16="http://schemas.microsoft.com/office/drawing/2014/main" id="{D939764A-3372-28F5-4113-3CBC9A66D96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7" name="Straight Connector 566">
              <a:extLst>
                <a:ext uri="{FF2B5EF4-FFF2-40B4-BE49-F238E27FC236}">
                  <a16:creationId xmlns:a16="http://schemas.microsoft.com/office/drawing/2014/main" id="{C7195290-E892-4FED-D5BB-D0C2B962BE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8" name="Straight Connector 567">
              <a:extLst>
                <a:ext uri="{FF2B5EF4-FFF2-40B4-BE49-F238E27FC236}">
                  <a16:creationId xmlns:a16="http://schemas.microsoft.com/office/drawing/2014/main" id="{9020E614-637E-444A-198A-EC574BEAEC0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62" name="Straight Connector 561">
            <a:extLst>
              <a:ext uri="{FF2B5EF4-FFF2-40B4-BE49-F238E27FC236}">
                <a16:creationId xmlns:a16="http://schemas.microsoft.com/office/drawing/2014/main" id="{C41B4679-8F18-22C3-AE14-0300144C44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98</xdr:row>
      <xdr:rowOff>167873</xdr:rowOff>
    </xdr:from>
    <xdr:to>
      <xdr:col>16</xdr:col>
      <xdr:colOff>274998</xdr:colOff>
      <xdr:row>101</xdr:row>
      <xdr:rowOff>2047</xdr:rowOff>
    </xdr:to>
    <xdr:grpSp>
      <xdr:nvGrpSpPr>
        <xdr:cNvPr id="569" name="Group 568">
          <a:extLst>
            <a:ext uri="{FF2B5EF4-FFF2-40B4-BE49-F238E27FC236}">
              <a16:creationId xmlns:a16="http://schemas.microsoft.com/office/drawing/2014/main" id="{88846F51-EF19-42F9-AE1C-F4039F3FAAA4}"/>
            </a:ext>
          </a:extLst>
        </xdr:cNvPr>
        <xdr:cNvGrpSpPr/>
      </xdr:nvGrpSpPr>
      <xdr:grpSpPr>
        <a:xfrm>
          <a:off x="8302369" y="17779785"/>
          <a:ext cx="274320" cy="357115"/>
          <a:chOff x="6147651" y="793750"/>
          <a:chExt cx="462699" cy="514350"/>
        </a:xfrm>
      </xdr:grpSpPr>
      <xdr:grpSp>
        <xdr:nvGrpSpPr>
          <xdr:cNvPr id="570" name="Group 569">
            <a:extLst>
              <a:ext uri="{FF2B5EF4-FFF2-40B4-BE49-F238E27FC236}">
                <a16:creationId xmlns:a16="http://schemas.microsoft.com/office/drawing/2014/main" id="{78CE2138-6638-969C-A3E0-2607BC66C6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72" name="Straight Connector 571">
              <a:extLst>
                <a:ext uri="{FF2B5EF4-FFF2-40B4-BE49-F238E27FC236}">
                  <a16:creationId xmlns:a16="http://schemas.microsoft.com/office/drawing/2014/main" id="{1E82F61D-D1FF-4B27-FDF8-B660684B25E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3" name="Straight Connector 572">
              <a:extLst>
                <a:ext uri="{FF2B5EF4-FFF2-40B4-BE49-F238E27FC236}">
                  <a16:creationId xmlns:a16="http://schemas.microsoft.com/office/drawing/2014/main" id="{A8B522DE-2C5A-741F-86DE-0AC2E65F5C4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4" name="Straight Connector 573">
              <a:extLst>
                <a:ext uri="{FF2B5EF4-FFF2-40B4-BE49-F238E27FC236}">
                  <a16:creationId xmlns:a16="http://schemas.microsoft.com/office/drawing/2014/main" id="{F24CAE30-CF60-32C1-3E4B-F65E26AF75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5" name="Straight Connector 574">
              <a:extLst>
                <a:ext uri="{FF2B5EF4-FFF2-40B4-BE49-F238E27FC236}">
                  <a16:creationId xmlns:a16="http://schemas.microsoft.com/office/drawing/2014/main" id="{0A8CE56B-D972-DE53-C858-D4FE3AD5654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6" name="Straight Connector 575">
              <a:extLst>
                <a:ext uri="{FF2B5EF4-FFF2-40B4-BE49-F238E27FC236}">
                  <a16:creationId xmlns:a16="http://schemas.microsoft.com/office/drawing/2014/main" id="{986D89F4-AE98-632F-CC1C-B616F13106E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7" name="Straight Connector 576">
              <a:extLst>
                <a:ext uri="{FF2B5EF4-FFF2-40B4-BE49-F238E27FC236}">
                  <a16:creationId xmlns:a16="http://schemas.microsoft.com/office/drawing/2014/main" id="{461C5176-34CD-BF3F-2D87-BC74F3F3606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71" name="Straight Connector 570">
            <a:extLst>
              <a:ext uri="{FF2B5EF4-FFF2-40B4-BE49-F238E27FC236}">
                <a16:creationId xmlns:a16="http://schemas.microsoft.com/office/drawing/2014/main" id="{14089955-6E8A-BED9-1E5F-7AB14CAEB0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98</xdr:row>
      <xdr:rowOff>167873</xdr:rowOff>
    </xdr:from>
    <xdr:to>
      <xdr:col>18</xdr:col>
      <xdr:colOff>274998</xdr:colOff>
      <xdr:row>101</xdr:row>
      <xdr:rowOff>2047</xdr:rowOff>
    </xdr:to>
    <xdr:grpSp>
      <xdr:nvGrpSpPr>
        <xdr:cNvPr id="578" name="Group 577">
          <a:extLst>
            <a:ext uri="{FF2B5EF4-FFF2-40B4-BE49-F238E27FC236}">
              <a16:creationId xmlns:a16="http://schemas.microsoft.com/office/drawing/2014/main" id="{E64F795C-4636-43B4-91C7-AF30994B7D2A}"/>
            </a:ext>
          </a:extLst>
        </xdr:cNvPr>
        <xdr:cNvGrpSpPr/>
      </xdr:nvGrpSpPr>
      <xdr:grpSpPr>
        <a:xfrm>
          <a:off x="9357590" y="17779785"/>
          <a:ext cx="274320" cy="357115"/>
          <a:chOff x="6147651" y="793750"/>
          <a:chExt cx="462699" cy="514350"/>
        </a:xfrm>
      </xdr:grpSpPr>
      <xdr:grpSp>
        <xdr:nvGrpSpPr>
          <xdr:cNvPr id="579" name="Group 578">
            <a:extLst>
              <a:ext uri="{FF2B5EF4-FFF2-40B4-BE49-F238E27FC236}">
                <a16:creationId xmlns:a16="http://schemas.microsoft.com/office/drawing/2014/main" id="{CB18921D-8F04-5A6C-B082-61F26AA1C7A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81" name="Straight Connector 580">
              <a:extLst>
                <a:ext uri="{FF2B5EF4-FFF2-40B4-BE49-F238E27FC236}">
                  <a16:creationId xmlns:a16="http://schemas.microsoft.com/office/drawing/2014/main" id="{4DBB0AB0-D6AA-84E8-0110-94D5D6228B9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2" name="Straight Connector 581">
              <a:extLst>
                <a:ext uri="{FF2B5EF4-FFF2-40B4-BE49-F238E27FC236}">
                  <a16:creationId xmlns:a16="http://schemas.microsoft.com/office/drawing/2014/main" id="{9486B19D-6208-1E57-0F55-29F50B9341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3" name="Straight Connector 582">
              <a:extLst>
                <a:ext uri="{FF2B5EF4-FFF2-40B4-BE49-F238E27FC236}">
                  <a16:creationId xmlns:a16="http://schemas.microsoft.com/office/drawing/2014/main" id="{4D936E0B-29B5-F75F-275C-046B1F9D04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4" name="Straight Connector 583">
              <a:extLst>
                <a:ext uri="{FF2B5EF4-FFF2-40B4-BE49-F238E27FC236}">
                  <a16:creationId xmlns:a16="http://schemas.microsoft.com/office/drawing/2014/main" id="{5CBB76C3-4A80-04AD-73E1-999AA74EF9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5" name="Straight Connector 584">
              <a:extLst>
                <a:ext uri="{FF2B5EF4-FFF2-40B4-BE49-F238E27FC236}">
                  <a16:creationId xmlns:a16="http://schemas.microsoft.com/office/drawing/2014/main" id="{72DADC35-63A4-6DF6-C274-D99EB97FF5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6" name="Straight Connector 585">
              <a:extLst>
                <a:ext uri="{FF2B5EF4-FFF2-40B4-BE49-F238E27FC236}">
                  <a16:creationId xmlns:a16="http://schemas.microsoft.com/office/drawing/2014/main" id="{5B2FF152-D495-FE5F-33CC-8F7F9F584B8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80" name="Straight Connector 579">
            <a:extLst>
              <a:ext uri="{FF2B5EF4-FFF2-40B4-BE49-F238E27FC236}">
                <a16:creationId xmlns:a16="http://schemas.microsoft.com/office/drawing/2014/main" id="{68BFF9C1-6716-4F1B-6232-AE174593270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98</xdr:row>
      <xdr:rowOff>167873</xdr:rowOff>
    </xdr:from>
    <xdr:to>
      <xdr:col>20</xdr:col>
      <xdr:colOff>274998</xdr:colOff>
      <xdr:row>101</xdr:row>
      <xdr:rowOff>2047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625EEB82-B609-4BAD-8F38-5E17499F11CD}"/>
            </a:ext>
          </a:extLst>
        </xdr:cNvPr>
        <xdr:cNvGrpSpPr/>
      </xdr:nvGrpSpPr>
      <xdr:grpSpPr>
        <a:xfrm>
          <a:off x="10412810" y="17779785"/>
          <a:ext cx="274320" cy="357115"/>
          <a:chOff x="6147651" y="793750"/>
          <a:chExt cx="462699" cy="514350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EC3CDE01-1522-AA3C-2E6E-0682F18BE91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90" name="Straight Connector 589">
              <a:extLst>
                <a:ext uri="{FF2B5EF4-FFF2-40B4-BE49-F238E27FC236}">
                  <a16:creationId xmlns:a16="http://schemas.microsoft.com/office/drawing/2014/main" id="{6B1BA282-262F-3CB3-D376-F5762881D4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1" name="Straight Connector 590">
              <a:extLst>
                <a:ext uri="{FF2B5EF4-FFF2-40B4-BE49-F238E27FC236}">
                  <a16:creationId xmlns:a16="http://schemas.microsoft.com/office/drawing/2014/main" id="{2F175AD3-7B07-C6BA-6ED7-795E7AAE6E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2" name="Straight Connector 591">
              <a:extLst>
                <a:ext uri="{FF2B5EF4-FFF2-40B4-BE49-F238E27FC236}">
                  <a16:creationId xmlns:a16="http://schemas.microsoft.com/office/drawing/2014/main" id="{A04B42EA-E099-4EE7-8BB7-8D7D6243D6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3" name="Straight Connector 592">
              <a:extLst>
                <a:ext uri="{FF2B5EF4-FFF2-40B4-BE49-F238E27FC236}">
                  <a16:creationId xmlns:a16="http://schemas.microsoft.com/office/drawing/2014/main" id="{9943E5B3-85CB-9832-F95B-4692046089A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4" name="Straight Connector 593">
              <a:extLst>
                <a:ext uri="{FF2B5EF4-FFF2-40B4-BE49-F238E27FC236}">
                  <a16:creationId xmlns:a16="http://schemas.microsoft.com/office/drawing/2014/main" id="{B1F68446-9982-80EF-2C1B-FC5723C975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5" name="Straight Connector 594">
              <a:extLst>
                <a:ext uri="{FF2B5EF4-FFF2-40B4-BE49-F238E27FC236}">
                  <a16:creationId xmlns:a16="http://schemas.microsoft.com/office/drawing/2014/main" id="{17CD1778-D74D-CEE8-61E5-87303C8353B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89" name="Straight Connector 588">
            <a:extLst>
              <a:ext uri="{FF2B5EF4-FFF2-40B4-BE49-F238E27FC236}">
                <a16:creationId xmlns:a16="http://schemas.microsoft.com/office/drawing/2014/main" id="{AECF2F9C-F202-A8CE-5132-AD8F5D7663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110</xdr:row>
      <xdr:rowOff>167873</xdr:rowOff>
    </xdr:from>
    <xdr:to>
      <xdr:col>2</xdr:col>
      <xdr:colOff>274998</xdr:colOff>
      <xdr:row>113</xdr:row>
      <xdr:rowOff>2047</xdr:rowOff>
    </xdr:to>
    <xdr:grpSp>
      <xdr:nvGrpSpPr>
        <xdr:cNvPr id="596" name="Group 595">
          <a:extLst>
            <a:ext uri="{FF2B5EF4-FFF2-40B4-BE49-F238E27FC236}">
              <a16:creationId xmlns:a16="http://schemas.microsoft.com/office/drawing/2014/main" id="{482085EF-A023-4A72-B991-E2514B1172C1}"/>
            </a:ext>
          </a:extLst>
        </xdr:cNvPr>
        <xdr:cNvGrpSpPr/>
      </xdr:nvGrpSpPr>
      <xdr:grpSpPr>
        <a:xfrm>
          <a:off x="915825" y="19843535"/>
          <a:ext cx="274320" cy="357115"/>
          <a:chOff x="6147651" y="793750"/>
          <a:chExt cx="462699" cy="514350"/>
        </a:xfrm>
      </xdr:grpSpPr>
      <xdr:grpSp>
        <xdr:nvGrpSpPr>
          <xdr:cNvPr id="597" name="Group 596">
            <a:extLst>
              <a:ext uri="{FF2B5EF4-FFF2-40B4-BE49-F238E27FC236}">
                <a16:creationId xmlns:a16="http://schemas.microsoft.com/office/drawing/2014/main" id="{EE8E2F34-2481-5186-3AE5-3B0F28D20A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99" name="Straight Connector 598">
              <a:extLst>
                <a:ext uri="{FF2B5EF4-FFF2-40B4-BE49-F238E27FC236}">
                  <a16:creationId xmlns:a16="http://schemas.microsoft.com/office/drawing/2014/main" id="{BBCEB9B2-CCE6-3BDC-E6D1-447FCB840AC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0" name="Straight Connector 599">
              <a:extLst>
                <a:ext uri="{FF2B5EF4-FFF2-40B4-BE49-F238E27FC236}">
                  <a16:creationId xmlns:a16="http://schemas.microsoft.com/office/drawing/2014/main" id="{BC8C4BC6-5CF1-47E2-8A6F-9F12E529F9E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1" name="Straight Connector 600">
              <a:extLst>
                <a:ext uri="{FF2B5EF4-FFF2-40B4-BE49-F238E27FC236}">
                  <a16:creationId xmlns:a16="http://schemas.microsoft.com/office/drawing/2014/main" id="{B8BB8284-B62B-6ADC-6E1B-BC4A68B7B5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2" name="Straight Connector 601">
              <a:extLst>
                <a:ext uri="{FF2B5EF4-FFF2-40B4-BE49-F238E27FC236}">
                  <a16:creationId xmlns:a16="http://schemas.microsoft.com/office/drawing/2014/main" id="{30FE6076-5334-A231-7DAD-3500B45E8B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3" name="Straight Connector 602">
              <a:extLst>
                <a:ext uri="{FF2B5EF4-FFF2-40B4-BE49-F238E27FC236}">
                  <a16:creationId xmlns:a16="http://schemas.microsoft.com/office/drawing/2014/main" id="{A514E380-AEB5-0CB8-BAC1-9CBF6A4546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4" name="Straight Connector 603">
              <a:extLst>
                <a:ext uri="{FF2B5EF4-FFF2-40B4-BE49-F238E27FC236}">
                  <a16:creationId xmlns:a16="http://schemas.microsoft.com/office/drawing/2014/main" id="{C5807783-2A41-95DE-821A-4A2EAB1A7A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98" name="Straight Connector 597">
            <a:extLst>
              <a:ext uri="{FF2B5EF4-FFF2-40B4-BE49-F238E27FC236}">
                <a16:creationId xmlns:a16="http://schemas.microsoft.com/office/drawing/2014/main" id="{FF4F5B7B-A2FF-2432-9F55-2A241ACBE01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110</xdr:row>
      <xdr:rowOff>167873</xdr:rowOff>
    </xdr:from>
    <xdr:to>
      <xdr:col>4</xdr:col>
      <xdr:colOff>274998</xdr:colOff>
      <xdr:row>113</xdr:row>
      <xdr:rowOff>2047</xdr:rowOff>
    </xdr:to>
    <xdr:grpSp>
      <xdr:nvGrpSpPr>
        <xdr:cNvPr id="605" name="Group 604">
          <a:extLst>
            <a:ext uri="{FF2B5EF4-FFF2-40B4-BE49-F238E27FC236}">
              <a16:creationId xmlns:a16="http://schemas.microsoft.com/office/drawing/2014/main" id="{664B1D1B-6A29-41C6-ABBE-C2DF9531B54A}"/>
            </a:ext>
          </a:extLst>
        </xdr:cNvPr>
        <xdr:cNvGrpSpPr/>
      </xdr:nvGrpSpPr>
      <xdr:grpSpPr>
        <a:xfrm>
          <a:off x="1971046" y="19843535"/>
          <a:ext cx="274320" cy="357115"/>
          <a:chOff x="6147651" y="793750"/>
          <a:chExt cx="462699" cy="514350"/>
        </a:xfrm>
      </xdr:grpSpPr>
      <xdr:grpSp>
        <xdr:nvGrpSpPr>
          <xdr:cNvPr id="606" name="Group 605">
            <a:extLst>
              <a:ext uri="{FF2B5EF4-FFF2-40B4-BE49-F238E27FC236}">
                <a16:creationId xmlns:a16="http://schemas.microsoft.com/office/drawing/2014/main" id="{4F15FD91-6DC8-85FE-5B17-DEE528EDA2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08" name="Straight Connector 607">
              <a:extLst>
                <a:ext uri="{FF2B5EF4-FFF2-40B4-BE49-F238E27FC236}">
                  <a16:creationId xmlns:a16="http://schemas.microsoft.com/office/drawing/2014/main" id="{C7F52A15-2A18-D173-2263-3BC42D7C0D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9" name="Straight Connector 608">
              <a:extLst>
                <a:ext uri="{FF2B5EF4-FFF2-40B4-BE49-F238E27FC236}">
                  <a16:creationId xmlns:a16="http://schemas.microsoft.com/office/drawing/2014/main" id="{ACA8F04C-2E5E-225B-8943-B4E39D6B91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0" name="Straight Connector 609">
              <a:extLst>
                <a:ext uri="{FF2B5EF4-FFF2-40B4-BE49-F238E27FC236}">
                  <a16:creationId xmlns:a16="http://schemas.microsoft.com/office/drawing/2014/main" id="{62D1D59E-A5DA-5661-23F7-AB586C0FB55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1" name="Straight Connector 610">
              <a:extLst>
                <a:ext uri="{FF2B5EF4-FFF2-40B4-BE49-F238E27FC236}">
                  <a16:creationId xmlns:a16="http://schemas.microsoft.com/office/drawing/2014/main" id="{70241E39-BB66-D978-FD70-18BFB32614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2" name="Straight Connector 611">
              <a:extLst>
                <a:ext uri="{FF2B5EF4-FFF2-40B4-BE49-F238E27FC236}">
                  <a16:creationId xmlns:a16="http://schemas.microsoft.com/office/drawing/2014/main" id="{F60FAE6B-9E1B-EAED-D316-E2838E069EB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3" name="Straight Connector 612">
              <a:extLst>
                <a:ext uri="{FF2B5EF4-FFF2-40B4-BE49-F238E27FC236}">
                  <a16:creationId xmlns:a16="http://schemas.microsoft.com/office/drawing/2014/main" id="{F44FC064-AAE5-526C-086C-0135B04DA4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07" name="Straight Connector 606">
            <a:extLst>
              <a:ext uri="{FF2B5EF4-FFF2-40B4-BE49-F238E27FC236}">
                <a16:creationId xmlns:a16="http://schemas.microsoft.com/office/drawing/2014/main" id="{8F113D5A-718D-BD65-7AE2-87CE2A2BFD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110</xdr:row>
      <xdr:rowOff>167873</xdr:rowOff>
    </xdr:from>
    <xdr:to>
      <xdr:col>6</xdr:col>
      <xdr:colOff>274998</xdr:colOff>
      <xdr:row>113</xdr:row>
      <xdr:rowOff>2047</xdr:rowOff>
    </xdr:to>
    <xdr:grpSp>
      <xdr:nvGrpSpPr>
        <xdr:cNvPr id="614" name="Group 613">
          <a:extLst>
            <a:ext uri="{FF2B5EF4-FFF2-40B4-BE49-F238E27FC236}">
              <a16:creationId xmlns:a16="http://schemas.microsoft.com/office/drawing/2014/main" id="{47E1A804-1B61-4744-8654-56395DC66D72}"/>
            </a:ext>
          </a:extLst>
        </xdr:cNvPr>
        <xdr:cNvGrpSpPr/>
      </xdr:nvGrpSpPr>
      <xdr:grpSpPr>
        <a:xfrm>
          <a:off x="3026266" y="19843535"/>
          <a:ext cx="274320" cy="357115"/>
          <a:chOff x="6147651" y="793750"/>
          <a:chExt cx="462699" cy="514350"/>
        </a:xfrm>
      </xdr:grpSpPr>
      <xdr:grpSp>
        <xdr:nvGrpSpPr>
          <xdr:cNvPr id="615" name="Group 614">
            <a:extLst>
              <a:ext uri="{FF2B5EF4-FFF2-40B4-BE49-F238E27FC236}">
                <a16:creationId xmlns:a16="http://schemas.microsoft.com/office/drawing/2014/main" id="{F4BC8468-F249-2F4D-1FC8-179C1AB522C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17" name="Straight Connector 616">
              <a:extLst>
                <a:ext uri="{FF2B5EF4-FFF2-40B4-BE49-F238E27FC236}">
                  <a16:creationId xmlns:a16="http://schemas.microsoft.com/office/drawing/2014/main" id="{27C11537-DE9F-0920-2BA9-F92670A96B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8" name="Straight Connector 617">
              <a:extLst>
                <a:ext uri="{FF2B5EF4-FFF2-40B4-BE49-F238E27FC236}">
                  <a16:creationId xmlns:a16="http://schemas.microsoft.com/office/drawing/2014/main" id="{A01397B7-4ED2-14C6-2979-ED3181FF47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9" name="Straight Connector 618">
              <a:extLst>
                <a:ext uri="{FF2B5EF4-FFF2-40B4-BE49-F238E27FC236}">
                  <a16:creationId xmlns:a16="http://schemas.microsoft.com/office/drawing/2014/main" id="{C3AC683A-263F-60B7-C2FE-85DA0F35AF0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0" name="Straight Connector 619">
              <a:extLst>
                <a:ext uri="{FF2B5EF4-FFF2-40B4-BE49-F238E27FC236}">
                  <a16:creationId xmlns:a16="http://schemas.microsoft.com/office/drawing/2014/main" id="{F8FA0252-061D-14CA-E55A-19BAB93336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1" name="Straight Connector 620">
              <a:extLst>
                <a:ext uri="{FF2B5EF4-FFF2-40B4-BE49-F238E27FC236}">
                  <a16:creationId xmlns:a16="http://schemas.microsoft.com/office/drawing/2014/main" id="{6490ECA8-A4B3-E65A-33F2-C6E3594EE6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2" name="Straight Connector 621">
              <a:extLst>
                <a:ext uri="{FF2B5EF4-FFF2-40B4-BE49-F238E27FC236}">
                  <a16:creationId xmlns:a16="http://schemas.microsoft.com/office/drawing/2014/main" id="{AE69C5F8-2770-2509-6772-EA22CD25FB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16" name="Straight Connector 615">
            <a:extLst>
              <a:ext uri="{FF2B5EF4-FFF2-40B4-BE49-F238E27FC236}">
                <a16:creationId xmlns:a16="http://schemas.microsoft.com/office/drawing/2014/main" id="{68B49223-8E84-B852-AACA-CF45F760C5E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110</xdr:row>
      <xdr:rowOff>167873</xdr:rowOff>
    </xdr:from>
    <xdr:to>
      <xdr:col>8</xdr:col>
      <xdr:colOff>274998</xdr:colOff>
      <xdr:row>113</xdr:row>
      <xdr:rowOff>2047</xdr:rowOff>
    </xdr:to>
    <xdr:grpSp>
      <xdr:nvGrpSpPr>
        <xdr:cNvPr id="623" name="Group 622">
          <a:extLst>
            <a:ext uri="{FF2B5EF4-FFF2-40B4-BE49-F238E27FC236}">
              <a16:creationId xmlns:a16="http://schemas.microsoft.com/office/drawing/2014/main" id="{B2161AF2-C6F0-4906-B9E6-3750B0C1D963}"/>
            </a:ext>
          </a:extLst>
        </xdr:cNvPr>
        <xdr:cNvGrpSpPr/>
      </xdr:nvGrpSpPr>
      <xdr:grpSpPr>
        <a:xfrm>
          <a:off x="4081487" y="19843535"/>
          <a:ext cx="274320" cy="357115"/>
          <a:chOff x="6147651" y="793750"/>
          <a:chExt cx="462699" cy="514350"/>
        </a:xfrm>
      </xdr:grpSpPr>
      <xdr:grpSp>
        <xdr:nvGrpSpPr>
          <xdr:cNvPr id="624" name="Group 623">
            <a:extLst>
              <a:ext uri="{FF2B5EF4-FFF2-40B4-BE49-F238E27FC236}">
                <a16:creationId xmlns:a16="http://schemas.microsoft.com/office/drawing/2014/main" id="{D1499F38-59F9-2433-468C-12CFEC1DE0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26" name="Straight Connector 625">
              <a:extLst>
                <a:ext uri="{FF2B5EF4-FFF2-40B4-BE49-F238E27FC236}">
                  <a16:creationId xmlns:a16="http://schemas.microsoft.com/office/drawing/2014/main" id="{8DCFE824-5C1E-132A-F07A-E10E1895C8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7" name="Straight Connector 626">
              <a:extLst>
                <a:ext uri="{FF2B5EF4-FFF2-40B4-BE49-F238E27FC236}">
                  <a16:creationId xmlns:a16="http://schemas.microsoft.com/office/drawing/2014/main" id="{9493686A-813B-4528-6664-905E4E0C55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8" name="Straight Connector 627">
              <a:extLst>
                <a:ext uri="{FF2B5EF4-FFF2-40B4-BE49-F238E27FC236}">
                  <a16:creationId xmlns:a16="http://schemas.microsoft.com/office/drawing/2014/main" id="{00BD2A1B-A40A-7A58-2A5E-CA6249AF8A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9" name="Straight Connector 628">
              <a:extLst>
                <a:ext uri="{FF2B5EF4-FFF2-40B4-BE49-F238E27FC236}">
                  <a16:creationId xmlns:a16="http://schemas.microsoft.com/office/drawing/2014/main" id="{2117336A-E1AF-645B-E571-2411729741B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0" name="Straight Connector 629">
              <a:extLst>
                <a:ext uri="{FF2B5EF4-FFF2-40B4-BE49-F238E27FC236}">
                  <a16:creationId xmlns:a16="http://schemas.microsoft.com/office/drawing/2014/main" id="{2BD36561-E679-E1DB-8088-E6760093B0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1" name="Straight Connector 630">
              <a:extLst>
                <a:ext uri="{FF2B5EF4-FFF2-40B4-BE49-F238E27FC236}">
                  <a16:creationId xmlns:a16="http://schemas.microsoft.com/office/drawing/2014/main" id="{7120F6F3-E6B1-B699-CA84-48FCFC3878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25" name="Straight Connector 624">
            <a:extLst>
              <a:ext uri="{FF2B5EF4-FFF2-40B4-BE49-F238E27FC236}">
                <a16:creationId xmlns:a16="http://schemas.microsoft.com/office/drawing/2014/main" id="{E8F2CD0C-6535-3BC3-A4AF-4084B9C291B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110</xdr:row>
      <xdr:rowOff>167873</xdr:rowOff>
    </xdr:from>
    <xdr:to>
      <xdr:col>10</xdr:col>
      <xdr:colOff>274998</xdr:colOff>
      <xdr:row>113</xdr:row>
      <xdr:rowOff>2047</xdr:rowOff>
    </xdr:to>
    <xdr:grpSp>
      <xdr:nvGrpSpPr>
        <xdr:cNvPr id="632" name="Group 631">
          <a:extLst>
            <a:ext uri="{FF2B5EF4-FFF2-40B4-BE49-F238E27FC236}">
              <a16:creationId xmlns:a16="http://schemas.microsoft.com/office/drawing/2014/main" id="{CF7D27E5-0B32-4DC8-9017-731EFD835F57}"/>
            </a:ext>
          </a:extLst>
        </xdr:cNvPr>
        <xdr:cNvGrpSpPr/>
      </xdr:nvGrpSpPr>
      <xdr:grpSpPr>
        <a:xfrm>
          <a:off x="5136707" y="19843535"/>
          <a:ext cx="274320" cy="357115"/>
          <a:chOff x="6147651" y="793750"/>
          <a:chExt cx="462699" cy="514350"/>
        </a:xfrm>
      </xdr:grpSpPr>
      <xdr:grpSp>
        <xdr:nvGrpSpPr>
          <xdr:cNvPr id="633" name="Group 632">
            <a:extLst>
              <a:ext uri="{FF2B5EF4-FFF2-40B4-BE49-F238E27FC236}">
                <a16:creationId xmlns:a16="http://schemas.microsoft.com/office/drawing/2014/main" id="{60E7ADC8-B741-8BBD-616F-7E9B6CEE4C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35" name="Straight Connector 634">
              <a:extLst>
                <a:ext uri="{FF2B5EF4-FFF2-40B4-BE49-F238E27FC236}">
                  <a16:creationId xmlns:a16="http://schemas.microsoft.com/office/drawing/2014/main" id="{AC0B1A7D-554E-FD82-0AC0-6CDFBE19F3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6" name="Straight Connector 635">
              <a:extLst>
                <a:ext uri="{FF2B5EF4-FFF2-40B4-BE49-F238E27FC236}">
                  <a16:creationId xmlns:a16="http://schemas.microsoft.com/office/drawing/2014/main" id="{22D4386E-314F-46DB-9DF1-CD5943DAC6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7" name="Straight Connector 636">
              <a:extLst>
                <a:ext uri="{FF2B5EF4-FFF2-40B4-BE49-F238E27FC236}">
                  <a16:creationId xmlns:a16="http://schemas.microsoft.com/office/drawing/2014/main" id="{A1F7E51C-8DA2-987F-32A3-D33A02E5BF9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8" name="Straight Connector 637">
              <a:extLst>
                <a:ext uri="{FF2B5EF4-FFF2-40B4-BE49-F238E27FC236}">
                  <a16:creationId xmlns:a16="http://schemas.microsoft.com/office/drawing/2014/main" id="{C1E129F6-8AE3-89CD-2B98-2EFECA9DC20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9" name="Straight Connector 638">
              <a:extLst>
                <a:ext uri="{FF2B5EF4-FFF2-40B4-BE49-F238E27FC236}">
                  <a16:creationId xmlns:a16="http://schemas.microsoft.com/office/drawing/2014/main" id="{528D4BE3-90C5-6AFF-AAE8-346330B1E4A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0" name="Straight Connector 639">
              <a:extLst>
                <a:ext uri="{FF2B5EF4-FFF2-40B4-BE49-F238E27FC236}">
                  <a16:creationId xmlns:a16="http://schemas.microsoft.com/office/drawing/2014/main" id="{10D10607-8994-D74C-692B-71D6E6CE37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34" name="Straight Connector 633">
            <a:extLst>
              <a:ext uri="{FF2B5EF4-FFF2-40B4-BE49-F238E27FC236}">
                <a16:creationId xmlns:a16="http://schemas.microsoft.com/office/drawing/2014/main" id="{5A2BE501-F736-DF9B-06F9-F13E90E95E1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110</xdr:row>
      <xdr:rowOff>167873</xdr:rowOff>
    </xdr:from>
    <xdr:to>
      <xdr:col>12</xdr:col>
      <xdr:colOff>274998</xdr:colOff>
      <xdr:row>113</xdr:row>
      <xdr:rowOff>2047</xdr:rowOff>
    </xdr:to>
    <xdr:grpSp>
      <xdr:nvGrpSpPr>
        <xdr:cNvPr id="641" name="Group 640">
          <a:extLst>
            <a:ext uri="{FF2B5EF4-FFF2-40B4-BE49-F238E27FC236}">
              <a16:creationId xmlns:a16="http://schemas.microsoft.com/office/drawing/2014/main" id="{8AD858DB-B616-4F6B-A8AA-C215D897AA22}"/>
            </a:ext>
          </a:extLst>
        </xdr:cNvPr>
        <xdr:cNvGrpSpPr/>
      </xdr:nvGrpSpPr>
      <xdr:grpSpPr>
        <a:xfrm>
          <a:off x="6191928" y="19843535"/>
          <a:ext cx="274320" cy="357115"/>
          <a:chOff x="6147651" y="793750"/>
          <a:chExt cx="462699" cy="514350"/>
        </a:xfrm>
      </xdr:grpSpPr>
      <xdr:grpSp>
        <xdr:nvGrpSpPr>
          <xdr:cNvPr id="642" name="Group 641">
            <a:extLst>
              <a:ext uri="{FF2B5EF4-FFF2-40B4-BE49-F238E27FC236}">
                <a16:creationId xmlns:a16="http://schemas.microsoft.com/office/drawing/2014/main" id="{02B429D7-25D3-82EC-3E88-F494ABB403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44" name="Straight Connector 643">
              <a:extLst>
                <a:ext uri="{FF2B5EF4-FFF2-40B4-BE49-F238E27FC236}">
                  <a16:creationId xmlns:a16="http://schemas.microsoft.com/office/drawing/2014/main" id="{C12D27E1-1F26-AF95-D0E1-9CA41472C3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5" name="Straight Connector 644">
              <a:extLst>
                <a:ext uri="{FF2B5EF4-FFF2-40B4-BE49-F238E27FC236}">
                  <a16:creationId xmlns:a16="http://schemas.microsoft.com/office/drawing/2014/main" id="{EFBC3CBD-1976-BE91-DE3C-1C24D9663C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6" name="Straight Connector 645">
              <a:extLst>
                <a:ext uri="{FF2B5EF4-FFF2-40B4-BE49-F238E27FC236}">
                  <a16:creationId xmlns:a16="http://schemas.microsoft.com/office/drawing/2014/main" id="{50E96A39-A050-B848-CCCA-DD2B0329B0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7" name="Straight Connector 646">
              <a:extLst>
                <a:ext uri="{FF2B5EF4-FFF2-40B4-BE49-F238E27FC236}">
                  <a16:creationId xmlns:a16="http://schemas.microsoft.com/office/drawing/2014/main" id="{D4F7D884-910C-8387-FE16-B66DC54EF5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8" name="Straight Connector 647">
              <a:extLst>
                <a:ext uri="{FF2B5EF4-FFF2-40B4-BE49-F238E27FC236}">
                  <a16:creationId xmlns:a16="http://schemas.microsoft.com/office/drawing/2014/main" id="{AA9ABA87-EC8D-59A1-C40F-81DFD26E7A5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9" name="Straight Connector 648">
              <a:extLst>
                <a:ext uri="{FF2B5EF4-FFF2-40B4-BE49-F238E27FC236}">
                  <a16:creationId xmlns:a16="http://schemas.microsoft.com/office/drawing/2014/main" id="{3D41DEF1-C785-451E-C9BA-93AF01FBBD0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43" name="Straight Connector 642">
            <a:extLst>
              <a:ext uri="{FF2B5EF4-FFF2-40B4-BE49-F238E27FC236}">
                <a16:creationId xmlns:a16="http://schemas.microsoft.com/office/drawing/2014/main" id="{E92EECAD-89A9-74C4-593D-313D68232B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110</xdr:row>
      <xdr:rowOff>167873</xdr:rowOff>
    </xdr:from>
    <xdr:to>
      <xdr:col>14</xdr:col>
      <xdr:colOff>274998</xdr:colOff>
      <xdr:row>113</xdr:row>
      <xdr:rowOff>2047</xdr:rowOff>
    </xdr:to>
    <xdr:grpSp>
      <xdr:nvGrpSpPr>
        <xdr:cNvPr id="650" name="Group 649">
          <a:extLst>
            <a:ext uri="{FF2B5EF4-FFF2-40B4-BE49-F238E27FC236}">
              <a16:creationId xmlns:a16="http://schemas.microsoft.com/office/drawing/2014/main" id="{4044F1DF-6809-48BD-BA8C-5EEB05BED3DD}"/>
            </a:ext>
          </a:extLst>
        </xdr:cNvPr>
        <xdr:cNvGrpSpPr/>
      </xdr:nvGrpSpPr>
      <xdr:grpSpPr>
        <a:xfrm>
          <a:off x="7247149" y="19843535"/>
          <a:ext cx="274320" cy="357115"/>
          <a:chOff x="6147651" y="793750"/>
          <a:chExt cx="462699" cy="514350"/>
        </a:xfrm>
      </xdr:grpSpPr>
      <xdr:grpSp>
        <xdr:nvGrpSpPr>
          <xdr:cNvPr id="651" name="Group 650">
            <a:extLst>
              <a:ext uri="{FF2B5EF4-FFF2-40B4-BE49-F238E27FC236}">
                <a16:creationId xmlns:a16="http://schemas.microsoft.com/office/drawing/2014/main" id="{6884BD0B-2DF7-3E35-71C4-A3F66775FC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53" name="Straight Connector 652">
              <a:extLst>
                <a:ext uri="{FF2B5EF4-FFF2-40B4-BE49-F238E27FC236}">
                  <a16:creationId xmlns:a16="http://schemas.microsoft.com/office/drawing/2014/main" id="{0D78BC9C-5802-AA80-4750-1926A43BA6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4" name="Straight Connector 653">
              <a:extLst>
                <a:ext uri="{FF2B5EF4-FFF2-40B4-BE49-F238E27FC236}">
                  <a16:creationId xmlns:a16="http://schemas.microsoft.com/office/drawing/2014/main" id="{6F4B30D2-9950-BECA-6EB9-076186572E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5" name="Straight Connector 654">
              <a:extLst>
                <a:ext uri="{FF2B5EF4-FFF2-40B4-BE49-F238E27FC236}">
                  <a16:creationId xmlns:a16="http://schemas.microsoft.com/office/drawing/2014/main" id="{10CF39A7-3EA1-720F-9046-1665C42F76D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6" name="Straight Connector 655">
              <a:extLst>
                <a:ext uri="{FF2B5EF4-FFF2-40B4-BE49-F238E27FC236}">
                  <a16:creationId xmlns:a16="http://schemas.microsoft.com/office/drawing/2014/main" id="{450942C2-CE40-6F12-AF07-3CD7BE8E696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7" name="Straight Connector 656">
              <a:extLst>
                <a:ext uri="{FF2B5EF4-FFF2-40B4-BE49-F238E27FC236}">
                  <a16:creationId xmlns:a16="http://schemas.microsoft.com/office/drawing/2014/main" id="{123B2A91-D546-1FE1-C953-D99BA77661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8" name="Straight Connector 657">
              <a:extLst>
                <a:ext uri="{FF2B5EF4-FFF2-40B4-BE49-F238E27FC236}">
                  <a16:creationId xmlns:a16="http://schemas.microsoft.com/office/drawing/2014/main" id="{60D6601D-3110-CA34-1000-6B3B4C87D50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52" name="Straight Connector 651">
            <a:extLst>
              <a:ext uri="{FF2B5EF4-FFF2-40B4-BE49-F238E27FC236}">
                <a16:creationId xmlns:a16="http://schemas.microsoft.com/office/drawing/2014/main" id="{140282B7-6C60-1C17-C987-C79518A42C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110</xdr:row>
      <xdr:rowOff>167873</xdr:rowOff>
    </xdr:from>
    <xdr:to>
      <xdr:col>16</xdr:col>
      <xdr:colOff>274998</xdr:colOff>
      <xdr:row>113</xdr:row>
      <xdr:rowOff>2047</xdr:rowOff>
    </xdr:to>
    <xdr:grpSp>
      <xdr:nvGrpSpPr>
        <xdr:cNvPr id="659" name="Group 658">
          <a:extLst>
            <a:ext uri="{FF2B5EF4-FFF2-40B4-BE49-F238E27FC236}">
              <a16:creationId xmlns:a16="http://schemas.microsoft.com/office/drawing/2014/main" id="{79943E71-3930-42E5-8CBE-E65DE0D96FC9}"/>
            </a:ext>
          </a:extLst>
        </xdr:cNvPr>
        <xdr:cNvGrpSpPr/>
      </xdr:nvGrpSpPr>
      <xdr:grpSpPr>
        <a:xfrm>
          <a:off x="8302369" y="19843535"/>
          <a:ext cx="274320" cy="357115"/>
          <a:chOff x="6147651" y="793750"/>
          <a:chExt cx="462699" cy="514350"/>
        </a:xfrm>
      </xdr:grpSpPr>
      <xdr:grpSp>
        <xdr:nvGrpSpPr>
          <xdr:cNvPr id="660" name="Group 659">
            <a:extLst>
              <a:ext uri="{FF2B5EF4-FFF2-40B4-BE49-F238E27FC236}">
                <a16:creationId xmlns:a16="http://schemas.microsoft.com/office/drawing/2014/main" id="{A47259CF-971C-5F31-479E-6D7CC878AF8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62" name="Straight Connector 661">
              <a:extLst>
                <a:ext uri="{FF2B5EF4-FFF2-40B4-BE49-F238E27FC236}">
                  <a16:creationId xmlns:a16="http://schemas.microsoft.com/office/drawing/2014/main" id="{D8EF6AC8-FD85-BCEA-6A56-01E5A10854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3" name="Straight Connector 662">
              <a:extLst>
                <a:ext uri="{FF2B5EF4-FFF2-40B4-BE49-F238E27FC236}">
                  <a16:creationId xmlns:a16="http://schemas.microsoft.com/office/drawing/2014/main" id="{D38BA118-31F6-B32A-5BEA-B7A4EC517EB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4" name="Straight Connector 663">
              <a:extLst>
                <a:ext uri="{FF2B5EF4-FFF2-40B4-BE49-F238E27FC236}">
                  <a16:creationId xmlns:a16="http://schemas.microsoft.com/office/drawing/2014/main" id="{7697A391-2091-9F01-A4D0-9D301C8E26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5" name="Straight Connector 664">
              <a:extLst>
                <a:ext uri="{FF2B5EF4-FFF2-40B4-BE49-F238E27FC236}">
                  <a16:creationId xmlns:a16="http://schemas.microsoft.com/office/drawing/2014/main" id="{04C6FB0D-B855-FBAC-71A0-44FE7D92E52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6" name="Straight Connector 665">
              <a:extLst>
                <a:ext uri="{FF2B5EF4-FFF2-40B4-BE49-F238E27FC236}">
                  <a16:creationId xmlns:a16="http://schemas.microsoft.com/office/drawing/2014/main" id="{956C2302-3D25-FE8A-C335-E816E0A852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7" name="Straight Connector 666">
              <a:extLst>
                <a:ext uri="{FF2B5EF4-FFF2-40B4-BE49-F238E27FC236}">
                  <a16:creationId xmlns:a16="http://schemas.microsoft.com/office/drawing/2014/main" id="{56A491B0-F2CD-1FA3-9438-F6551413F7D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61" name="Straight Connector 660">
            <a:extLst>
              <a:ext uri="{FF2B5EF4-FFF2-40B4-BE49-F238E27FC236}">
                <a16:creationId xmlns:a16="http://schemas.microsoft.com/office/drawing/2014/main" id="{83B0EF8C-86E3-E89D-7B5D-8CF6C2661FE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122</xdr:row>
      <xdr:rowOff>167873</xdr:rowOff>
    </xdr:from>
    <xdr:to>
      <xdr:col>4</xdr:col>
      <xdr:colOff>274998</xdr:colOff>
      <xdr:row>125</xdr:row>
      <xdr:rowOff>2048</xdr:rowOff>
    </xdr:to>
    <xdr:grpSp>
      <xdr:nvGrpSpPr>
        <xdr:cNvPr id="668" name="Group 667">
          <a:extLst>
            <a:ext uri="{FF2B5EF4-FFF2-40B4-BE49-F238E27FC236}">
              <a16:creationId xmlns:a16="http://schemas.microsoft.com/office/drawing/2014/main" id="{7C32B8A0-7A56-457F-921F-3F657335A596}"/>
            </a:ext>
          </a:extLst>
        </xdr:cNvPr>
        <xdr:cNvGrpSpPr/>
      </xdr:nvGrpSpPr>
      <xdr:grpSpPr>
        <a:xfrm>
          <a:off x="1971046" y="21879270"/>
          <a:ext cx="274320" cy="357116"/>
          <a:chOff x="6147651" y="793750"/>
          <a:chExt cx="462699" cy="514350"/>
        </a:xfrm>
      </xdr:grpSpPr>
      <xdr:grpSp>
        <xdr:nvGrpSpPr>
          <xdr:cNvPr id="669" name="Group 668">
            <a:extLst>
              <a:ext uri="{FF2B5EF4-FFF2-40B4-BE49-F238E27FC236}">
                <a16:creationId xmlns:a16="http://schemas.microsoft.com/office/drawing/2014/main" id="{0F08C224-803E-B0F3-0914-F8C17582413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71" name="Straight Connector 670">
              <a:extLst>
                <a:ext uri="{FF2B5EF4-FFF2-40B4-BE49-F238E27FC236}">
                  <a16:creationId xmlns:a16="http://schemas.microsoft.com/office/drawing/2014/main" id="{6802159C-5395-443C-373A-5E60690E07D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2" name="Straight Connector 671">
              <a:extLst>
                <a:ext uri="{FF2B5EF4-FFF2-40B4-BE49-F238E27FC236}">
                  <a16:creationId xmlns:a16="http://schemas.microsoft.com/office/drawing/2014/main" id="{160562FC-1CD5-E4A1-F08D-AD8A56703C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3" name="Straight Connector 672">
              <a:extLst>
                <a:ext uri="{FF2B5EF4-FFF2-40B4-BE49-F238E27FC236}">
                  <a16:creationId xmlns:a16="http://schemas.microsoft.com/office/drawing/2014/main" id="{C72D5574-2E79-9506-5E20-A8C4F2F775A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4" name="Straight Connector 673">
              <a:extLst>
                <a:ext uri="{FF2B5EF4-FFF2-40B4-BE49-F238E27FC236}">
                  <a16:creationId xmlns:a16="http://schemas.microsoft.com/office/drawing/2014/main" id="{D0C1E91C-AA00-A382-217F-87DF032AF9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5" name="Straight Connector 674">
              <a:extLst>
                <a:ext uri="{FF2B5EF4-FFF2-40B4-BE49-F238E27FC236}">
                  <a16:creationId xmlns:a16="http://schemas.microsoft.com/office/drawing/2014/main" id="{FAA35C06-0716-C012-771E-CDBE80182D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6" name="Straight Connector 675">
              <a:extLst>
                <a:ext uri="{FF2B5EF4-FFF2-40B4-BE49-F238E27FC236}">
                  <a16:creationId xmlns:a16="http://schemas.microsoft.com/office/drawing/2014/main" id="{60C9CE8D-80C3-AE08-DAEE-F7E69B46910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70" name="Straight Connector 669">
            <a:extLst>
              <a:ext uri="{FF2B5EF4-FFF2-40B4-BE49-F238E27FC236}">
                <a16:creationId xmlns:a16="http://schemas.microsoft.com/office/drawing/2014/main" id="{D4CFA441-BCC8-3470-4387-0DA47E3DE6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122</xdr:row>
      <xdr:rowOff>167873</xdr:rowOff>
    </xdr:from>
    <xdr:to>
      <xdr:col>6</xdr:col>
      <xdr:colOff>274998</xdr:colOff>
      <xdr:row>125</xdr:row>
      <xdr:rowOff>2048</xdr:rowOff>
    </xdr:to>
    <xdr:grpSp>
      <xdr:nvGrpSpPr>
        <xdr:cNvPr id="677" name="Group 676">
          <a:extLst>
            <a:ext uri="{FF2B5EF4-FFF2-40B4-BE49-F238E27FC236}">
              <a16:creationId xmlns:a16="http://schemas.microsoft.com/office/drawing/2014/main" id="{E91F8864-B890-4369-8958-F5797DFA1E24}"/>
            </a:ext>
          </a:extLst>
        </xdr:cNvPr>
        <xdr:cNvGrpSpPr/>
      </xdr:nvGrpSpPr>
      <xdr:grpSpPr>
        <a:xfrm>
          <a:off x="3026266" y="21879270"/>
          <a:ext cx="274320" cy="357116"/>
          <a:chOff x="6147651" y="793750"/>
          <a:chExt cx="462699" cy="514350"/>
        </a:xfrm>
      </xdr:grpSpPr>
      <xdr:grpSp>
        <xdr:nvGrpSpPr>
          <xdr:cNvPr id="678" name="Group 677">
            <a:extLst>
              <a:ext uri="{FF2B5EF4-FFF2-40B4-BE49-F238E27FC236}">
                <a16:creationId xmlns:a16="http://schemas.microsoft.com/office/drawing/2014/main" id="{F7579D61-2EB2-E67A-4FF6-DD06BB910C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80" name="Straight Connector 679">
              <a:extLst>
                <a:ext uri="{FF2B5EF4-FFF2-40B4-BE49-F238E27FC236}">
                  <a16:creationId xmlns:a16="http://schemas.microsoft.com/office/drawing/2014/main" id="{D8129733-47B1-59A6-63E3-93BE72C05D1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1" name="Straight Connector 680">
              <a:extLst>
                <a:ext uri="{FF2B5EF4-FFF2-40B4-BE49-F238E27FC236}">
                  <a16:creationId xmlns:a16="http://schemas.microsoft.com/office/drawing/2014/main" id="{1C7C54AE-2809-935A-46A8-C0E7148C44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2" name="Straight Connector 681">
              <a:extLst>
                <a:ext uri="{FF2B5EF4-FFF2-40B4-BE49-F238E27FC236}">
                  <a16:creationId xmlns:a16="http://schemas.microsoft.com/office/drawing/2014/main" id="{3D82A7C4-B124-9F11-6F4A-4E92702623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3" name="Straight Connector 682">
              <a:extLst>
                <a:ext uri="{FF2B5EF4-FFF2-40B4-BE49-F238E27FC236}">
                  <a16:creationId xmlns:a16="http://schemas.microsoft.com/office/drawing/2014/main" id="{EFA678F1-7786-553C-FD51-BCF5500B77A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4" name="Straight Connector 683">
              <a:extLst>
                <a:ext uri="{FF2B5EF4-FFF2-40B4-BE49-F238E27FC236}">
                  <a16:creationId xmlns:a16="http://schemas.microsoft.com/office/drawing/2014/main" id="{5B3EE16B-3B09-8D36-28D3-A729E6D939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5" name="Straight Connector 684">
              <a:extLst>
                <a:ext uri="{FF2B5EF4-FFF2-40B4-BE49-F238E27FC236}">
                  <a16:creationId xmlns:a16="http://schemas.microsoft.com/office/drawing/2014/main" id="{3D4EF47E-AF9F-B249-1D8B-017E120209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79" name="Straight Connector 678">
            <a:extLst>
              <a:ext uri="{FF2B5EF4-FFF2-40B4-BE49-F238E27FC236}">
                <a16:creationId xmlns:a16="http://schemas.microsoft.com/office/drawing/2014/main" id="{72D05DC1-F45B-B38E-9479-657FD032337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122</xdr:row>
      <xdr:rowOff>167873</xdr:rowOff>
    </xdr:from>
    <xdr:to>
      <xdr:col>8</xdr:col>
      <xdr:colOff>274998</xdr:colOff>
      <xdr:row>125</xdr:row>
      <xdr:rowOff>2048</xdr:rowOff>
    </xdr:to>
    <xdr:grpSp>
      <xdr:nvGrpSpPr>
        <xdr:cNvPr id="686" name="Group 685">
          <a:extLst>
            <a:ext uri="{FF2B5EF4-FFF2-40B4-BE49-F238E27FC236}">
              <a16:creationId xmlns:a16="http://schemas.microsoft.com/office/drawing/2014/main" id="{D7142859-5A76-49ED-8803-AFADA7A5FA0C}"/>
            </a:ext>
          </a:extLst>
        </xdr:cNvPr>
        <xdr:cNvGrpSpPr/>
      </xdr:nvGrpSpPr>
      <xdr:grpSpPr>
        <a:xfrm>
          <a:off x="4081487" y="21879270"/>
          <a:ext cx="274320" cy="357116"/>
          <a:chOff x="6147651" y="793750"/>
          <a:chExt cx="462699" cy="514350"/>
        </a:xfrm>
      </xdr:grpSpPr>
      <xdr:grpSp>
        <xdr:nvGrpSpPr>
          <xdr:cNvPr id="687" name="Group 686">
            <a:extLst>
              <a:ext uri="{FF2B5EF4-FFF2-40B4-BE49-F238E27FC236}">
                <a16:creationId xmlns:a16="http://schemas.microsoft.com/office/drawing/2014/main" id="{499D49E5-DBD6-D07F-F7F0-91A98410892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89" name="Straight Connector 688">
              <a:extLst>
                <a:ext uri="{FF2B5EF4-FFF2-40B4-BE49-F238E27FC236}">
                  <a16:creationId xmlns:a16="http://schemas.microsoft.com/office/drawing/2014/main" id="{2D3F82B5-4B12-9140-3A1C-9A8A6CC1D4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0" name="Straight Connector 689">
              <a:extLst>
                <a:ext uri="{FF2B5EF4-FFF2-40B4-BE49-F238E27FC236}">
                  <a16:creationId xmlns:a16="http://schemas.microsoft.com/office/drawing/2014/main" id="{16C5BB8B-C2FD-CB95-B24C-A564E59C9B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1" name="Straight Connector 690">
              <a:extLst>
                <a:ext uri="{FF2B5EF4-FFF2-40B4-BE49-F238E27FC236}">
                  <a16:creationId xmlns:a16="http://schemas.microsoft.com/office/drawing/2014/main" id="{5DCD3900-36B3-8F33-D25E-B17936653FC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2" name="Straight Connector 691">
              <a:extLst>
                <a:ext uri="{FF2B5EF4-FFF2-40B4-BE49-F238E27FC236}">
                  <a16:creationId xmlns:a16="http://schemas.microsoft.com/office/drawing/2014/main" id="{71FF4C13-F523-E55D-BD37-5A538DD77B3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3" name="Straight Connector 692">
              <a:extLst>
                <a:ext uri="{FF2B5EF4-FFF2-40B4-BE49-F238E27FC236}">
                  <a16:creationId xmlns:a16="http://schemas.microsoft.com/office/drawing/2014/main" id="{8E2DD1B2-D3FD-1A69-111B-4038979BD12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4" name="Straight Connector 693">
              <a:extLst>
                <a:ext uri="{FF2B5EF4-FFF2-40B4-BE49-F238E27FC236}">
                  <a16:creationId xmlns:a16="http://schemas.microsoft.com/office/drawing/2014/main" id="{A4C6CB90-760A-EF7C-48A8-BF90A63AC7D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88" name="Straight Connector 687">
            <a:extLst>
              <a:ext uri="{FF2B5EF4-FFF2-40B4-BE49-F238E27FC236}">
                <a16:creationId xmlns:a16="http://schemas.microsoft.com/office/drawing/2014/main" id="{5FD54E37-4A3B-4D01-AA23-DB8401FFB5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122</xdr:row>
      <xdr:rowOff>167873</xdr:rowOff>
    </xdr:from>
    <xdr:to>
      <xdr:col>10</xdr:col>
      <xdr:colOff>274998</xdr:colOff>
      <xdr:row>125</xdr:row>
      <xdr:rowOff>2048</xdr:rowOff>
    </xdr:to>
    <xdr:grpSp>
      <xdr:nvGrpSpPr>
        <xdr:cNvPr id="695" name="Group 694">
          <a:extLst>
            <a:ext uri="{FF2B5EF4-FFF2-40B4-BE49-F238E27FC236}">
              <a16:creationId xmlns:a16="http://schemas.microsoft.com/office/drawing/2014/main" id="{C6978C28-4242-41BE-8DFE-9F96B87D19DD}"/>
            </a:ext>
          </a:extLst>
        </xdr:cNvPr>
        <xdr:cNvGrpSpPr/>
      </xdr:nvGrpSpPr>
      <xdr:grpSpPr>
        <a:xfrm>
          <a:off x="5136707" y="21879270"/>
          <a:ext cx="274320" cy="357116"/>
          <a:chOff x="6147651" y="793750"/>
          <a:chExt cx="462699" cy="514350"/>
        </a:xfrm>
      </xdr:grpSpPr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11929BC4-599B-78EF-B681-D050BD108D5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98" name="Straight Connector 697">
              <a:extLst>
                <a:ext uri="{FF2B5EF4-FFF2-40B4-BE49-F238E27FC236}">
                  <a16:creationId xmlns:a16="http://schemas.microsoft.com/office/drawing/2014/main" id="{E2897CE7-651A-B896-8AB0-CD88DE562C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9" name="Straight Connector 698">
              <a:extLst>
                <a:ext uri="{FF2B5EF4-FFF2-40B4-BE49-F238E27FC236}">
                  <a16:creationId xmlns:a16="http://schemas.microsoft.com/office/drawing/2014/main" id="{D9A4D8B2-6202-2037-93D5-F274DEB2F7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0" name="Straight Connector 699">
              <a:extLst>
                <a:ext uri="{FF2B5EF4-FFF2-40B4-BE49-F238E27FC236}">
                  <a16:creationId xmlns:a16="http://schemas.microsoft.com/office/drawing/2014/main" id="{6A0B2DCF-6484-2AB5-2351-960B76DEF69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1" name="Straight Connector 700">
              <a:extLst>
                <a:ext uri="{FF2B5EF4-FFF2-40B4-BE49-F238E27FC236}">
                  <a16:creationId xmlns:a16="http://schemas.microsoft.com/office/drawing/2014/main" id="{95174429-D3F6-B314-A034-B7FA35300C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2" name="Straight Connector 701">
              <a:extLst>
                <a:ext uri="{FF2B5EF4-FFF2-40B4-BE49-F238E27FC236}">
                  <a16:creationId xmlns:a16="http://schemas.microsoft.com/office/drawing/2014/main" id="{E6A1C605-2ED2-BD4C-8ED2-5FC4AE3CE6C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3" name="Straight Connector 702">
              <a:extLst>
                <a:ext uri="{FF2B5EF4-FFF2-40B4-BE49-F238E27FC236}">
                  <a16:creationId xmlns:a16="http://schemas.microsoft.com/office/drawing/2014/main" id="{8BE3ED07-653A-AD90-8F87-1254EA47D8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97" name="Straight Connector 696">
            <a:extLst>
              <a:ext uri="{FF2B5EF4-FFF2-40B4-BE49-F238E27FC236}">
                <a16:creationId xmlns:a16="http://schemas.microsoft.com/office/drawing/2014/main" id="{4AEC73DA-C762-B7BB-1B1E-0E174BE0377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122</xdr:row>
      <xdr:rowOff>167873</xdr:rowOff>
    </xdr:from>
    <xdr:to>
      <xdr:col>12</xdr:col>
      <xdr:colOff>274998</xdr:colOff>
      <xdr:row>125</xdr:row>
      <xdr:rowOff>2048</xdr:rowOff>
    </xdr:to>
    <xdr:grpSp>
      <xdr:nvGrpSpPr>
        <xdr:cNvPr id="704" name="Group 703">
          <a:extLst>
            <a:ext uri="{FF2B5EF4-FFF2-40B4-BE49-F238E27FC236}">
              <a16:creationId xmlns:a16="http://schemas.microsoft.com/office/drawing/2014/main" id="{442B1B2A-3C65-4387-86A6-5ADFFD44A1D1}"/>
            </a:ext>
          </a:extLst>
        </xdr:cNvPr>
        <xdr:cNvGrpSpPr/>
      </xdr:nvGrpSpPr>
      <xdr:grpSpPr>
        <a:xfrm>
          <a:off x="6191928" y="21879270"/>
          <a:ext cx="274320" cy="357116"/>
          <a:chOff x="6147651" y="793750"/>
          <a:chExt cx="462699" cy="514350"/>
        </a:xfrm>
      </xdr:grpSpPr>
      <xdr:grpSp>
        <xdr:nvGrpSpPr>
          <xdr:cNvPr id="705" name="Group 704">
            <a:extLst>
              <a:ext uri="{FF2B5EF4-FFF2-40B4-BE49-F238E27FC236}">
                <a16:creationId xmlns:a16="http://schemas.microsoft.com/office/drawing/2014/main" id="{6393BA84-247D-3772-B094-5E386571263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07" name="Straight Connector 706">
              <a:extLst>
                <a:ext uri="{FF2B5EF4-FFF2-40B4-BE49-F238E27FC236}">
                  <a16:creationId xmlns:a16="http://schemas.microsoft.com/office/drawing/2014/main" id="{1F626774-3054-D945-741F-1AF8053D87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8" name="Straight Connector 707">
              <a:extLst>
                <a:ext uri="{FF2B5EF4-FFF2-40B4-BE49-F238E27FC236}">
                  <a16:creationId xmlns:a16="http://schemas.microsoft.com/office/drawing/2014/main" id="{5B726210-F44F-9115-640E-36F66141486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9" name="Straight Connector 708">
              <a:extLst>
                <a:ext uri="{FF2B5EF4-FFF2-40B4-BE49-F238E27FC236}">
                  <a16:creationId xmlns:a16="http://schemas.microsoft.com/office/drawing/2014/main" id="{8F717F03-0FEE-5700-93AB-DFEEABCA996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0" name="Straight Connector 709">
              <a:extLst>
                <a:ext uri="{FF2B5EF4-FFF2-40B4-BE49-F238E27FC236}">
                  <a16:creationId xmlns:a16="http://schemas.microsoft.com/office/drawing/2014/main" id="{8A8D61F8-23DC-E1E0-E6C7-7F1B459D0D6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1" name="Straight Connector 710">
              <a:extLst>
                <a:ext uri="{FF2B5EF4-FFF2-40B4-BE49-F238E27FC236}">
                  <a16:creationId xmlns:a16="http://schemas.microsoft.com/office/drawing/2014/main" id="{D6468132-66E0-4880-F1C5-FEC06DC6F4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2" name="Straight Connector 711">
              <a:extLst>
                <a:ext uri="{FF2B5EF4-FFF2-40B4-BE49-F238E27FC236}">
                  <a16:creationId xmlns:a16="http://schemas.microsoft.com/office/drawing/2014/main" id="{C264D866-F951-4EE9-8996-878490C8637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06" name="Straight Connector 705">
            <a:extLst>
              <a:ext uri="{FF2B5EF4-FFF2-40B4-BE49-F238E27FC236}">
                <a16:creationId xmlns:a16="http://schemas.microsoft.com/office/drawing/2014/main" id="{4A5CF792-4CD6-270C-7840-B23431F2AD6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134</xdr:row>
      <xdr:rowOff>167873</xdr:rowOff>
    </xdr:from>
    <xdr:to>
      <xdr:col>2</xdr:col>
      <xdr:colOff>274998</xdr:colOff>
      <xdr:row>137</xdr:row>
      <xdr:rowOff>2047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119EBBC3-D84D-4FD8-95DE-B81BF4B1D7C9}"/>
            </a:ext>
          </a:extLst>
        </xdr:cNvPr>
        <xdr:cNvGrpSpPr/>
      </xdr:nvGrpSpPr>
      <xdr:grpSpPr>
        <a:xfrm>
          <a:off x="915825" y="23915005"/>
          <a:ext cx="274320" cy="357116"/>
          <a:chOff x="6147651" y="793750"/>
          <a:chExt cx="462699" cy="514350"/>
        </a:xfrm>
      </xdr:grpSpPr>
      <xdr:grpSp>
        <xdr:nvGrpSpPr>
          <xdr:cNvPr id="714" name="Group 713">
            <a:extLst>
              <a:ext uri="{FF2B5EF4-FFF2-40B4-BE49-F238E27FC236}">
                <a16:creationId xmlns:a16="http://schemas.microsoft.com/office/drawing/2014/main" id="{B8E09785-CE3B-0C8B-1438-D3A5EA64E9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16" name="Straight Connector 715">
              <a:extLst>
                <a:ext uri="{FF2B5EF4-FFF2-40B4-BE49-F238E27FC236}">
                  <a16:creationId xmlns:a16="http://schemas.microsoft.com/office/drawing/2014/main" id="{20B5EA86-D4C3-4D08-FAFC-43D87DA5F5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7" name="Straight Connector 716">
              <a:extLst>
                <a:ext uri="{FF2B5EF4-FFF2-40B4-BE49-F238E27FC236}">
                  <a16:creationId xmlns:a16="http://schemas.microsoft.com/office/drawing/2014/main" id="{5F52D66D-B6D1-D286-F92B-738182E53D1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8" name="Straight Connector 717">
              <a:extLst>
                <a:ext uri="{FF2B5EF4-FFF2-40B4-BE49-F238E27FC236}">
                  <a16:creationId xmlns:a16="http://schemas.microsoft.com/office/drawing/2014/main" id="{DB8BAF00-F4F2-82C7-D3C4-3029D71FC6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9" name="Straight Connector 718">
              <a:extLst>
                <a:ext uri="{FF2B5EF4-FFF2-40B4-BE49-F238E27FC236}">
                  <a16:creationId xmlns:a16="http://schemas.microsoft.com/office/drawing/2014/main" id="{626A66D6-8D23-7AFC-18B4-3840ECCEE1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0" name="Straight Connector 719">
              <a:extLst>
                <a:ext uri="{FF2B5EF4-FFF2-40B4-BE49-F238E27FC236}">
                  <a16:creationId xmlns:a16="http://schemas.microsoft.com/office/drawing/2014/main" id="{24853B0E-F067-D357-F758-F255438C94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1" name="Straight Connector 720">
              <a:extLst>
                <a:ext uri="{FF2B5EF4-FFF2-40B4-BE49-F238E27FC236}">
                  <a16:creationId xmlns:a16="http://schemas.microsoft.com/office/drawing/2014/main" id="{9EDA2029-AED5-A3F1-54F0-0F23C95D455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15" name="Straight Connector 714">
            <a:extLst>
              <a:ext uri="{FF2B5EF4-FFF2-40B4-BE49-F238E27FC236}">
                <a16:creationId xmlns:a16="http://schemas.microsoft.com/office/drawing/2014/main" id="{F83447D8-C643-3CD6-1D5B-6FF3A49D94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134</xdr:row>
      <xdr:rowOff>167873</xdr:rowOff>
    </xdr:from>
    <xdr:to>
      <xdr:col>4</xdr:col>
      <xdr:colOff>274998</xdr:colOff>
      <xdr:row>137</xdr:row>
      <xdr:rowOff>2047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B90850B2-2D15-4BBA-9075-C4F50B97BE3E}"/>
            </a:ext>
          </a:extLst>
        </xdr:cNvPr>
        <xdr:cNvGrpSpPr/>
      </xdr:nvGrpSpPr>
      <xdr:grpSpPr>
        <a:xfrm>
          <a:off x="1971046" y="23915005"/>
          <a:ext cx="274320" cy="357116"/>
          <a:chOff x="6147651" y="793750"/>
          <a:chExt cx="462699" cy="514350"/>
        </a:xfrm>
      </xdr:grpSpPr>
      <xdr:grpSp>
        <xdr:nvGrpSpPr>
          <xdr:cNvPr id="723" name="Group 722">
            <a:extLst>
              <a:ext uri="{FF2B5EF4-FFF2-40B4-BE49-F238E27FC236}">
                <a16:creationId xmlns:a16="http://schemas.microsoft.com/office/drawing/2014/main" id="{FEBE6F63-2A7C-421B-A9F6-2D246F1365A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25" name="Straight Connector 724">
              <a:extLst>
                <a:ext uri="{FF2B5EF4-FFF2-40B4-BE49-F238E27FC236}">
                  <a16:creationId xmlns:a16="http://schemas.microsoft.com/office/drawing/2014/main" id="{14306028-1E85-30D3-357C-98E4F3EB4FB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6" name="Straight Connector 725">
              <a:extLst>
                <a:ext uri="{FF2B5EF4-FFF2-40B4-BE49-F238E27FC236}">
                  <a16:creationId xmlns:a16="http://schemas.microsoft.com/office/drawing/2014/main" id="{D729B1EB-7880-28B4-98C5-6C9B1C4FDC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7" name="Straight Connector 726">
              <a:extLst>
                <a:ext uri="{FF2B5EF4-FFF2-40B4-BE49-F238E27FC236}">
                  <a16:creationId xmlns:a16="http://schemas.microsoft.com/office/drawing/2014/main" id="{0E41C7A5-7619-CB2C-6C07-8A6B193E5F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8" name="Straight Connector 727">
              <a:extLst>
                <a:ext uri="{FF2B5EF4-FFF2-40B4-BE49-F238E27FC236}">
                  <a16:creationId xmlns:a16="http://schemas.microsoft.com/office/drawing/2014/main" id="{DFEAA988-5C26-7469-EE23-526FD4C560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9" name="Straight Connector 728">
              <a:extLst>
                <a:ext uri="{FF2B5EF4-FFF2-40B4-BE49-F238E27FC236}">
                  <a16:creationId xmlns:a16="http://schemas.microsoft.com/office/drawing/2014/main" id="{DDFE43FA-00B9-60C0-D8F2-FFDDCC49ED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0" name="Straight Connector 729">
              <a:extLst>
                <a:ext uri="{FF2B5EF4-FFF2-40B4-BE49-F238E27FC236}">
                  <a16:creationId xmlns:a16="http://schemas.microsoft.com/office/drawing/2014/main" id="{8751C1EA-E3E6-0B73-6182-C050DF368E8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24" name="Straight Connector 723">
            <a:extLst>
              <a:ext uri="{FF2B5EF4-FFF2-40B4-BE49-F238E27FC236}">
                <a16:creationId xmlns:a16="http://schemas.microsoft.com/office/drawing/2014/main" id="{3B7B4C30-342E-2EC0-A302-7525DC968F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134</xdr:row>
      <xdr:rowOff>167873</xdr:rowOff>
    </xdr:from>
    <xdr:to>
      <xdr:col>10</xdr:col>
      <xdr:colOff>274998</xdr:colOff>
      <xdr:row>137</xdr:row>
      <xdr:rowOff>2047</xdr:rowOff>
    </xdr:to>
    <xdr:grpSp>
      <xdr:nvGrpSpPr>
        <xdr:cNvPr id="731" name="Group 730">
          <a:extLst>
            <a:ext uri="{FF2B5EF4-FFF2-40B4-BE49-F238E27FC236}">
              <a16:creationId xmlns:a16="http://schemas.microsoft.com/office/drawing/2014/main" id="{6508B35A-D3AA-47FB-8B90-83D9BC71B14F}"/>
            </a:ext>
          </a:extLst>
        </xdr:cNvPr>
        <xdr:cNvGrpSpPr/>
      </xdr:nvGrpSpPr>
      <xdr:grpSpPr>
        <a:xfrm>
          <a:off x="5136707" y="23915005"/>
          <a:ext cx="274320" cy="357116"/>
          <a:chOff x="6147651" y="793750"/>
          <a:chExt cx="462699" cy="514350"/>
        </a:xfrm>
      </xdr:grpSpPr>
      <xdr:grpSp>
        <xdr:nvGrpSpPr>
          <xdr:cNvPr id="732" name="Group 731">
            <a:extLst>
              <a:ext uri="{FF2B5EF4-FFF2-40B4-BE49-F238E27FC236}">
                <a16:creationId xmlns:a16="http://schemas.microsoft.com/office/drawing/2014/main" id="{D4D9D1A3-828F-CB0F-13A8-862CDF3950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34" name="Straight Connector 733">
              <a:extLst>
                <a:ext uri="{FF2B5EF4-FFF2-40B4-BE49-F238E27FC236}">
                  <a16:creationId xmlns:a16="http://schemas.microsoft.com/office/drawing/2014/main" id="{59DCCACB-CD5E-DCF7-3DB5-91BC883914B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5" name="Straight Connector 734">
              <a:extLst>
                <a:ext uri="{FF2B5EF4-FFF2-40B4-BE49-F238E27FC236}">
                  <a16:creationId xmlns:a16="http://schemas.microsoft.com/office/drawing/2014/main" id="{0A1D76D2-E49B-75FF-511F-6B4E1C0F3E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6" name="Straight Connector 735">
              <a:extLst>
                <a:ext uri="{FF2B5EF4-FFF2-40B4-BE49-F238E27FC236}">
                  <a16:creationId xmlns:a16="http://schemas.microsoft.com/office/drawing/2014/main" id="{D577323D-0F3B-9B4A-7EEE-76028D5ECE1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7" name="Straight Connector 736">
              <a:extLst>
                <a:ext uri="{FF2B5EF4-FFF2-40B4-BE49-F238E27FC236}">
                  <a16:creationId xmlns:a16="http://schemas.microsoft.com/office/drawing/2014/main" id="{9F7E57CD-D578-F686-4868-FF8B7F08AA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8" name="Straight Connector 737">
              <a:extLst>
                <a:ext uri="{FF2B5EF4-FFF2-40B4-BE49-F238E27FC236}">
                  <a16:creationId xmlns:a16="http://schemas.microsoft.com/office/drawing/2014/main" id="{D4616C66-3ACE-52FD-6AC4-5B0C543A90B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9" name="Straight Connector 738">
              <a:extLst>
                <a:ext uri="{FF2B5EF4-FFF2-40B4-BE49-F238E27FC236}">
                  <a16:creationId xmlns:a16="http://schemas.microsoft.com/office/drawing/2014/main" id="{D415A6ED-C9F0-8EFF-D18B-5044D129FAD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33" name="Straight Connector 732">
            <a:extLst>
              <a:ext uri="{FF2B5EF4-FFF2-40B4-BE49-F238E27FC236}">
                <a16:creationId xmlns:a16="http://schemas.microsoft.com/office/drawing/2014/main" id="{1F5E1AD5-486A-884F-DEB9-2B7C88AEB3B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134</xdr:row>
      <xdr:rowOff>167873</xdr:rowOff>
    </xdr:from>
    <xdr:to>
      <xdr:col>12</xdr:col>
      <xdr:colOff>274998</xdr:colOff>
      <xdr:row>137</xdr:row>
      <xdr:rowOff>2047</xdr:rowOff>
    </xdr:to>
    <xdr:grpSp>
      <xdr:nvGrpSpPr>
        <xdr:cNvPr id="740" name="Group 739">
          <a:extLst>
            <a:ext uri="{FF2B5EF4-FFF2-40B4-BE49-F238E27FC236}">
              <a16:creationId xmlns:a16="http://schemas.microsoft.com/office/drawing/2014/main" id="{658F09FD-6869-42C0-94CE-B2F2ED93DC82}"/>
            </a:ext>
          </a:extLst>
        </xdr:cNvPr>
        <xdr:cNvGrpSpPr/>
      </xdr:nvGrpSpPr>
      <xdr:grpSpPr>
        <a:xfrm>
          <a:off x="6191928" y="23915005"/>
          <a:ext cx="274320" cy="357116"/>
          <a:chOff x="6147651" y="793750"/>
          <a:chExt cx="462699" cy="514350"/>
        </a:xfrm>
      </xdr:grpSpPr>
      <xdr:grpSp>
        <xdr:nvGrpSpPr>
          <xdr:cNvPr id="741" name="Group 740">
            <a:extLst>
              <a:ext uri="{FF2B5EF4-FFF2-40B4-BE49-F238E27FC236}">
                <a16:creationId xmlns:a16="http://schemas.microsoft.com/office/drawing/2014/main" id="{3FB435BD-7D61-4B73-8C74-DB7E951344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43" name="Straight Connector 742">
              <a:extLst>
                <a:ext uri="{FF2B5EF4-FFF2-40B4-BE49-F238E27FC236}">
                  <a16:creationId xmlns:a16="http://schemas.microsoft.com/office/drawing/2014/main" id="{6503E2E2-A6B6-75EA-E381-731615AB15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4" name="Straight Connector 743">
              <a:extLst>
                <a:ext uri="{FF2B5EF4-FFF2-40B4-BE49-F238E27FC236}">
                  <a16:creationId xmlns:a16="http://schemas.microsoft.com/office/drawing/2014/main" id="{E91B0A29-E45A-C952-9D36-6A0D7FE0C5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5" name="Straight Connector 744">
              <a:extLst>
                <a:ext uri="{FF2B5EF4-FFF2-40B4-BE49-F238E27FC236}">
                  <a16:creationId xmlns:a16="http://schemas.microsoft.com/office/drawing/2014/main" id="{13BED1B7-8E02-EA40-4276-63375F886E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6" name="Straight Connector 745">
              <a:extLst>
                <a:ext uri="{FF2B5EF4-FFF2-40B4-BE49-F238E27FC236}">
                  <a16:creationId xmlns:a16="http://schemas.microsoft.com/office/drawing/2014/main" id="{C1EA1CBC-8531-26DD-B77C-DFCB41625DE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7" name="Straight Connector 746">
              <a:extLst>
                <a:ext uri="{FF2B5EF4-FFF2-40B4-BE49-F238E27FC236}">
                  <a16:creationId xmlns:a16="http://schemas.microsoft.com/office/drawing/2014/main" id="{009F128B-D440-C1D7-7FC1-18724B8CF1D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8" name="Straight Connector 747">
              <a:extLst>
                <a:ext uri="{FF2B5EF4-FFF2-40B4-BE49-F238E27FC236}">
                  <a16:creationId xmlns:a16="http://schemas.microsoft.com/office/drawing/2014/main" id="{370E7692-B9D1-E1A2-AD5C-B3D65731FEA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42" name="Straight Connector 741">
            <a:extLst>
              <a:ext uri="{FF2B5EF4-FFF2-40B4-BE49-F238E27FC236}">
                <a16:creationId xmlns:a16="http://schemas.microsoft.com/office/drawing/2014/main" id="{2922D2CF-FDD0-30C2-E373-F7959B950F3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134</xdr:row>
      <xdr:rowOff>167873</xdr:rowOff>
    </xdr:from>
    <xdr:to>
      <xdr:col>14</xdr:col>
      <xdr:colOff>274998</xdr:colOff>
      <xdr:row>137</xdr:row>
      <xdr:rowOff>2047</xdr:rowOff>
    </xdr:to>
    <xdr:grpSp>
      <xdr:nvGrpSpPr>
        <xdr:cNvPr id="749" name="Group 748">
          <a:extLst>
            <a:ext uri="{FF2B5EF4-FFF2-40B4-BE49-F238E27FC236}">
              <a16:creationId xmlns:a16="http://schemas.microsoft.com/office/drawing/2014/main" id="{D8786EFE-5652-4103-AF5B-7581640CD3E3}"/>
            </a:ext>
          </a:extLst>
        </xdr:cNvPr>
        <xdr:cNvGrpSpPr/>
      </xdr:nvGrpSpPr>
      <xdr:grpSpPr>
        <a:xfrm>
          <a:off x="7247149" y="23915005"/>
          <a:ext cx="274320" cy="357116"/>
          <a:chOff x="6147651" y="793750"/>
          <a:chExt cx="462699" cy="514350"/>
        </a:xfrm>
      </xdr:grpSpPr>
      <xdr:grpSp>
        <xdr:nvGrpSpPr>
          <xdr:cNvPr id="750" name="Group 749">
            <a:extLst>
              <a:ext uri="{FF2B5EF4-FFF2-40B4-BE49-F238E27FC236}">
                <a16:creationId xmlns:a16="http://schemas.microsoft.com/office/drawing/2014/main" id="{BBAE88E6-A419-A1A4-FE4E-1B540E542AA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52" name="Straight Connector 751">
              <a:extLst>
                <a:ext uri="{FF2B5EF4-FFF2-40B4-BE49-F238E27FC236}">
                  <a16:creationId xmlns:a16="http://schemas.microsoft.com/office/drawing/2014/main" id="{9DDADB17-E3C3-26E4-62D2-7206AE3493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3" name="Straight Connector 752">
              <a:extLst>
                <a:ext uri="{FF2B5EF4-FFF2-40B4-BE49-F238E27FC236}">
                  <a16:creationId xmlns:a16="http://schemas.microsoft.com/office/drawing/2014/main" id="{A830F264-5CD1-5594-24DC-9556FA2510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4" name="Straight Connector 753">
              <a:extLst>
                <a:ext uri="{FF2B5EF4-FFF2-40B4-BE49-F238E27FC236}">
                  <a16:creationId xmlns:a16="http://schemas.microsoft.com/office/drawing/2014/main" id="{841856C7-679A-D8A8-9697-2DFA297768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5" name="Straight Connector 754">
              <a:extLst>
                <a:ext uri="{FF2B5EF4-FFF2-40B4-BE49-F238E27FC236}">
                  <a16:creationId xmlns:a16="http://schemas.microsoft.com/office/drawing/2014/main" id="{F33CE8F8-EA04-1A88-0B3C-AFA66265F7C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6" name="Straight Connector 755">
              <a:extLst>
                <a:ext uri="{FF2B5EF4-FFF2-40B4-BE49-F238E27FC236}">
                  <a16:creationId xmlns:a16="http://schemas.microsoft.com/office/drawing/2014/main" id="{73D56728-B085-69D8-3FE1-B5FCFDA1123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7" name="Straight Connector 756">
              <a:extLst>
                <a:ext uri="{FF2B5EF4-FFF2-40B4-BE49-F238E27FC236}">
                  <a16:creationId xmlns:a16="http://schemas.microsoft.com/office/drawing/2014/main" id="{B10F300C-DB0B-148B-264F-4D5162A70C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51" name="Straight Connector 750">
            <a:extLst>
              <a:ext uri="{FF2B5EF4-FFF2-40B4-BE49-F238E27FC236}">
                <a16:creationId xmlns:a16="http://schemas.microsoft.com/office/drawing/2014/main" id="{540C4128-AD37-276C-377F-86E01EBAF9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134</xdr:row>
      <xdr:rowOff>167873</xdr:rowOff>
    </xdr:from>
    <xdr:to>
      <xdr:col>16</xdr:col>
      <xdr:colOff>274998</xdr:colOff>
      <xdr:row>137</xdr:row>
      <xdr:rowOff>2047</xdr:rowOff>
    </xdr:to>
    <xdr:grpSp>
      <xdr:nvGrpSpPr>
        <xdr:cNvPr id="758" name="Group 757">
          <a:extLst>
            <a:ext uri="{FF2B5EF4-FFF2-40B4-BE49-F238E27FC236}">
              <a16:creationId xmlns:a16="http://schemas.microsoft.com/office/drawing/2014/main" id="{A9F9FC12-5F68-4F60-90D0-388AA5314660}"/>
            </a:ext>
          </a:extLst>
        </xdr:cNvPr>
        <xdr:cNvGrpSpPr/>
      </xdr:nvGrpSpPr>
      <xdr:grpSpPr>
        <a:xfrm>
          <a:off x="8302369" y="23915005"/>
          <a:ext cx="274320" cy="357116"/>
          <a:chOff x="6147651" y="793750"/>
          <a:chExt cx="462699" cy="514350"/>
        </a:xfrm>
      </xdr:grpSpPr>
      <xdr:grpSp>
        <xdr:nvGrpSpPr>
          <xdr:cNvPr id="759" name="Group 758">
            <a:extLst>
              <a:ext uri="{FF2B5EF4-FFF2-40B4-BE49-F238E27FC236}">
                <a16:creationId xmlns:a16="http://schemas.microsoft.com/office/drawing/2014/main" id="{7BF6FF59-F3A2-CBF3-0F5E-7294228E10F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61" name="Straight Connector 760">
              <a:extLst>
                <a:ext uri="{FF2B5EF4-FFF2-40B4-BE49-F238E27FC236}">
                  <a16:creationId xmlns:a16="http://schemas.microsoft.com/office/drawing/2014/main" id="{1C69EB0F-874C-9DD0-535E-1486173AFA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2" name="Straight Connector 761">
              <a:extLst>
                <a:ext uri="{FF2B5EF4-FFF2-40B4-BE49-F238E27FC236}">
                  <a16:creationId xmlns:a16="http://schemas.microsoft.com/office/drawing/2014/main" id="{1F37286D-0F2F-BE1C-F13D-FE6E2DF1CB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3" name="Straight Connector 762">
              <a:extLst>
                <a:ext uri="{FF2B5EF4-FFF2-40B4-BE49-F238E27FC236}">
                  <a16:creationId xmlns:a16="http://schemas.microsoft.com/office/drawing/2014/main" id="{954FC116-DD93-BC9A-876B-C157CC08D6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4" name="Straight Connector 763">
              <a:extLst>
                <a:ext uri="{FF2B5EF4-FFF2-40B4-BE49-F238E27FC236}">
                  <a16:creationId xmlns:a16="http://schemas.microsoft.com/office/drawing/2014/main" id="{7F144D7E-8389-C995-632E-E7BCC509B87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5" name="Straight Connector 764">
              <a:extLst>
                <a:ext uri="{FF2B5EF4-FFF2-40B4-BE49-F238E27FC236}">
                  <a16:creationId xmlns:a16="http://schemas.microsoft.com/office/drawing/2014/main" id="{7052A2EC-8AB1-FEF9-1CDF-B6044C573F9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6" name="Straight Connector 765">
              <a:extLst>
                <a:ext uri="{FF2B5EF4-FFF2-40B4-BE49-F238E27FC236}">
                  <a16:creationId xmlns:a16="http://schemas.microsoft.com/office/drawing/2014/main" id="{539157C9-1B89-85EC-1D57-77B97D4F7DD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60" name="Straight Connector 759">
            <a:extLst>
              <a:ext uri="{FF2B5EF4-FFF2-40B4-BE49-F238E27FC236}">
                <a16:creationId xmlns:a16="http://schemas.microsoft.com/office/drawing/2014/main" id="{33091A0A-09EC-8768-0D66-E4745491AA9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134</xdr:row>
      <xdr:rowOff>167873</xdr:rowOff>
    </xdr:from>
    <xdr:to>
      <xdr:col>18</xdr:col>
      <xdr:colOff>274998</xdr:colOff>
      <xdr:row>137</xdr:row>
      <xdr:rowOff>2047</xdr:rowOff>
    </xdr:to>
    <xdr:grpSp>
      <xdr:nvGrpSpPr>
        <xdr:cNvPr id="767" name="Group 766">
          <a:extLst>
            <a:ext uri="{FF2B5EF4-FFF2-40B4-BE49-F238E27FC236}">
              <a16:creationId xmlns:a16="http://schemas.microsoft.com/office/drawing/2014/main" id="{1F9C0057-59DB-4F18-8165-F97D044EAE55}"/>
            </a:ext>
          </a:extLst>
        </xdr:cNvPr>
        <xdr:cNvGrpSpPr/>
      </xdr:nvGrpSpPr>
      <xdr:grpSpPr>
        <a:xfrm>
          <a:off x="9357590" y="23915005"/>
          <a:ext cx="274320" cy="357116"/>
          <a:chOff x="6147651" y="793750"/>
          <a:chExt cx="462699" cy="514350"/>
        </a:xfrm>
      </xdr:grpSpPr>
      <xdr:grpSp>
        <xdr:nvGrpSpPr>
          <xdr:cNvPr id="768" name="Group 767">
            <a:extLst>
              <a:ext uri="{FF2B5EF4-FFF2-40B4-BE49-F238E27FC236}">
                <a16:creationId xmlns:a16="http://schemas.microsoft.com/office/drawing/2014/main" id="{426C1125-65D6-F6AC-BF0C-F560D93197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70" name="Straight Connector 769">
              <a:extLst>
                <a:ext uri="{FF2B5EF4-FFF2-40B4-BE49-F238E27FC236}">
                  <a16:creationId xmlns:a16="http://schemas.microsoft.com/office/drawing/2014/main" id="{5078E621-51C8-FB0C-FC22-99574ECC3AD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1" name="Straight Connector 770">
              <a:extLst>
                <a:ext uri="{FF2B5EF4-FFF2-40B4-BE49-F238E27FC236}">
                  <a16:creationId xmlns:a16="http://schemas.microsoft.com/office/drawing/2014/main" id="{4FD3D558-94F5-35F9-41D4-8DD23ACBFC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2" name="Straight Connector 771">
              <a:extLst>
                <a:ext uri="{FF2B5EF4-FFF2-40B4-BE49-F238E27FC236}">
                  <a16:creationId xmlns:a16="http://schemas.microsoft.com/office/drawing/2014/main" id="{A7FDB3EE-65D2-263E-90D7-BF9A46AF87B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3" name="Straight Connector 772">
              <a:extLst>
                <a:ext uri="{FF2B5EF4-FFF2-40B4-BE49-F238E27FC236}">
                  <a16:creationId xmlns:a16="http://schemas.microsoft.com/office/drawing/2014/main" id="{3E46B795-1695-6A94-D0FF-E9669AFEFFC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4" name="Straight Connector 773">
              <a:extLst>
                <a:ext uri="{FF2B5EF4-FFF2-40B4-BE49-F238E27FC236}">
                  <a16:creationId xmlns:a16="http://schemas.microsoft.com/office/drawing/2014/main" id="{250DF005-CF87-4212-9B43-C7A3285967A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5" name="Straight Connector 774">
              <a:extLst>
                <a:ext uri="{FF2B5EF4-FFF2-40B4-BE49-F238E27FC236}">
                  <a16:creationId xmlns:a16="http://schemas.microsoft.com/office/drawing/2014/main" id="{6CD8D115-BAEC-64BB-D1D2-32902F08F8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D7141F61-26D6-32AF-0033-34256DDE2C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134</xdr:row>
      <xdr:rowOff>167873</xdr:rowOff>
    </xdr:from>
    <xdr:to>
      <xdr:col>20</xdr:col>
      <xdr:colOff>274998</xdr:colOff>
      <xdr:row>137</xdr:row>
      <xdr:rowOff>2047</xdr:rowOff>
    </xdr:to>
    <xdr:grpSp>
      <xdr:nvGrpSpPr>
        <xdr:cNvPr id="776" name="Group 775">
          <a:extLst>
            <a:ext uri="{FF2B5EF4-FFF2-40B4-BE49-F238E27FC236}">
              <a16:creationId xmlns:a16="http://schemas.microsoft.com/office/drawing/2014/main" id="{9A331E9C-A711-4CAF-AD06-9AC815A84BD6}"/>
            </a:ext>
          </a:extLst>
        </xdr:cNvPr>
        <xdr:cNvGrpSpPr/>
      </xdr:nvGrpSpPr>
      <xdr:grpSpPr>
        <a:xfrm>
          <a:off x="10412810" y="23915005"/>
          <a:ext cx="274320" cy="357116"/>
          <a:chOff x="6147651" y="793750"/>
          <a:chExt cx="462699" cy="514350"/>
        </a:xfrm>
      </xdr:grpSpPr>
      <xdr:grpSp>
        <xdr:nvGrpSpPr>
          <xdr:cNvPr id="777" name="Group 776">
            <a:extLst>
              <a:ext uri="{FF2B5EF4-FFF2-40B4-BE49-F238E27FC236}">
                <a16:creationId xmlns:a16="http://schemas.microsoft.com/office/drawing/2014/main" id="{6837BB70-D9F0-5F7D-B8E8-21EA6203F7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79" name="Straight Connector 778">
              <a:extLst>
                <a:ext uri="{FF2B5EF4-FFF2-40B4-BE49-F238E27FC236}">
                  <a16:creationId xmlns:a16="http://schemas.microsoft.com/office/drawing/2014/main" id="{80423CDA-0DB1-4A42-9CB7-F999EEF2A6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0" name="Straight Connector 779">
              <a:extLst>
                <a:ext uri="{FF2B5EF4-FFF2-40B4-BE49-F238E27FC236}">
                  <a16:creationId xmlns:a16="http://schemas.microsoft.com/office/drawing/2014/main" id="{E9726D88-9D49-EC4F-769B-1517AE631A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1" name="Straight Connector 780">
              <a:extLst>
                <a:ext uri="{FF2B5EF4-FFF2-40B4-BE49-F238E27FC236}">
                  <a16:creationId xmlns:a16="http://schemas.microsoft.com/office/drawing/2014/main" id="{E97491FA-5596-4916-3FF0-034F5F6D95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2" name="Straight Connector 781">
              <a:extLst>
                <a:ext uri="{FF2B5EF4-FFF2-40B4-BE49-F238E27FC236}">
                  <a16:creationId xmlns:a16="http://schemas.microsoft.com/office/drawing/2014/main" id="{5505C0E5-367C-75D1-036B-20E63AAB648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3" name="Straight Connector 782">
              <a:extLst>
                <a:ext uri="{FF2B5EF4-FFF2-40B4-BE49-F238E27FC236}">
                  <a16:creationId xmlns:a16="http://schemas.microsoft.com/office/drawing/2014/main" id="{EEC0BB04-2BDA-C09C-EE97-D2CDF807F7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4" name="Straight Connector 783">
              <a:extLst>
                <a:ext uri="{FF2B5EF4-FFF2-40B4-BE49-F238E27FC236}">
                  <a16:creationId xmlns:a16="http://schemas.microsoft.com/office/drawing/2014/main" id="{44C88076-F4E0-13A5-8E5D-D0AE0622233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78" name="Straight Connector 777">
            <a:extLst>
              <a:ext uri="{FF2B5EF4-FFF2-40B4-BE49-F238E27FC236}">
                <a16:creationId xmlns:a16="http://schemas.microsoft.com/office/drawing/2014/main" id="{62D2A443-FD7E-ECF5-E448-30B1ED7BAD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146</xdr:row>
      <xdr:rowOff>167873</xdr:rowOff>
    </xdr:from>
    <xdr:to>
      <xdr:col>2</xdr:col>
      <xdr:colOff>274998</xdr:colOff>
      <xdr:row>149</xdr:row>
      <xdr:rowOff>2047</xdr:rowOff>
    </xdr:to>
    <xdr:grpSp>
      <xdr:nvGrpSpPr>
        <xdr:cNvPr id="785" name="Group 784">
          <a:extLst>
            <a:ext uri="{FF2B5EF4-FFF2-40B4-BE49-F238E27FC236}">
              <a16:creationId xmlns:a16="http://schemas.microsoft.com/office/drawing/2014/main" id="{063A291B-3E22-4705-BEF5-7FE01D139D6F}"/>
            </a:ext>
          </a:extLst>
        </xdr:cNvPr>
        <xdr:cNvGrpSpPr/>
      </xdr:nvGrpSpPr>
      <xdr:grpSpPr>
        <a:xfrm>
          <a:off x="915825" y="25950741"/>
          <a:ext cx="274320" cy="357115"/>
          <a:chOff x="6147651" y="793750"/>
          <a:chExt cx="462699" cy="514350"/>
        </a:xfrm>
      </xdr:grpSpPr>
      <xdr:grpSp>
        <xdr:nvGrpSpPr>
          <xdr:cNvPr id="786" name="Group 785">
            <a:extLst>
              <a:ext uri="{FF2B5EF4-FFF2-40B4-BE49-F238E27FC236}">
                <a16:creationId xmlns:a16="http://schemas.microsoft.com/office/drawing/2014/main" id="{B56EE79E-2F36-3C03-C514-AE8BBCF9F8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88" name="Straight Connector 787">
              <a:extLst>
                <a:ext uri="{FF2B5EF4-FFF2-40B4-BE49-F238E27FC236}">
                  <a16:creationId xmlns:a16="http://schemas.microsoft.com/office/drawing/2014/main" id="{3A0E13F1-F931-B6C4-BF53-70084ED18F1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9" name="Straight Connector 788">
              <a:extLst>
                <a:ext uri="{FF2B5EF4-FFF2-40B4-BE49-F238E27FC236}">
                  <a16:creationId xmlns:a16="http://schemas.microsoft.com/office/drawing/2014/main" id="{04D8EAD3-653E-C5D5-5C19-B73653B261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0" name="Straight Connector 789">
              <a:extLst>
                <a:ext uri="{FF2B5EF4-FFF2-40B4-BE49-F238E27FC236}">
                  <a16:creationId xmlns:a16="http://schemas.microsoft.com/office/drawing/2014/main" id="{03D2CE55-9B3D-B75C-A2CA-970524EF768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1" name="Straight Connector 790">
              <a:extLst>
                <a:ext uri="{FF2B5EF4-FFF2-40B4-BE49-F238E27FC236}">
                  <a16:creationId xmlns:a16="http://schemas.microsoft.com/office/drawing/2014/main" id="{9DDB1D75-9CDB-0A71-CD41-1C62FFECC95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2" name="Straight Connector 791">
              <a:extLst>
                <a:ext uri="{FF2B5EF4-FFF2-40B4-BE49-F238E27FC236}">
                  <a16:creationId xmlns:a16="http://schemas.microsoft.com/office/drawing/2014/main" id="{ACBF39AF-43D7-3D29-1563-17922AF058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3" name="Straight Connector 792">
              <a:extLst>
                <a:ext uri="{FF2B5EF4-FFF2-40B4-BE49-F238E27FC236}">
                  <a16:creationId xmlns:a16="http://schemas.microsoft.com/office/drawing/2014/main" id="{29783182-30DE-9FBA-687B-6BE7F4AF6E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7" name="Straight Connector 786">
            <a:extLst>
              <a:ext uri="{FF2B5EF4-FFF2-40B4-BE49-F238E27FC236}">
                <a16:creationId xmlns:a16="http://schemas.microsoft.com/office/drawing/2014/main" id="{D92DE2E0-3803-13AD-8061-CA2F8D57E2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146</xdr:row>
      <xdr:rowOff>167873</xdr:rowOff>
    </xdr:from>
    <xdr:to>
      <xdr:col>4</xdr:col>
      <xdr:colOff>274998</xdr:colOff>
      <xdr:row>149</xdr:row>
      <xdr:rowOff>2047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506F7017-FB8D-448E-A607-5E0CD25BA83D}"/>
            </a:ext>
          </a:extLst>
        </xdr:cNvPr>
        <xdr:cNvGrpSpPr/>
      </xdr:nvGrpSpPr>
      <xdr:grpSpPr>
        <a:xfrm>
          <a:off x="1971046" y="25950741"/>
          <a:ext cx="274320" cy="357115"/>
          <a:chOff x="6147651" y="793750"/>
          <a:chExt cx="462699" cy="514350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2D05DA4D-31F2-5294-D7C0-D16D8B469B5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7" name="Straight Connector 796">
              <a:extLst>
                <a:ext uri="{FF2B5EF4-FFF2-40B4-BE49-F238E27FC236}">
                  <a16:creationId xmlns:a16="http://schemas.microsoft.com/office/drawing/2014/main" id="{F082B204-9CEB-9439-A092-9DEBE037DEA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8" name="Straight Connector 797">
              <a:extLst>
                <a:ext uri="{FF2B5EF4-FFF2-40B4-BE49-F238E27FC236}">
                  <a16:creationId xmlns:a16="http://schemas.microsoft.com/office/drawing/2014/main" id="{EF4CBD4F-C6F5-04B2-9534-8F536B87A2E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9" name="Straight Connector 798">
              <a:extLst>
                <a:ext uri="{FF2B5EF4-FFF2-40B4-BE49-F238E27FC236}">
                  <a16:creationId xmlns:a16="http://schemas.microsoft.com/office/drawing/2014/main" id="{1BD5DD85-8FE7-71F4-BC02-B0DF6828CE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0" name="Straight Connector 799">
              <a:extLst>
                <a:ext uri="{FF2B5EF4-FFF2-40B4-BE49-F238E27FC236}">
                  <a16:creationId xmlns:a16="http://schemas.microsoft.com/office/drawing/2014/main" id="{13DA32BA-62F3-3656-D3E9-89497F6DBED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1" name="Straight Connector 800">
              <a:extLst>
                <a:ext uri="{FF2B5EF4-FFF2-40B4-BE49-F238E27FC236}">
                  <a16:creationId xmlns:a16="http://schemas.microsoft.com/office/drawing/2014/main" id="{64DDCCB0-47BC-33E8-9D1C-28EC5B1B0E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2" name="Straight Connector 801">
              <a:extLst>
                <a:ext uri="{FF2B5EF4-FFF2-40B4-BE49-F238E27FC236}">
                  <a16:creationId xmlns:a16="http://schemas.microsoft.com/office/drawing/2014/main" id="{DF5338AF-647D-CC46-B6E1-E853FC6A46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96" name="Straight Connector 795">
            <a:extLst>
              <a:ext uri="{FF2B5EF4-FFF2-40B4-BE49-F238E27FC236}">
                <a16:creationId xmlns:a16="http://schemas.microsoft.com/office/drawing/2014/main" id="{96B71630-2422-9150-5E26-A314799B93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146</xdr:row>
      <xdr:rowOff>167873</xdr:rowOff>
    </xdr:from>
    <xdr:to>
      <xdr:col>6</xdr:col>
      <xdr:colOff>274998</xdr:colOff>
      <xdr:row>149</xdr:row>
      <xdr:rowOff>2047</xdr:rowOff>
    </xdr:to>
    <xdr:grpSp>
      <xdr:nvGrpSpPr>
        <xdr:cNvPr id="803" name="Group 802">
          <a:extLst>
            <a:ext uri="{FF2B5EF4-FFF2-40B4-BE49-F238E27FC236}">
              <a16:creationId xmlns:a16="http://schemas.microsoft.com/office/drawing/2014/main" id="{A5C1893A-367F-4D23-B6AF-FA4697E5A37E}"/>
            </a:ext>
          </a:extLst>
        </xdr:cNvPr>
        <xdr:cNvGrpSpPr/>
      </xdr:nvGrpSpPr>
      <xdr:grpSpPr>
        <a:xfrm>
          <a:off x="3026266" y="25950741"/>
          <a:ext cx="274320" cy="357115"/>
          <a:chOff x="6147651" y="793750"/>
          <a:chExt cx="462699" cy="514350"/>
        </a:xfrm>
      </xdr:grpSpPr>
      <xdr:grpSp>
        <xdr:nvGrpSpPr>
          <xdr:cNvPr id="804" name="Group 803">
            <a:extLst>
              <a:ext uri="{FF2B5EF4-FFF2-40B4-BE49-F238E27FC236}">
                <a16:creationId xmlns:a16="http://schemas.microsoft.com/office/drawing/2014/main" id="{F62FD6E2-346B-1ABE-5C77-13988AFB841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06" name="Straight Connector 805">
              <a:extLst>
                <a:ext uri="{FF2B5EF4-FFF2-40B4-BE49-F238E27FC236}">
                  <a16:creationId xmlns:a16="http://schemas.microsoft.com/office/drawing/2014/main" id="{77AAA607-05FF-A5CE-E202-03543CFDFD0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7" name="Straight Connector 806">
              <a:extLst>
                <a:ext uri="{FF2B5EF4-FFF2-40B4-BE49-F238E27FC236}">
                  <a16:creationId xmlns:a16="http://schemas.microsoft.com/office/drawing/2014/main" id="{0B392D5E-6CAF-EB17-33A7-8A9C2EF5BD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8" name="Straight Connector 807">
              <a:extLst>
                <a:ext uri="{FF2B5EF4-FFF2-40B4-BE49-F238E27FC236}">
                  <a16:creationId xmlns:a16="http://schemas.microsoft.com/office/drawing/2014/main" id="{BDD4DD3E-4F65-4F0F-6574-F546FDA369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9" name="Straight Connector 808">
              <a:extLst>
                <a:ext uri="{FF2B5EF4-FFF2-40B4-BE49-F238E27FC236}">
                  <a16:creationId xmlns:a16="http://schemas.microsoft.com/office/drawing/2014/main" id="{609D6EF6-1093-23DF-E4EE-0C601E5504F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0" name="Straight Connector 809">
              <a:extLst>
                <a:ext uri="{FF2B5EF4-FFF2-40B4-BE49-F238E27FC236}">
                  <a16:creationId xmlns:a16="http://schemas.microsoft.com/office/drawing/2014/main" id="{FB991D4D-6C1D-1865-6D90-16AFA02F85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1" name="Straight Connector 810">
              <a:extLst>
                <a:ext uri="{FF2B5EF4-FFF2-40B4-BE49-F238E27FC236}">
                  <a16:creationId xmlns:a16="http://schemas.microsoft.com/office/drawing/2014/main" id="{3EB4D163-E4BC-33D8-E97C-058DCB0727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05" name="Straight Connector 804">
            <a:extLst>
              <a:ext uri="{FF2B5EF4-FFF2-40B4-BE49-F238E27FC236}">
                <a16:creationId xmlns:a16="http://schemas.microsoft.com/office/drawing/2014/main" id="{A72F79D4-D693-AC72-1A3E-BE694072B50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146</xdr:row>
      <xdr:rowOff>167873</xdr:rowOff>
    </xdr:from>
    <xdr:to>
      <xdr:col>12</xdr:col>
      <xdr:colOff>274998</xdr:colOff>
      <xdr:row>149</xdr:row>
      <xdr:rowOff>2047</xdr:rowOff>
    </xdr:to>
    <xdr:grpSp>
      <xdr:nvGrpSpPr>
        <xdr:cNvPr id="812" name="Group 811">
          <a:extLst>
            <a:ext uri="{FF2B5EF4-FFF2-40B4-BE49-F238E27FC236}">
              <a16:creationId xmlns:a16="http://schemas.microsoft.com/office/drawing/2014/main" id="{451FC95B-2397-423C-A330-8A4E5282C994}"/>
            </a:ext>
          </a:extLst>
        </xdr:cNvPr>
        <xdr:cNvGrpSpPr/>
      </xdr:nvGrpSpPr>
      <xdr:grpSpPr>
        <a:xfrm>
          <a:off x="6191928" y="25950741"/>
          <a:ext cx="274320" cy="357115"/>
          <a:chOff x="6147651" y="793750"/>
          <a:chExt cx="462699" cy="514350"/>
        </a:xfrm>
      </xdr:grpSpPr>
      <xdr:grpSp>
        <xdr:nvGrpSpPr>
          <xdr:cNvPr id="813" name="Group 812">
            <a:extLst>
              <a:ext uri="{FF2B5EF4-FFF2-40B4-BE49-F238E27FC236}">
                <a16:creationId xmlns:a16="http://schemas.microsoft.com/office/drawing/2014/main" id="{B0B67597-1421-4080-500B-D177031662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15" name="Straight Connector 814">
              <a:extLst>
                <a:ext uri="{FF2B5EF4-FFF2-40B4-BE49-F238E27FC236}">
                  <a16:creationId xmlns:a16="http://schemas.microsoft.com/office/drawing/2014/main" id="{11133252-A781-90C1-8BFB-0F4C5D1B94A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6" name="Straight Connector 815">
              <a:extLst>
                <a:ext uri="{FF2B5EF4-FFF2-40B4-BE49-F238E27FC236}">
                  <a16:creationId xmlns:a16="http://schemas.microsoft.com/office/drawing/2014/main" id="{621DB9FF-4AE0-798C-B6C1-65364213AC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7" name="Straight Connector 816">
              <a:extLst>
                <a:ext uri="{FF2B5EF4-FFF2-40B4-BE49-F238E27FC236}">
                  <a16:creationId xmlns:a16="http://schemas.microsoft.com/office/drawing/2014/main" id="{EAA27D67-C96A-82E6-52C8-15F21A9D6C3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8" name="Straight Connector 817">
              <a:extLst>
                <a:ext uri="{FF2B5EF4-FFF2-40B4-BE49-F238E27FC236}">
                  <a16:creationId xmlns:a16="http://schemas.microsoft.com/office/drawing/2014/main" id="{22E399B6-0F3D-72BE-0C41-7DAFF1D53E5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9" name="Straight Connector 818">
              <a:extLst>
                <a:ext uri="{FF2B5EF4-FFF2-40B4-BE49-F238E27FC236}">
                  <a16:creationId xmlns:a16="http://schemas.microsoft.com/office/drawing/2014/main" id="{3E61B4B6-36C1-4D4D-770D-1E47E9F4CA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0" name="Straight Connector 819">
              <a:extLst>
                <a:ext uri="{FF2B5EF4-FFF2-40B4-BE49-F238E27FC236}">
                  <a16:creationId xmlns:a16="http://schemas.microsoft.com/office/drawing/2014/main" id="{46900D41-C060-7E9E-C43C-E19D2F0526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14" name="Straight Connector 813">
            <a:extLst>
              <a:ext uri="{FF2B5EF4-FFF2-40B4-BE49-F238E27FC236}">
                <a16:creationId xmlns:a16="http://schemas.microsoft.com/office/drawing/2014/main" id="{B16CC23D-22DC-6AF3-F667-D5CDAF3898F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146</xdr:row>
      <xdr:rowOff>167873</xdr:rowOff>
    </xdr:from>
    <xdr:to>
      <xdr:col>14</xdr:col>
      <xdr:colOff>274998</xdr:colOff>
      <xdr:row>149</xdr:row>
      <xdr:rowOff>2047</xdr:rowOff>
    </xdr:to>
    <xdr:grpSp>
      <xdr:nvGrpSpPr>
        <xdr:cNvPr id="821" name="Group 820">
          <a:extLst>
            <a:ext uri="{FF2B5EF4-FFF2-40B4-BE49-F238E27FC236}">
              <a16:creationId xmlns:a16="http://schemas.microsoft.com/office/drawing/2014/main" id="{78181B81-E828-4777-86B8-BD072E0C233F}"/>
            </a:ext>
          </a:extLst>
        </xdr:cNvPr>
        <xdr:cNvGrpSpPr/>
      </xdr:nvGrpSpPr>
      <xdr:grpSpPr>
        <a:xfrm>
          <a:off x="7247149" y="25950741"/>
          <a:ext cx="274320" cy="357115"/>
          <a:chOff x="6147651" y="793750"/>
          <a:chExt cx="462699" cy="514350"/>
        </a:xfrm>
      </xdr:grpSpPr>
      <xdr:grpSp>
        <xdr:nvGrpSpPr>
          <xdr:cNvPr id="822" name="Group 821">
            <a:extLst>
              <a:ext uri="{FF2B5EF4-FFF2-40B4-BE49-F238E27FC236}">
                <a16:creationId xmlns:a16="http://schemas.microsoft.com/office/drawing/2014/main" id="{59BA08F3-D94D-A4CA-9FE7-4DA85BF838E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24" name="Straight Connector 823">
              <a:extLst>
                <a:ext uri="{FF2B5EF4-FFF2-40B4-BE49-F238E27FC236}">
                  <a16:creationId xmlns:a16="http://schemas.microsoft.com/office/drawing/2014/main" id="{4F425318-63B6-01DE-DB76-1EDBC80B47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5" name="Straight Connector 824">
              <a:extLst>
                <a:ext uri="{FF2B5EF4-FFF2-40B4-BE49-F238E27FC236}">
                  <a16:creationId xmlns:a16="http://schemas.microsoft.com/office/drawing/2014/main" id="{CD2ACD27-D3FA-F975-0C77-7471693F609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6" name="Straight Connector 825">
              <a:extLst>
                <a:ext uri="{FF2B5EF4-FFF2-40B4-BE49-F238E27FC236}">
                  <a16:creationId xmlns:a16="http://schemas.microsoft.com/office/drawing/2014/main" id="{2F1C1D50-5AF0-FFA7-0EF8-BF6FAD8B90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7" name="Straight Connector 826">
              <a:extLst>
                <a:ext uri="{FF2B5EF4-FFF2-40B4-BE49-F238E27FC236}">
                  <a16:creationId xmlns:a16="http://schemas.microsoft.com/office/drawing/2014/main" id="{A4924D4B-F4FE-9A31-6E02-C4D91B090F6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8" name="Straight Connector 827">
              <a:extLst>
                <a:ext uri="{FF2B5EF4-FFF2-40B4-BE49-F238E27FC236}">
                  <a16:creationId xmlns:a16="http://schemas.microsoft.com/office/drawing/2014/main" id="{67200F14-59CA-A6C8-0D8C-6FAD9D9FF1B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9" name="Straight Connector 828">
              <a:extLst>
                <a:ext uri="{FF2B5EF4-FFF2-40B4-BE49-F238E27FC236}">
                  <a16:creationId xmlns:a16="http://schemas.microsoft.com/office/drawing/2014/main" id="{86A3E211-693C-830D-7BA1-187A986A4F4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23" name="Straight Connector 822">
            <a:extLst>
              <a:ext uri="{FF2B5EF4-FFF2-40B4-BE49-F238E27FC236}">
                <a16:creationId xmlns:a16="http://schemas.microsoft.com/office/drawing/2014/main" id="{6876C88F-A38D-E4BA-44D8-8A02E4F27B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146</xdr:row>
      <xdr:rowOff>167873</xdr:rowOff>
    </xdr:from>
    <xdr:to>
      <xdr:col>16</xdr:col>
      <xdr:colOff>274998</xdr:colOff>
      <xdr:row>149</xdr:row>
      <xdr:rowOff>2047</xdr:rowOff>
    </xdr:to>
    <xdr:grpSp>
      <xdr:nvGrpSpPr>
        <xdr:cNvPr id="830" name="Group 829">
          <a:extLst>
            <a:ext uri="{FF2B5EF4-FFF2-40B4-BE49-F238E27FC236}">
              <a16:creationId xmlns:a16="http://schemas.microsoft.com/office/drawing/2014/main" id="{9EDF33F4-30E0-4B3C-9B0C-A035DE38FBC9}"/>
            </a:ext>
          </a:extLst>
        </xdr:cNvPr>
        <xdr:cNvGrpSpPr/>
      </xdr:nvGrpSpPr>
      <xdr:grpSpPr>
        <a:xfrm>
          <a:off x="8302369" y="25950741"/>
          <a:ext cx="274320" cy="357115"/>
          <a:chOff x="6147651" y="793750"/>
          <a:chExt cx="462699" cy="514350"/>
        </a:xfrm>
      </xdr:grpSpPr>
      <xdr:grpSp>
        <xdr:nvGrpSpPr>
          <xdr:cNvPr id="831" name="Group 830">
            <a:extLst>
              <a:ext uri="{FF2B5EF4-FFF2-40B4-BE49-F238E27FC236}">
                <a16:creationId xmlns:a16="http://schemas.microsoft.com/office/drawing/2014/main" id="{6A5562F6-2C60-2683-F2A6-7E4FE72083B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33" name="Straight Connector 832">
              <a:extLst>
                <a:ext uri="{FF2B5EF4-FFF2-40B4-BE49-F238E27FC236}">
                  <a16:creationId xmlns:a16="http://schemas.microsoft.com/office/drawing/2014/main" id="{AF8A8927-8C82-2FB5-CFA5-D0CB90B1DB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4" name="Straight Connector 833">
              <a:extLst>
                <a:ext uri="{FF2B5EF4-FFF2-40B4-BE49-F238E27FC236}">
                  <a16:creationId xmlns:a16="http://schemas.microsoft.com/office/drawing/2014/main" id="{0736B8E1-13D5-5598-758D-7E4E737241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5" name="Straight Connector 834">
              <a:extLst>
                <a:ext uri="{FF2B5EF4-FFF2-40B4-BE49-F238E27FC236}">
                  <a16:creationId xmlns:a16="http://schemas.microsoft.com/office/drawing/2014/main" id="{5E839CD8-A6B3-71C3-B605-716FEE5B0A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6" name="Straight Connector 835">
              <a:extLst>
                <a:ext uri="{FF2B5EF4-FFF2-40B4-BE49-F238E27FC236}">
                  <a16:creationId xmlns:a16="http://schemas.microsoft.com/office/drawing/2014/main" id="{776FAA7F-E531-4338-017D-D4F1E847290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7" name="Straight Connector 836">
              <a:extLst>
                <a:ext uri="{FF2B5EF4-FFF2-40B4-BE49-F238E27FC236}">
                  <a16:creationId xmlns:a16="http://schemas.microsoft.com/office/drawing/2014/main" id="{9CC03DA4-7BA8-BFA6-1338-457672BD3F9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8" name="Straight Connector 837">
              <a:extLst>
                <a:ext uri="{FF2B5EF4-FFF2-40B4-BE49-F238E27FC236}">
                  <a16:creationId xmlns:a16="http://schemas.microsoft.com/office/drawing/2014/main" id="{153502FE-A251-68F6-89C4-4C0C80DDA64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2" name="Straight Connector 831">
            <a:extLst>
              <a:ext uri="{FF2B5EF4-FFF2-40B4-BE49-F238E27FC236}">
                <a16:creationId xmlns:a16="http://schemas.microsoft.com/office/drawing/2014/main" id="{573E4E61-3C73-C89A-E6C6-BF2C6FF817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146</xdr:row>
      <xdr:rowOff>167873</xdr:rowOff>
    </xdr:from>
    <xdr:to>
      <xdr:col>18</xdr:col>
      <xdr:colOff>274998</xdr:colOff>
      <xdr:row>149</xdr:row>
      <xdr:rowOff>2047</xdr:rowOff>
    </xdr:to>
    <xdr:grpSp>
      <xdr:nvGrpSpPr>
        <xdr:cNvPr id="839" name="Group 838">
          <a:extLst>
            <a:ext uri="{FF2B5EF4-FFF2-40B4-BE49-F238E27FC236}">
              <a16:creationId xmlns:a16="http://schemas.microsoft.com/office/drawing/2014/main" id="{88563A35-BB25-4346-BA5E-A4FD0A61E889}"/>
            </a:ext>
          </a:extLst>
        </xdr:cNvPr>
        <xdr:cNvGrpSpPr/>
      </xdr:nvGrpSpPr>
      <xdr:grpSpPr>
        <a:xfrm>
          <a:off x="9357590" y="25950741"/>
          <a:ext cx="274320" cy="357115"/>
          <a:chOff x="6147651" y="793750"/>
          <a:chExt cx="462699" cy="514350"/>
        </a:xfrm>
      </xdr:grpSpPr>
      <xdr:grpSp>
        <xdr:nvGrpSpPr>
          <xdr:cNvPr id="840" name="Group 839">
            <a:extLst>
              <a:ext uri="{FF2B5EF4-FFF2-40B4-BE49-F238E27FC236}">
                <a16:creationId xmlns:a16="http://schemas.microsoft.com/office/drawing/2014/main" id="{750380A9-5A5C-3ED4-D3E6-305B74B628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42" name="Straight Connector 841">
              <a:extLst>
                <a:ext uri="{FF2B5EF4-FFF2-40B4-BE49-F238E27FC236}">
                  <a16:creationId xmlns:a16="http://schemas.microsoft.com/office/drawing/2014/main" id="{64AB646F-9657-C115-DAD3-17FEDEC673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3" name="Straight Connector 842">
              <a:extLst>
                <a:ext uri="{FF2B5EF4-FFF2-40B4-BE49-F238E27FC236}">
                  <a16:creationId xmlns:a16="http://schemas.microsoft.com/office/drawing/2014/main" id="{AEAE39A3-3110-EBF4-887C-6C0150500C6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4" name="Straight Connector 843">
              <a:extLst>
                <a:ext uri="{FF2B5EF4-FFF2-40B4-BE49-F238E27FC236}">
                  <a16:creationId xmlns:a16="http://schemas.microsoft.com/office/drawing/2014/main" id="{83F7CE87-6A03-28CF-7CFB-31F0896A7E2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5" name="Straight Connector 844">
              <a:extLst>
                <a:ext uri="{FF2B5EF4-FFF2-40B4-BE49-F238E27FC236}">
                  <a16:creationId xmlns:a16="http://schemas.microsoft.com/office/drawing/2014/main" id="{D78A596E-FE7F-0CA3-1E89-87BCC227EE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6" name="Straight Connector 845">
              <a:extLst>
                <a:ext uri="{FF2B5EF4-FFF2-40B4-BE49-F238E27FC236}">
                  <a16:creationId xmlns:a16="http://schemas.microsoft.com/office/drawing/2014/main" id="{92EC57BD-97D4-4AAB-51EF-E56E0F8644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7" name="Straight Connector 846">
              <a:extLst>
                <a:ext uri="{FF2B5EF4-FFF2-40B4-BE49-F238E27FC236}">
                  <a16:creationId xmlns:a16="http://schemas.microsoft.com/office/drawing/2014/main" id="{32298A79-48DF-D51F-291C-0D5B1D8D14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41" name="Straight Connector 840">
            <a:extLst>
              <a:ext uri="{FF2B5EF4-FFF2-40B4-BE49-F238E27FC236}">
                <a16:creationId xmlns:a16="http://schemas.microsoft.com/office/drawing/2014/main" id="{B1D5019C-3C82-4E1A-2430-746A0BC016A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158</xdr:row>
      <xdr:rowOff>167873</xdr:rowOff>
    </xdr:from>
    <xdr:to>
      <xdr:col>10</xdr:col>
      <xdr:colOff>274998</xdr:colOff>
      <xdr:row>161</xdr:row>
      <xdr:rowOff>2047</xdr:rowOff>
    </xdr:to>
    <xdr:grpSp>
      <xdr:nvGrpSpPr>
        <xdr:cNvPr id="848" name="Group 847">
          <a:extLst>
            <a:ext uri="{FF2B5EF4-FFF2-40B4-BE49-F238E27FC236}">
              <a16:creationId xmlns:a16="http://schemas.microsoft.com/office/drawing/2014/main" id="{12A7BAC3-3823-4183-BC3B-AD6EAEDA7EEA}"/>
            </a:ext>
          </a:extLst>
        </xdr:cNvPr>
        <xdr:cNvGrpSpPr/>
      </xdr:nvGrpSpPr>
      <xdr:grpSpPr>
        <a:xfrm>
          <a:off x="5136707" y="27986476"/>
          <a:ext cx="274320" cy="357115"/>
          <a:chOff x="6147651" y="793750"/>
          <a:chExt cx="462699" cy="514350"/>
        </a:xfrm>
      </xdr:grpSpPr>
      <xdr:grpSp>
        <xdr:nvGrpSpPr>
          <xdr:cNvPr id="849" name="Group 848">
            <a:extLst>
              <a:ext uri="{FF2B5EF4-FFF2-40B4-BE49-F238E27FC236}">
                <a16:creationId xmlns:a16="http://schemas.microsoft.com/office/drawing/2014/main" id="{EFDAFA49-B2B9-A602-D701-D0642F8E8E8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51" name="Straight Connector 850">
              <a:extLst>
                <a:ext uri="{FF2B5EF4-FFF2-40B4-BE49-F238E27FC236}">
                  <a16:creationId xmlns:a16="http://schemas.microsoft.com/office/drawing/2014/main" id="{18B7288B-CB30-40AE-6218-8E39FB65B0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2" name="Straight Connector 851">
              <a:extLst>
                <a:ext uri="{FF2B5EF4-FFF2-40B4-BE49-F238E27FC236}">
                  <a16:creationId xmlns:a16="http://schemas.microsoft.com/office/drawing/2014/main" id="{57B1E5D8-D0E9-C283-890A-7F57BF50C5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3" name="Straight Connector 852">
              <a:extLst>
                <a:ext uri="{FF2B5EF4-FFF2-40B4-BE49-F238E27FC236}">
                  <a16:creationId xmlns:a16="http://schemas.microsoft.com/office/drawing/2014/main" id="{C7B1FD07-1DC6-5CA1-73D2-D0DAC350C90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4" name="Straight Connector 853">
              <a:extLst>
                <a:ext uri="{FF2B5EF4-FFF2-40B4-BE49-F238E27FC236}">
                  <a16:creationId xmlns:a16="http://schemas.microsoft.com/office/drawing/2014/main" id="{1C056A4A-F8B3-162F-71AD-879B9FC038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5" name="Straight Connector 854">
              <a:extLst>
                <a:ext uri="{FF2B5EF4-FFF2-40B4-BE49-F238E27FC236}">
                  <a16:creationId xmlns:a16="http://schemas.microsoft.com/office/drawing/2014/main" id="{49D9957E-A552-CF31-F994-DFDFC46212D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6" name="Straight Connector 855">
              <a:extLst>
                <a:ext uri="{FF2B5EF4-FFF2-40B4-BE49-F238E27FC236}">
                  <a16:creationId xmlns:a16="http://schemas.microsoft.com/office/drawing/2014/main" id="{1232C3FD-7F44-DAE7-3038-60D3C4B1433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0" name="Straight Connector 849">
            <a:extLst>
              <a:ext uri="{FF2B5EF4-FFF2-40B4-BE49-F238E27FC236}">
                <a16:creationId xmlns:a16="http://schemas.microsoft.com/office/drawing/2014/main" id="{D65D88BE-108D-CEC1-7062-1A72B23EB9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158</xdr:row>
      <xdr:rowOff>167873</xdr:rowOff>
    </xdr:from>
    <xdr:to>
      <xdr:col>12</xdr:col>
      <xdr:colOff>274998</xdr:colOff>
      <xdr:row>161</xdr:row>
      <xdr:rowOff>2047</xdr:rowOff>
    </xdr:to>
    <xdr:grpSp>
      <xdr:nvGrpSpPr>
        <xdr:cNvPr id="857" name="Group 856">
          <a:extLst>
            <a:ext uri="{FF2B5EF4-FFF2-40B4-BE49-F238E27FC236}">
              <a16:creationId xmlns:a16="http://schemas.microsoft.com/office/drawing/2014/main" id="{EEF11471-7966-4B57-B7D2-F32AE1E6A019}"/>
            </a:ext>
          </a:extLst>
        </xdr:cNvPr>
        <xdr:cNvGrpSpPr/>
      </xdr:nvGrpSpPr>
      <xdr:grpSpPr>
        <a:xfrm>
          <a:off x="6191928" y="27986476"/>
          <a:ext cx="274320" cy="357115"/>
          <a:chOff x="6147651" y="793750"/>
          <a:chExt cx="462699" cy="514350"/>
        </a:xfrm>
      </xdr:grpSpPr>
      <xdr:grpSp>
        <xdr:nvGrpSpPr>
          <xdr:cNvPr id="858" name="Group 857">
            <a:extLst>
              <a:ext uri="{FF2B5EF4-FFF2-40B4-BE49-F238E27FC236}">
                <a16:creationId xmlns:a16="http://schemas.microsoft.com/office/drawing/2014/main" id="{D8D74085-DCA3-5D52-2110-EE2628D5F7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0" name="Straight Connector 859">
              <a:extLst>
                <a:ext uri="{FF2B5EF4-FFF2-40B4-BE49-F238E27FC236}">
                  <a16:creationId xmlns:a16="http://schemas.microsoft.com/office/drawing/2014/main" id="{AD04CD5C-446E-8571-7DFA-20CC2E7F24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1" name="Straight Connector 860">
              <a:extLst>
                <a:ext uri="{FF2B5EF4-FFF2-40B4-BE49-F238E27FC236}">
                  <a16:creationId xmlns:a16="http://schemas.microsoft.com/office/drawing/2014/main" id="{8438754C-63CE-E0A7-6BD8-2A9B246A01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2" name="Straight Connector 861">
              <a:extLst>
                <a:ext uri="{FF2B5EF4-FFF2-40B4-BE49-F238E27FC236}">
                  <a16:creationId xmlns:a16="http://schemas.microsoft.com/office/drawing/2014/main" id="{A458B787-D94F-4D06-55BF-3CDEC64C91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3" name="Straight Connector 862">
              <a:extLst>
                <a:ext uri="{FF2B5EF4-FFF2-40B4-BE49-F238E27FC236}">
                  <a16:creationId xmlns:a16="http://schemas.microsoft.com/office/drawing/2014/main" id="{0832A436-62F6-0B84-6DD2-B195D899A9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4" name="Straight Connector 863">
              <a:extLst>
                <a:ext uri="{FF2B5EF4-FFF2-40B4-BE49-F238E27FC236}">
                  <a16:creationId xmlns:a16="http://schemas.microsoft.com/office/drawing/2014/main" id="{65146EAC-302D-B369-DC12-687F9010642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5" name="Straight Connector 864">
              <a:extLst>
                <a:ext uri="{FF2B5EF4-FFF2-40B4-BE49-F238E27FC236}">
                  <a16:creationId xmlns:a16="http://schemas.microsoft.com/office/drawing/2014/main" id="{4A428B12-5878-509D-3A74-F76EF37C44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9" name="Straight Connector 858">
            <a:extLst>
              <a:ext uri="{FF2B5EF4-FFF2-40B4-BE49-F238E27FC236}">
                <a16:creationId xmlns:a16="http://schemas.microsoft.com/office/drawing/2014/main" id="{2672382D-5C36-3E22-D101-CD4FA2749F1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158</xdr:row>
      <xdr:rowOff>167873</xdr:rowOff>
    </xdr:from>
    <xdr:to>
      <xdr:col>14</xdr:col>
      <xdr:colOff>274998</xdr:colOff>
      <xdr:row>161</xdr:row>
      <xdr:rowOff>2047</xdr:rowOff>
    </xdr:to>
    <xdr:grpSp>
      <xdr:nvGrpSpPr>
        <xdr:cNvPr id="866" name="Group 865">
          <a:extLst>
            <a:ext uri="{FF2B5EF4-FFF2-40B4-BE49-F238E27FC236}">
              <a16:creationId xmlns:a16="http://schemas.microsoft.com/office/drawing/2014/main" id="{E92404B2-32A2-4187-A1E6-E3E1E5CA43C0}"/>
            </a:ext>
          </a:extLst>
        </xdr:cNvPr>
        <xdr:cNvGrpSpPr/>
      </xdr:nvGrpSpPr>
      <xdr:grpSpPr>
        <a:xfrm>
          <a:off x="7247149" y="27986476"/>
          <a:ext cx="274320" cy="357115"/>
          <a:chOff x="6147651" y="793750"/>
          <a:chExt cx="462699" cy="514350"/>
        </a:xfrm>
      </xdr:grpSpPr>
      <xdr:grpSp>
        <xdr:nvGrpSpPr>
          <xdr:cNvPr id="867" name="Group 866">
            <a:extLst>
              <a:ext uri="{FF2B5EF4-FFF2-40B4-BE49-F238E27FC236}">
                <a16:creationId xmlns:a16="http://schemas.microsoft.com/office/drawing/2014/main" id="{FB38FAD6-0908-AF48-18E9-B64CF92B00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9" name="Straight Connector 868">
              <a:extLst>
                <a:ext uri="{FF2B5EF4-FFF2-40B4-BE49-F238E27FC236}">
                  <a16:creationId xmlns:a16="http://schemas.microsoft.com/office/drawing/2014/main" id="{557A2E65-E19B-A083-612D-BB42688DF27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0" name="Straight Connector 869">
              <a:extLst>
                <a:ext uri="{FF2B5EF4-FFF2-40B4-BE49-F238E27FC236}">
                  <a16:creationId xmlns:a16="http://schemas.microsoft.com/office/drawing/2014/main" id="{9E10F084-4A65-92F9-83FE-502F7263F8C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1" name="Straight Connector 870">
              <a:extLst>
                <a:ext uri="{FF2B5EF4-FFF2-40B4-BE49-F238E27FC236}">
                  <a16:creationId xmlns:a16="http://schemas.microsoft.com/office/drawing/2014/main" id="{9059D504-6422-017B-6A12-E8D7EF1E64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2" name="Straight Connector 871">
              <a:extLst>
                <a:ext uri="{FF2B5EF4-FFF2-40B4-BE49-F238E27FC236}">
                  <a16:creationId xmlns:a16="http://schemas.microsoft.com/office/drawing/2014/main" id="{7F11DE0D-371B-F754-D993-1B57C2DA704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3" name="Straight Connector 872">
              <a:extLst>
                <a:ext uri="{FF2B5EF4-FFF2-40B4-BE49-F238E27FC236}">
                  <a16:creationId xmlns:a16="http://schemas.microsoft.com/office/drawing/2014/main" id="{901B2FF7-83F3-6D8D-6FD2-B4ABEFA3B9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4" name="Straight Connector 873">
              <a:extLst>
                <a:ext uri="{FF2B5EF4-FFF2-40B4-BE49-F238E27FC236}">
                  <a16:creationId xmlns:a16="http://schemas.microsoft.com/office/drawing/2014/main" id="{D7F35D31-A91C-6F9D-4F09-A0D48F4962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8" name="Straight Connector 867">
            <a:extLst>
              <a:ext uri="{FF2B5EF4-FFF2-40B4-BE49-F238E27FC236}">
                <a16:creationId xmlns:a16="http://schemas.microsoft.com/office/drawing/2014/main" id="{3B3C9C60-31C4-0130-5CC9-C38198356BF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182</xdr:row>
      <xdr:rowOff>167873</xdr:rowOff>
    </xdr:from>
    <xdr:to>
      <xdr:col>16</xdr:col>
      <xdr:colOff>274998</xdr:colOff>
      <xdr:row>185</xdr:row>
      <xdr:rowOff>2048</xdr:rowOff>
    </xdr:to>
    <xdr:grpSp>
      <xdr:nvGrpSpPr>
        <xdr:cNvPr id="875" name="Group 874">
          <a:extLst>
            <a:ext uri="{FF2B5EF4-FFF2-40B4-BE49-F238E27FC236}">
              <a16:creationId xmlns:a16="http://schemas.microsoft.com/office/drawing/2014/main" id="{644C2019-CE6D-48F1-AD70-E348D220F486}"/>
            </a:ext>
          </a:extLst>
        </xdr:cNvPr>
        <xdr:cNvGrpSpPr/>
      </xdr:nvGrpSpPr>
      <xdr:grpSpPr>
        <a:xfrm>
          <a:off x="8302369" y="32057947"/>
          <a:ext cx="274320" cy="357116"/>
          <a:chOff x="6147651" y="793750"/>
          <a:chExt cx="462699" cy="514350"/>
        </a:xfrm>
      </xdr:grpSpPr>
      <xdr:grpSp>
        <xdr:nvGrpSpPr>
          <xdr:cNvPr id="876" name="Group 875">
            <a:extLst>
              <a:ext uri="{FF2B5EF4-FFF2-40B4-BE49-F238E27FC236}">
                <a16:creationId xmlns:a16="http://schemas.microsoft.com/office/drawing/2014/main" id="{28D6C58A-247F-38FD-7215-C65C90C095B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78" name="Straight Connector 877">
              <a:extLst>
                <a:ext uri="{FF2B5EF4-FFF2-40B4-BE49-F238E27FC236}">
                  <a16:creationId xmlns:a16="http://schemas.microsoft.com/office/drawing/2014/main" id="{693F106E-B5D3-5E1D-06CB-9D121F123C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9" name="Straight Connector 878">
              <a:extLst>
                <a:ext uri="{FF2B5EF4-FFF2-40B4-BE49-F238E27FC236}">
                  <a16:creationId xmlns:a16="http://schemas.microsoft.com/office/drawing/2014/main" id="{B22E7146-7776-603B-9EEB-0D5BEF274B8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0" name="Straight Connector 879">
              <a:extLst>
                <a:ext uri="{FF2B5EF4-FFF2-40B4-BE49-F238E27FC236}">
                  <a16:creationId xmlns:a16="http://schemas.microsoft.com/office/drawing/2014/main" id="{32683A62-3799-2CDA-6E63-0646C3AD7AB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1" name="Straight Connector 880">
              <a:extLst>
                <a:ext uri="{FF2B5EF4-FFF2-40B4-BE49-F238E27FC236}">
                  <a16:creationId xmlns:a16="http://schemas.microsoft.com/office/drawing/2014/main" id="{F13EAEDE-46D0-4690-9B79-54E87C025F5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2" name="Straight Connector 881">
              <a:extLst>
                <a:ext uri="{FF2B5EF4-FFF2-40B4-BE49-F238E27FC236}">
                  <a16:creationId xmlns:a16="http://schemas.microsoft.com/office/drawing/2014/main" id="{2C94D39D-8160-C568-559A-B29805EA7B3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3" name="Straight Connector 882">
              <a:extLst>
                <a:ext uri="{FF2B5EF4-FFF2-40B4-BE49-F238E27FC236}">
                  <a16:creationId xmlns:a16="http://schemas.microsoft.com/office/drawing/2014/main" id="{EBDC585E-2D1B-BB17-686F-11C34AD00F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7" name="Straight Connector 876">
            <a:extLst>
              <a:ext uri="{FF2B5EF4-FFF2-40B4-BE49-F238E27FC236}">
                <a16:creationId xmlns:a16="http://schemas.microsoft.com/office/drawing/2014/main" id="{F8D7DE29-FC89-E091-B4E4-3BE52637B8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194</xdr:row>
      <xdr:rowOff>167873</xdr:rowOff>
    </xdr:from>
    <xdr:to>
      <xdr:col>2</xdr:col>
      <xdr:colOff>274998</xdr:colOff>
      <xdr:row>197</xdr:row>
      <xdr:rowOff>2047</xdr:rowOff>
    </xdr:to>
    <xdr:grpSp>
      <xdr:nvGrpSpPr>
        <xdr:cNvPr id="884" name="Group 883">
          <a:extLst>
            <a:ext uri="{FF2B5EF4-FFF2-40B4-BE49-F238E27FC236}">
              <a16:creationId xmlns:a16="http://schemas.microsoft.com/office/drawing/2014/main" id="{24FB7951-0D2E-4C25-958F-BBC0A6B7DAAF}"/>
            </a:ext>
          </a:extLst>
        </xdr:cNvPr>
        <xdr:cNvGrpSpPr/>
      </xdr:nvGrpSpPr>
      <xdr:grpSpPr>
        <a:xfrm>
          <a:off x="915825" y="34093682"/>
          <a:ext cx="274320" cy="357115"/>
          <a:chOff x="6147651" y="793750"/>
          <a:chExt cx="462699" cy="514350"/>
        </a:xfrm>
      </xdr:grpSpPr>
      <xdr:grpSp>
        <xdr:nvGrpSpPr>
          <xdr:cNvPr id="885" name="Group 884">
            <a:extLst>
              <a:ext uri="{FF2B5EF4-FFF2-40B4-BE49-F238E27FC236}">
                <a16:creationId xmlns:a16="http://schemas.microsoft.com/office/drawing/2014/main" id="{17892817-9A37-66F9-0EE8-825646712A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7" name="Straight Connector 886">
              <a:extLst>
                <a:ext uri="{FF2B5EF4-FFF2-40B4-BE49-F238E27FC236}">
                  <a16:creationId xmlns:a16="http://schemas.microsoft.com/office/drawing/2014/main" id="{19F8BD2C-919A-9FA8-04C8-D19E2E32F4F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8" name="Straight Connector 887">
              <a:extLst>
                <a:ext uri="{FF2B5EF4-FFF2-40B4-BE49-F238E27FC236}">
                  <a16:creationId xmlns:a16="http://schemas.microsoft.com/office/drawing/2014/main" id="{BB610C8E-77AA-61DC-9E99-2BF8BD14978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9" name="Straight Connector 888">
              <a:extLst>
                <a:ext uri="{FF2B5EF4-FFF2-40B4-BE49-F238E27FC236}">
                  <a16:creationId xmlns:a16="http://schemas.microsoft.com/office/drawing/2014/main" id="{3D059E57-938A-0E21-9241-13F6E6775F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0" name="Straight Connector 889">
              <a:extLst>
                <a:ext uri="{FF2B5EF4-FFF2-40B4-BE49-F238E27FC236}">
                  <a16:creationId xmlns:a16="http://schemas.microsoft.com/office/drawing/2014/main" id="{E1E68F3C-DB2F-6CAA-07D0-1989677C29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1" name="Straight Connector 890">
              <a:extLst>
                <a:ext uri="{FF2B5EF4-FFF2-40B4-BE49-F238E27FC236}">
                  <a16:creationId xmlns:a16="http://schemas.microsoft.com/office/drawing/2014/main" id="{3A005BF4-BE22-E8BF-8E02-77A47A563D3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2" name="Straight Connector 891">
              <a:extLst>
                <a:ext uri="{FF2B5EF4-FFF2-40B4-BE49-F238E27FC236}">
                  <a16:creationId xmlns:a16="http://schemas.microsoft.com/office/drawing/2014/main" id="{94F82B77-5B99-F250-1754-48169929FF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86" name="Straight Connector 885">
            <a:extLst>
              <a:ext uri="{FF2B5EF4-FFF2-40B4-BE49-F238E27FC236}">
                <a16:creationId xmlns:a16="http://schemas.microsoft.com/office/drawing/2014/main" id="{ADB9FF4A-D95B-CD28-CCDD-CC25C1F0ACD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194</xdr:row>
      <xdr:rowOff>167873</xdr:rowOff>
    </xdr:from>
    <xdr:to>
      <xdr:col>4</xdr:col>
      <xdr:colOff>274998</xdr:colOff>
      <xdr:row>197</xdr:row>
      <xdr:rowOff>2047</xdr:rowOff>
    </xdr:to>
    <xdr:grpSp>
      <xdr:nvGrpSpPr>
        <xdr:cNvPr id="893" name="Group 892">
          <a:extLst>
            <a:ext uri="{FF2B5EF4-FFF2-40B4-BE49-F238E27FC236}">
              <a16:creationId xmlns:a16="http://schemas.microsoft.com/office/drawing/2014/main" id="{0EA10474-78AB-4575-AF38-C2B21C098976}"/>
            </a:ext>
          </a:extLst>
        </xdr:cNvPr>
        <xdr:cNvGrpSpPr/>
      </xdr:nvGrpSpPr>
      <xdr:grpSpPr>
        <a:xfrm>
          <a:off x="1971046" y="34093682"/>
          <a:ext cx="274320" cy="357115"/>
          <a:chOff x="6147651" y="793750"/>
          <a:chExt cx="462699" cy="514350"/>
        </a:xfrm>
      </xdr:grpSpPr>
      <xdr:grpSp>
        <xdr:nvGrpSpPr>
          <xdr:cNvPr id="894" name="Group 893">
            <a:extLst>
              <a:ext uri="{FF2B5EF4-FFF2-40B4-BE49-F238E27FC236}">
                <a16:creationId xmlns:a16="http://schemas.microsoft.com/office/drawing/2014/main" id="{3BCD6429-3659-2E28-6004-2D008C2449F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96" name="Straight Connector 895">
              <a:extLst>
                <a:ext uri="{FF2B5EF4-FFF2-40B4-BE49-F238E27FC236}">
                  <a16:creationId xmlns:a16="http://schemas.microsoft.com/office/drawing/2014/main" id="{9E3AEB7D-B66A-4685-F6B0-B495C6F7EA8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7" name="Straight Connector 896">
              <a:extLst>
                <a:ext uri="{FF2B5EF4-FFF2-40B4-BE49-F238E27FC236}">
                  <a16:creationId xmlns:a16="http://schemas.microsoft.com/office/drawing/2014/main" id="{4207810B-F8B7-2796-E714-F19781BA33E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8" name="Straight Connector 897">
              <a:extLst>
                <a:ext uri="{FF2B5EF4-FFF2-40B4-BE49-F238E27FC236}">
                  <a16:creationId xmlns:a16="http://schemas.microsoft.com/office/drawing/2014/main" id="{695E452B-D759-4294-E94E-ADD2CB95B20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9" name="Straight Connector 898">
              <a:extLst>
                <a:ext uri="{FF2B5EF4-FFF2-40B4-BE49-F238E27FC236}">
                  <a16:creationId xmlns:a16="http://schemas.microsoft.com/office/drawing/2014/main" id="{F7F1CE11-4F4F-6426-106C-90183187FC7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0" name="Straight Connector 899">
              <a:extLst>
                <a:ext uri="{FF2B5EF4-FFF2-40B4-BE49-F238E27FC236}">
                  <a16:creationId xmlns:a16="http://schemas.microsoft.com/office/drawing/2014/main" id="{9E0E8A0F-E28C-3DCB-2D36-135AF3551B7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1" name="Straight Connector 900">
              <a:extLst>
                <a:ext uri="{FF2B5EF4-FFF2-40B4-BE49-F238E27FC236}">
                  <a16:creationId xmlns:a16="http://schemas.microsoft.com/office/drawing/2014/main" id="{103B9B8A-6DF3-5080-1A09-D9975F97091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95" name="Straight Connector 894">
            <a:extLst>
              <a:ext uri="{FF2B5EF4-FFF2-40B4-BE49-F238E27FC236}">
                <a16:creationId xmlns:a16="http://schemas.microsoft.com/office/drawing/2014/main" id="{9A31C1C2-41E2-8E14-491D-1466BF53DF3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194</xdr:row>
      <xdr:rowOff>167873</xdr:rowOff>
    </xdr:from>
    <xdr:to>
      <xdr:col>6</xdr:col>
      <xdr:colOff>274998</xdr:colOff>
      <xdr:row>197</xdr:row>
      <xdr:rowOff>2047</xdr:rowOff>
    </xdr:to>
    <xdr:grpSp>
      <xdr:nvGrpSpPr>
        <xdr:cNvPr id="902" name="Group 901">
          <a:extLst>
            <a:ext uri="{FF2B5EF4-FFF2-40B4-BE49-F238E27FC236}">
              <a16:creationId xmlns:a16="http://schemas.microsoft.com/office/drawing/2014/main" id="{7157762B-5497-4AB1-A605-FE254B48E124}"/>
            </a:ext>
          </a:extLst>
        </xdr:cNvPr>
        <xdr:cNvGrpSpPr/>
      </xdr:nvGrpSpPr>
      <xdr:grpSpPr>
        <a:xfrm>
          <a:off x="3026266" y="34093682"/>
          <a:ext cx="274320" cy="357115"/>
          <a:chOff x="6147651" y="793750"/>
          <a:chExt cx="462699" cy="514350"/>
        </a:xfrm>
      </xdr:grpSpPr>
      <xdr:grpSp>
        <xdr:nvGrpSpPr>
          <xdr:cNvPr id="903" name="Group 902">
            <a:extLst>
              <a:ext uri="{FF2B5EF4-FFF2-40B4-BE49-F238E27FC236}">
                <a16:creationId xmlns:a16="http://schemas.microsoft.com/office/drawing/2014/main" id="{57FD535C-C66C-C801-6DD0-47A29F00D6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05" name="Straight Connector 904">
              <a:extLst>
                <a:ext uri="{FF2B5EF4-FFF2-40B4-BE49-F238E27FC236}">
                  <a16:creationId xmlns:a16="http://schemas.microsoft.com/office/drawing/2014/main" id="{640C41DC-D24E-9A7A-61AB-2E27E817F1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6" name="Straight Connector 905">
              <a:extLst>
                <a:ext uri="{FF2B5EF4-FFF2-40B4-BE49-F238E27FC236}">
                  <a16:creationId xmlns:a16="http://schemas.microsoft.com/office/drawing/2014/main" id="{6B14BC69-78A4-0910-3CD8-78E8F9B5C7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7" name="Straight Connector 906">
              <a:extLst>
                <a:ext uri="{FF2B5EF4-FFF2-40B4-BE49-F238E27FC236}">
                  <a16:creationId xmlns:a16="http://schemas.microsoft.com/office/drawing/2014/main" id="{E3165E4D-038D-2718-8A3E-F6CC5FD4BA8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8" name="Straight Connector 907">
              <a:extLst>
                <a:ext uri="{FF2B5EF4-FFF2-40B4-BE49-F238E27FC236}">
                  <a16:creationId xmlns:a16="http://schemas.microsoft.com/office/drawing/2014/main" id="{E0AE8ACA-8111-6207-5C1E-7077BF3E11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9" name="Straight Connector 908">
              <a:extLst>
                <a:ext uri="{FF2B5EF4-FFF2-40B4-BE49-F238E27FC236}">
                  <a16:creationId xmlns:a16="http://schemas.microsoft.com/office/drawing/2014/main" id="{BAC9C47B-3F63-DCB7-0BA2-87E4661379D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0" name="Straight Connector 909">
              <a:extLst>
                <a:ext uri="{FF2B5EF4-FFF2-40B4-BE49-F238E27FC236}">
                  <a16:creationId xmlns:a16="http://schemas.microsoft.com/office/drawing/2014/main" id="{2A114D89-E36F-7616-0DB9-E3A934E6C0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04" name="Straight Connector 903">
            <a:extLst>
              <a:ext uri="{FF2B5EF4-FFF2-40B4-BE49-F238E27FC236}">
                <a16:creationId xmlns:a16="http://schemas.microsoft.com/office/drawing/2014/main" id="{F49A00FF-3CB0-271C-4492-CEB2C94376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194</xdr:row>
      <xdr:rowOff>167873</xdr:rowOff>
    </xdr:from>
    <xdr:to>
      <xdr:col>8</xdr:col>
      <xdr:colOff>274998</xdr:colOff>
      <xdr:row>197</xdr:row>
      <xdr:rowOff>2047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E6FD6CE6-37B5-4043-B7C0-2C666A9EE8CC}"/>
            </a:ext>
          </a:extLst>
        </xdr:cNvPr>
        <xdr:cNvGrpSpPr/>
      </xdr:nvGrpSpPr>
      <xdr:grpSpPr>
        <a:xfrm>
          <a:off x="4081487" y="34093682"/>
          <a:ext cx="274320" cy="357115"/>
          <a:chOff x="6147651" y="793750"/>
          <a:chExt cx="462699" cy="514350"/>
        </a:xfrm>
      </xdr:grpSpPr>
      <xdr:grpSp>
        <xdr:nvGrpSpPr>
          <xdr:cNvPr id="912" name="Group 911">
            <a:extLst>
              <a:ext uri="{FF2B5EF4-FFF2-40B4-BE49-F238E27FC236}">
                <a16:creationId xmlns:a16="http://schemas.microsoft.com/office/drawing/2014/main" id="{60AD2C40-2471-DFB1-7973-97CB6AFEBA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14" name="Straight Connector 913">
              <a:extLst>
                <a:ext uri="{FF2B5EF4-FFF2-40B4-BE49-F238E27FC236}">
                  <a16:creationId xmlns:a16="http://schemas.microsoft.com/office/drawing/2014/main" id="{D1D24E97-13A9-E251-C74C-80CAD0B761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5" name="Straight Connector 914">
              <a:extLst>
                <a:ext uri="{FF2B5EF4-FFF2-40B4-BE49-F238E27FC236}">
                  <a16:creationId xmlns:a16="http://schemas.microsoft.com/office/drawing/2014/main" id="{EFD9B198-13FA-406C-3E02-DDE7E483DF8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6" name="Straight Connector 915">
              <a:extLst>
                <a:ext uri="{FF2B5EF4-FFF2-40B4-BE49-F238E27FC236}">
                  <a16:creationId xmlns:a16="http://schemas.microsoft.com/office/drawing/2014/main" id="{B87DCA92-A86E-3101-43AA-6ECC768792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7" name="Straight Connector 916">
              <a:extLst>
                <a:ext uri="{FF2B5EF4-FFF2-40B4-BE49-F238E27FC236}">
                  <a16:creationId xmlns:a16="http://schemas.microsoft.com/office/drawing/2014/main" id="{DFB43158-0583-902E-9092-82704B2ACE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8" name="Straight Connector 917">
              <a:extLst>
                <a:ext uri="{FF2B5EF4-FFF2-40B4-BE49-F238E27FC236}">
                  <a16:creationId xmlns:a16="http://schemas.microsoft.com/office/drawing/2014/main" id="{8F228C33-8F74-7456-5269-7B47E6A112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9" name="Straight Connector 918">
              <a:extLst>
                <a:ext uri="{FF2B5EF4-FFF2-40B4-BE49-F238E27FC236}">
                  <a16:creationId xmlns:a16="http://schemas.microsoft.com/office/drawing/2014/main" id="{01BC1676-DD16-B4D1-C8B0-0B78C5792A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13" name="Straight Connector 912">
            <a:extLst>
              <a:ext uri="{FF2B5EF4-FFF2-40B4-BE49-F238E27FC236}">
                <a16:creationId xmlns:a16="http://schemas.microsoft.com/office/drawing/2014/main" id="{084809D0-E90F-7C7D-9608-DB8AADE066F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194</xdr:row>
      <xdr:rowOff>167873</xdr:rowOff>
    </xdr:from>
    <xdr:to>
      <xdr:col>10</xdr:col>
      <xdr:colOff>274998</xdr:colOff>
      <xdr:row>197</xdr:row>
      <xdr:rowOff>2047</xdr:rowOff>
    </xdr:to>
    <xdr:grpSp>
      <xdr:nvGrpSpPr>
        <xdr:cNvPr id="920" name="Group 919">
          <a:extLst>
            <a:ext uri="{FF2B5EF4-FFF2-40B4-BE49-F238E27FC236}">
              <a16:creationId xmlns:a16="http://schemas.microsoft.com/office/drawing/2014/main" id="{742074B2-4D41-4DB2-829F-3D7D769EF1DC}"/>
            </a:ext>
          </a:extLst>
        </xdr:cNvPr>
        <xdr:cNvGrpSpPr/>
      </xdr:nvGrpSpPr>
      <xdr:grpSpPr>
        <a:xfrm>
          <a:off x="5136707" y="34093682"/>
          <a:ext cx="274320" cy="357115"/>
          <a:chOff x="6147651" y="793750"/>
          <a:chExt cx="462699" cy="514350"/>
        </a:xfrm>
      </xdr:grpSpPr>
      <xdr:grpSp>
        <xdr:nvGrpSpPr>
          <xdr:cNvPr id="921" name="Group 920">
            <a:extLst>
              <a:ext uri="{FF2B5EF4-FFF2-40B4-BE49-F238E27FC236}">
                <a16:creationId xmlns:a16="http://schemas.microsoft.com/office/drawing/2014/main" id="{ABDB3A7A-C521-F280-D366-A3997B3068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23" name="Straight Connector 922">
              <a:extLst>
                <a:ext uri="{FF2B5EF4-FFF2-40B4-BE49-F238E27FC236}">
                  <a16:creationId xmlns:a16="http://schemas.microsoft.com/office/drawing/2014/main" id="{ECE099EB-C3CF-098D-7B07-48AE9A7DF6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4" name="Straight Connector 923">
              <a:extLst>
                <a:ext uri="{FF2B5EF4-FFF2-40B4-BE49-F238E27FC236}">
                  <a16:creationId xmlns:a16="http://schemas.microsoft.com/office/drawing/2014/main" id="{197F41D0-E2C1-231C-AFC0-6B200293568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5" name="Straight Connector 924">
              <a:extLst>
                <a:ext uri="{FF2B5EF4-FFF2-40B4-BE49-F238E27FC236}">
                  <a16:creationId xmlns:a16="http://schemas.microsoft.com/office/drawing/2014/main" id="{03175BF8-0C03-58C7-E086-AF37FE0A41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6" name="Straight Connector 925">
              <a:extLst>
                <a:ext uri="{FF2B5EF4-FFF2-40B4-BE49-F238E27FC236}">
                  <a16:creationId xmlns:a16="http://schemas.microsoft.com/office/drawing/2014/main" id="{77AFAB71-89AB-7CFD-3471-C620B70550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120802C1-4717-623A-CD62-0957312CD27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8" name="Straight Connector 927">
              <a:extLst>
                <a:ext uri="{FF2B5EF4-FFF2-40B4-BE49-F238E27FC236}">
                  <a16:creationId xmlns:a16="http://schemas.microsoft.com/office/drawing/2014/main" id="{53CF9A06-D665-4DB0-F8F3-4AD1ECB050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22" name="Straight Connector 921">
            <a:extLst>
              <a:ext uri="{FF2B5EF4-FFF2-40B4-BE49-F238E27FC236}">
                <a16:creationId xmlns:a16="http://schemas.microsoft.com/office/drawing/2014/main" id="{4EA3F3F0-51BB-E6AD-CDF1-C411878DC7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194</xdr:row>
      <xdr:rowOff>167873</xdr:rowOff>
    </xdr:from>
    <xdr:to>
      <xdr:col>12</xdr:col>
      <xdr:colOff>274998</xdr:colOff>
      <xdr:row>197</xdr:row>
      <xdr:rowOff>2047</xdr:rowOff>
    </xdr:to>
    <xdr:grpSp>
      <xdr:nvGrpSpPr>
        <xdr:cNvPr id="929" name="Group 928">
          <a:extLst>
            <a:ext uri="{FF2B5EF4-FFF2-40B4-BE49-F238E27FC236}">
              <a16:creationId xmlns:a16="http://schemas.microsoft.com/office/drawing/2014/main" id="{F88F460D-F93C-420D-9100-3AF12136A5D3}"/>
            </a:ext>
          </a:extLst>
        </xdr:cNvPr>
        <xdr:cNvGrpSpPr/>
      </xdr:nvGrpSpPr>
      <xdr:grpSpPr>
        <a:xfrm>
          <a:off x="6191928" y="34093682"/>
          <a:ext cx="274320" cy="357115"/>
          <a:chOff x="6147651" y="793750"/>
          <a:chExt cx="462699" cy="514350"/>
        </a:xfrm>
      </xdr:grpSpPr>
      <xdr:grpSp>
        <xdr:nvGrpSpPr>
          <xdr:cNvPr id="930" name="Group 929">
            <a:extLst>
              <a:ext uri="{FF2B5EF4-FFF2-40B4-BE49-F238E27FC236}">
                <a16:creationId xmlns:a16="http://schemas.microsoft.com/office/drawing/2014/main" id="{16BD000A-80C6-58A3-F836-7E1D74ED87E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32" name="Straight Connector 931">
              <a:extLst>
                <a:ext uri="{FF2B5EF4-FFF2-40B4-BE49-F238E27FC236}">
                  <a16:creationId xmlns:a16="http://schemas.microsoft.com/office/drawing/2014/main" id="{1B97522B-CE12-8CD4-55F6-61604F6F82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3" name="Straight Connector 932">
              <a:extLst>
                <a:ext uri="{FF2B5EF4-FFF2-40B4-BE49-F238E27FC236}">
                  <a16:creationId xmlns:a16="http://schemas.microsoft.com/office/drawing/2014/main" id="{F4507A55-B8BA-E128-816B-889A8855A9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4" name="Straight Connector 933">
              <a:extLst>
                <a:ext uri="{FF2B5EF4-FFF2-40B4-BE49-F238E27FC236}">
                  <a16:creationId xmlns:a16="http://schemas.microsoft.com/office/drawing/2014/main" id="{752776EE-FFCD-A175-AAB0-7AEE0AD8B5B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5" name="Straight Connector 934">
              <a:extLst>
                <a:ext uri="{FF2B5EF4-FFF2-40B4-BE49-F238E27FC236}">
                  <a16:creationId xmlns:a16="http://schemas.microsoft.com/office/drawing/2014/main" id="{021690F8-DD67-2360-1F35-137CF6272CA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6" name="Straight Connector 935">
              <a:extLst>
                <a:ext uri="{FF2B5EF4-FFF2-40B4-BE49-F238E27FC236}">
                  <a16:creationId xmlns:a16="http://schemas.microsoft.com/office/drawing/2014/main" id="{91606FA0-9C99-4EF5-458C-7A7F136DFC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7" name="Straight Connector 936">
              <a:extLst>
                <a:ext uri="{FF2B5EF4-FFF2-40B4-BE49-F238E27FC236}">
                  <a16:creationId xmlns:a16="http://schemas.microsoft.com/office/drawing/2014/main" id="{612740BA-0853-6CEB-7915-7B6F3AAE31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31" name="Straight Connector 930">
            <a:extLst>
              <a:ext uri="{FF2B5EF4-FFF2-40B4-BE49-F238E27FC236}">
                <a16:creationId xmlns:a16="http://schemas.microsoft.com/office/drawing/2014/main" id="{FA2E49F5-8797-BBD0-415A-AC47C45413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194</xdr:row>
      <xdr:rowOff>167873</xdr:rowOff>
    </xdr:from>
    <xdr:to>
      <xdr:col>16</xdr:col>
      <xdr:colOff>274998</xdr:colOff>
      <xdr:row>197</xdr:row>
      <xdr:rowOff>2047</xdr:rowOff>
    </xdr:to>
    <xdr:grpSp>
      <xdr:nvGrpSpPr>
        <xdr:cNvPr id="938" name="Group 937">
          <a:extLst>
            <a:ext uri="{FF2B5EF4-FFF2-40B4-BE49-F238E27FC236}">
              <a16:creationId xmlns:a16="http://schemas.microsoft.com/office/drawing/2014/main" id="{A15DED72-1BEA-44C6-AE78-E9F997580A0D}"/>
            </a:ext>
          </a:extLst>
        </xdr:cNvPr>
        <xdr:cNvGrpSpPr/>
      </xdr:nvGrpSpPr>
      <xdr:grpSpPr>
        <a:xfrm>
          <a:off x="8302369" y="34093682"/>
          <a:ext cx="274320" cy="357115"/>
          <a:chOff x="6147651" y="793750"/>
          <a:chExt cx="462699" cy="514350"/>
        </a:xfrm>
      </xdr:grpSpPr>
      <xdr:grpSp>
        <xdr:nvGrpSpPr>
          <xdr:cNvPr id="939" name="Group 938">
            <a:extLst>
              <a:ext uri="{FF2B5EF4-FFF2-40B4-BE49-F238E27FC236}">
                <a16:creationId xmlns:a16="http://schemas.microsoft.com/office/drawing/2014/main" id="{4841FF6B-0C31-0B29-29A7-0900CA7A08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41" name="Straight Connector 940">
              <a:extLst>
                <a:ext uri="{FF2B5EF4-FFF2-40B4-BE49-F238E27FC236}">
                  <a16:creationId xmlns:a16="http://schemas.microsoft.com/office/drawing/2014/main" id="{1C1F8845-E7CB-1CF7-2E7C-4B2F4087C7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2" name="Straight Connector 941">
              <a:extLst>
                <a:ext uri="{FF2B5EF4-FFF2-40B4-BE49-F238E27FC236}">
                  <a16:creationId xmlns:a16="http://schemas.microsoft.com/office/drawing/2014/main" id="{44A6D529-96E1-375B-6B0B-4A03DA6231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3" name="Straight Connector 942">
              <a:extLst>
                <a:ext uri="{FF2B5EF4-FFF2-40B4-BE49-F238E27FC236}">
                  <a16:creationId xmlns:a16="http://schemas.microsoft.com/office/drawing/2014/main" id="{F20D2872-0584-AFB4-7236-73CFD7BAA3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4" name="Straight Connector 943">
              <a:extLst>
                <a:ext uri="{FF2B5EF4-FFF2-40B4-BE49-F238E27FC236}">
                  <a16:creationId xmlns:a16="http://schemas.microsoft.com/office/drawing/2014/main" id="{71507125-F3CD-A136-0E32-6DA5C43ABCE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5" name="Straight Connector 944">
              <a:extLst>
                <a:ext uri="{FF2B5EF4-FFF2-40B4-BE49-F238E27FC236}">
                  <a16:creationId xmlns:a16="http://schemas.microsoft.com/office/drawing/2014/main" id="{658F70D6-B071-4FFF-D527-8E6F4F67C6D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6" name="Straight Connector 945">
              <a:extLst>
                <a:ext uri="{FF2B5EF4-FFF2-40B4-BE49-F238E27FC236}">
                  <a16:creationId xmlns:a16="http://schemas.microsoft.com/office/drawing/2014/main" id="{354FDAFF-756F-8FB9-7285-566E677B91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0" name="Straight Connector 939">
            <a:extLst>
              <a:ext uri="{FF2B5EF4-FFF2-40B4-BE49-F238E27FC236}">
                <a16:creationId xmlns:a16="http://schemas.microsoft.com/office/drawing/2014/main" id="{0350C48E-6CFE-FB3D-6559-5A70CB819C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194</xdr:row>
      <xdr:rowOff>167873</xdr:rowOff>
    </xdr:from>
    <xdr:to>
      <xdr:col>20</xdr:col>
      <xdr:colOff>274998</xdr:colOff>
      <xdr:row>197</xdr:row>
      <xdr:rowOff>2047</xdr:rowOff>
    </xdr:to>
    <xdr:grpSp>
      <xdr:nvGrpSpPr>
        <xdr:cNvPr id="947" name="Group 946">
          <a:extLst>
            <a:ext uri="{FF2B5EF4-FFF2-40B4-BE49-F238E27FC236}">
              <a16:creationId xmlns:a16="http://schemas.microsoft.com/office/drawing/2014/main" id="{5CA16839-16E3-4F0C-A270-8724C0F5A720}"/>
            </a:ext>
          </a:extLst>
        </xdr:cNvPr>
        <xdr:cNvGrpSpPr/>
      </xdr:nvGrpSpPr>
      <xdr:grpSpPr>
        <a:xfrm>
          <a:off x="10412810" y="34093682"/>
          <a:ext cx="274320" cy="357115"/>
          <a:chOff x="6147651" y="793750"/>
          <a:chExt cx="462699" cy="514350"/>
        </a:xfrm>
      </xdr:grpSpPr>
      <xdr:grpSp>
        <xdr:nvGrpSpPr>
          <xdr:cNvPr id="948" name="Group 947">
            <a:extLst>
              <a:ext uri="{FF2B5EF4-FFF2-40B4-BE49-F238E27FC236}">
                <a16:creationId xmlns:a16="http://schemas.microsoft.com/office/drawing/2014/main" id="{A13A2AFA-C1E4-6EF2-6CA0-B9394F9BA84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0" name="Straight Connector 949">
              <a:extLst>
                <a:ext uri="{FF2B5EF4-FFF2-40B4-BE49-F238E27FC236}">
                  <a16:creationId xmlns:a16="http://schemas.microsoft.com/office/drawing/2014/main" id="{05350EAE-C64A-7FF1-6E62-C66979B8322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1" name="Straight Connector 950">
              <a:extLst>
                <a:ext uri="{FF2B5EF4-FFF2-40B4-BE49-F238E27FC236}">
                  <a16:creationId xmlns:a16="http://schemas.microsoft.com/office/drawing/2014/main" id="{AD7A1B11-48E7-1FF5-DB0E-16743B12F5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2" name="Straight Connector 951">
              <a:extLst>
                <a:ext uri="{FF2B5EF4-FFF2-40B4-BE49-F238E27FC236}">
                  <a16:creationId xmlns:a16="http://schemas.microsoft.com/office/drawing/2014/main" id="{FBFFE3D5-9F40-2E4A-9571-E3E2E407307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3" name="Straight Connector 952">
              <a:extLst>
                <a:ext uri="{FF2B5EF4-FFF2-40B4-BE49-F238E27FC236}">
                  <a16:creationId xmlns:a16="http://schemas.microsoft.com/office/drawing/2014/main" id="{A5F28F38-160D-163F-60CB-7D236D6FFF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4" name="Straight Connector 953">
              <a:extLst>
                <a:ext uri="{FF2B5EF4-FFF2-40B4-BE49-F238E27FC236}">
                  <a16:creationId xmlns:a16="http://schemas.microsoft.com/office/drawing/2014/main" id="{818ECF87-60E9-98B3-C78F-D453727DAC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5" name="Straight Connector 954">
              <a:extLst>
                <a:ext uri="{FF2B5EF4-FFF2-40B4-BE49-F238E27FC236}">
                  <a16:creationId xmlns:a16="http://schemas.microsoft.com/office/drawing/2014/main" id="{B7DEF24C-11C9-754C-FE0A-48BCD22BD8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9" name="Straight Connector 948">
            <a:extLst>
              <a:ext uri="{FF2B5EF4-FFF2-40B4-BE49-F238E27FC236}">
                <a16:creationId xmlns:a16="http://schemas.microsoft.com/office/drawing/2014/main" id="{E5DE2756-2ADE-FFF5-8A2A-1431D21D14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206</xdr:row>
      <xdr:rowOff>167873</xdr:rowOff>
    </xdr:from>
    <xdr:to>
      <xdr:col>6</xdr:col>
      <xdr:colOff>274998</xdr:colOff>
      <xdr:row>209</xdr:row>
      <xdr:rowOff>2048</xdr:rowOff>
    </xdr:to>
    <xdr:grpSp>
      <xdr:nvGrpSpPr>
        <xdr:cNvPr id="956" name="Group 955">
          <a:extLst>
            <a:ext uri="{FF2B5EF4-FFF2-40B4-BE49-F238E27FC236}">
              <a16:creationId xmlns:a16="http://schemas.microsoft.com/office/drawing/2014/main" id="{AA6E9507-CEA6-4098-A24B-276B3A72508B}"/>
            </a:ext>
          </a:extLst>
        </xdr:cNvPr>
        <xdr:cNvGrpSpPr/>
      </xdr:nvGrpSpPr>
      <xdr:grpSpPr>
        <a:xfrm>
          <a:off x="3026266" y="36129417"/>
          <a:ext cx="274320" cy="357116"/>
          <a:chOff x="6147651" y="793750"/>
          <a:chExt cx="462699" cy="514350"/>
        </a:xfrm>
      </xdr:grpSpPr>
      <xdr:grpSp>
        <xdr:nvGrpSpPr>
          <xdr:cNvPr id="957" name="Group 956">
            <a:extLst>
              <a:ext uri="{FF2B5EF4-FFF2-40B4-BE49-F238E27FC236}">
                <a16:creationId xmlns:a16="http://schemas.microsoft.com/office/drawing/2014/main" id="{38BF9AC6-086C-86AD-009A-C44EB95AA10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9" name="Straight Connector 958">
              <a:extLst>
                <a:ext uri="{FF2B5EF4-FFF2-40B4-BE49-F238E27FC236}">
                  <a16:creationId xmlns:a16="http://schemas.microsoft.com/office/drawing/2014/main" id="{DB2A855F-3008-31C1-D24D-D137B7BE5F2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0" name="Straight Connector 959">
              <a:extLst>
                <a:ext uri="{FF2B5EF4-FFF2-40B4-BE49-F238E27FC236}">
                  <a16:creationId xmlns:a16="http://schemas.microsoft.com/office/drawing/2014/main" id="{F0B37246-546E-9E00-ADD7-A988A990910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1" name="Straight Connector 960">
              <a:extLst>
                <a:ext uri="{FF2B5EF4-FFF2-40B4-BE49-F238E27FC236}">
                  <a16:creationId xmlns:a16="http://schemas.microsoft.com/office/drawing/2014/main" id="{D834A926-7B14-CF3E-1333-859402327F4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2" name="Straight Connector 961">
              <a:extLst>
                <a:ext uri="{FF2B5EF4-FFF2-40B4-BE49-F238E27FC236}">
                  <a16:creationId xmlns:a16="http://schemas.microsoft.com/office/drawing/2014/main" id="{9D4BAA63-8BE0-F1A1-6D11-C353B7504F1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3" name="Straight Connector 962">
              <a:extLst>
                <a:ext uri="{FF2B5EF4-FFF2-40B4-BE49-F238E27FC236}">
                  <a16:creationId xmlns:a16="http://schemas.microsoft.com/office/drawing/2014/main" id="{E1565865-C615-AB35-B786-31E31AC42E5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4" name="Straight Connector 963">
              <a:extLst>
                <a:ext uri="{FF2B5EF4-FFF2-40B4-BE49-F238E27FC236}">
                  <a16:creationId xmlns:a16="http://schemas.microsoft.com/office/drawing/2014/main" id="{EBE422E2-CE7E-A879-3880-6C1585E643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58" name="Straight Connector 957">
            <a:extLst>
              <a:ext uri="{FF2B5EF4-FFF2-40B4-BE49-F238E27FC236}">
                <a16:creationId xmlns:a16="http://schemas.microsoft.com/office/drawing/2014/main" id="{32DF8A60-AC57-3F37-0741-AA0BDF949A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206</xdr:row>
      <xdr:rowOff>167873</xdr:rowOff>
    </xdr:from>
    <xdr:to>
      <xdr:col>8</xdr:col>
      <xdr:colOff>274998</xdr:colOff>
      <xdr:row>209</xdr:row>
      <xdr:rowOff>2048</xdr:rowOff>
    </xdr:to>
    <xdr:grpSp>
      <xdr:nvGrpSpPr>
        <xdr:cNvPr id="965" name="Group 964">
          <a:extLst>
            <a:ext uri="{FF2B5EF4-FFF2-40B4-BE49-F238E27FC236}">
              <a16:creationId xmlns:a16="http://schemas.microsoft.com/office/drawing/2014/main" id="{791DB89D-AFC0-4C71-A5E1-16019B1D2497}"/>
            </a:ext>
          </a:extLst>
        </xdr:cNvPr>
        <xdr:cNvGrpSpPr/>
      </xdr:nvGrpSpPr>
      <xdr:grpSpPr>
        <a:xfrm>
          <a:off x="4081487" y="36129417"/>
          <a:ext cx="274320" cy="357116"/>
          <a:chOff x="6147651" y="793750"/>
          <a:chExt cx="462699" cy="514350"/>
        </a:xfrm>
      </xdr:grpSpPr>
      <xdr:grpSp>
        <xdr:nvGrpSpPr>
          <xdr:cNvPr id="966" name="Group 965">
            <a:extLst>
              <a:ext uri="{FF2B5EF4-FFF2-40B4-BE49-F238E27FC236}">
                <a16:creationId xmlns:a16="http://schemas.microsoft.com/office/drawing/2014/main" id="{4DE95B86-C3A7-8125-FFBE-141C2A8AE67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68" name="Straight Connector 967">
              <a:extLst>
                <a:ext uri="{FF2B5EF4-FFF2-40B4-BE49-F238E27FC236}">
                  <a16:creationId xmlns:a16="http://schemas.microsoft.com/office/drawing/2014/main" id="{60ED0C08-8FBD-BCBA-7BA8-199525249A8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9" name="Straight Connector 968">
              <a:extLst>
                <a:ext uri="{FF2B5EF4-FFF2-40B4-BE49-F238E27FC236}">
                  <a16:creationId xmlns:a16="http://schemas.microsoft.com/office/drawing/2014/main" id="{220033C4-1041-F833-946B-D14E1BF9F47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0" name="Straight Connector 969">
              <a:extLst>
                <a:ext uri="{FF2B5EF4-FFF2-40B4-BE49-F238E27FC236}">
                  <a16:creationId xmlns:a16="http://schemas.microsoft.com/office/drawing/2014/main" id="{033D6AE7-0762-5271-89BB-3C4975486A2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1" name="Straight Connector 970">
              <a:extLst>
                <a:ext uri="{FF2B5EF4-FFF2-40B4-BE49-F238E27FC236}">
                  <a16:creationId xmlns:a16="http://schemas.microsoft.com/office/drawing/2014/main" id="{EFA05DD9-83FE-8CD1-2FD1-897A9BAFF42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2" name="Straight Connector 971">
              <a:extLst>
                <a:ext uri="{FF2B5EF4-FFF2-40B4-BE49-F238E27FC236}">
                  <a16:creationId xmlns:a16="http://schemas.microsoft.com/office/drawing/2014/main" id="{957440F8-21BE-4A28-D531-29F9355B24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C197FD84-C6E2-9F40-DB62-ECA1F33289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7" name="Straight Connector 966">
            <a:extLst>
              <a:ext uri="{FF2B5EF4-FFF2-40B4-BE49-F238E27FC236}">
                <a16:creationId xmlns:a16="http://schemas.microsoft.com/office/drawing/2014/main" id="{BB55F660-21AA-DA61-388F-8904ECC1F37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206</xdr:row>
      <xdr:rowOff>167873</xdr:rowOff>
    </xdr:from>
    <xdr:to>
      <xdr:col>10</xdr:col>
      <xdr:colOff>274998</xdr:colOff>
      <xdr:row>209</xdr:row>
      <xdr:rowOff>2048</xdr:rowOff>
    </xdr:to>
    <xdr:grpSp>
      <xdr:nvGrpSpPr>
        <xdr:cNvPr id="974" name="Group 973">
          <a:extLst>
            <a:ext uri="{FF2B5EF4-FFF2-40B4-BE49-F238E27FC236}">
              <a16:creationId xmlns:a16="http://schemas.microsoft.com/office/drawing/2014/main" id="{AB7F66B6-9123-4CF5-92FB-ACFBCA3B237F}"/>
            </a:ext>
          </a:extLst>
        </xdr:cNvPr>
        <xdr:cNvGrpSpPr/>
      </xdr:nvGrpSpPr>
      <xdr:grpSpPr>
        <a:xfrm>
          <a:off x="5136707" y="36129417"/>
          <a:ext cx="274320" cy="357116"/>
          <a:chOff x="6147651" y="793750"/>
          <a:chExt cx="462699" cy="514350"/>
        </a:xfrm>
      </xdr:grpSpPr>
      <xdr:grpSp>
        <xdr:nvGrpSpPr>
          <xdr:cNvPr id="975" name="Group 974">
            <a:extLst>
              <a:ext uri="{FF2B5EF4-FFF2-40B4-BE49-F238E27FC236}">
                <a16:creationId xmlns:a16="http://schemas.microsoft.com/office/drawing/2014/main" id="{DE84D681-5B8D-67C6-6E27-8E0F5C71113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7" name="Straight Connector 976">
              <a:extLst>
                <a:ext uri="{FF2B5EF4-FFF2-40B4-BE49-F238E27FC236}">
                  <a16:creationId xmlns:a16="http://schemas.microsoft.com/office/drawing/2014/main" id="{294A61EE-B1C3-4114-83CA-6E56416DA7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8" name="Straight Connector 977">
              <a:extLst>
                <a:ext uri="{FF2B5EF4-FFF2-40B4-BE49-F238E27FC236}">
                  <a16:creationId xmlns:a16="http://schemas.microsoft.com/office/drawing/2014/main" id="{441D7E4F-9D7B-65BC-66F0-2448C33D46E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9" name="Straight Connector 978">
              <a:extLst>
                <a:ext uri="{FF2B5EF4-FFF2-40B4-BE49-F238E27FC236}">
                  <a16:creationId xmlns:a16="http://schemas.microsoft.com/office/drawing/2014/main" id="{BA48E550-A3C2-A943-C713-3A60E19EB00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0" name="Straight Connector 979">
              <a:extLst>
                <a:ext uri="{FF2B5EF4-FFF2-40B4-BE49-F238E27FC236}">
                  <a16:creationId xmlns:a16="http://schemas.microsoft.com/office/drawing/2014/main" id="{E50535E5-085F-357F-4FCC-F880675225B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1" name="Straight Connector 980">
              <a:extLst>
                <a:ext uri="{FF2B5EF4-FFF2-40B4-BE49-F238E27FC236}">
                  <a16:creationId xmlns:a16="http://schemas.microsoft.com/office/drawing/2014/main" id="{133E75BE-6B69-EA22-36B6-96045FF192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2" name="Straight Connector 981">
              <a:extLst>
                <a:ext uri="{FF2B5EF4-FFF2-40B4-BE49-F238E27FC236}">
                  <a16:creationId xmlns:a16="http://schemas.microsoft.com/office/drawing/2014/main" id="{2701F3DC-6610-B8F5-2F67-74973CDD32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76" name="Straight Connector 975">
            <a:extLst>
              <a:ext uri="{FF2B5EF4-FFF2-40B4-BE49-F238E27FC236}">
                <a16:creationId xmlns:a16="http://schemas.microsoft.com/office/drawing/2014/main" id="{B57C7A36-EDA0-A001-F935-D375BD3B14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206</xdr:row>
      <xdr:rowOff>167873</xdr:rowOff>
    </xdr:from>
    <xdr:to>
      <xdr:col>12</xdr:col>
      <xdr:colOff>274998</xdr:colOff>
      <xdr:row>209</xdr:row>
      <xdr:rowOff>2048</xdr:rowOff>
    </xdr:to>
    <xdr:grpSp>
      <xdr:nvGrpSpPr>
        <xdr:cNvPr id="983" name="Group 982">
          <a:extLst>
            <a:ext uri="{FF2B5EF4-FFF2-40B4-BE49-F238E27FC236}">
              <a16:creationId xmlns:a16="http://schemas.microsoft.com/office/drawing/2014/main" id="{31331114-94D8-4CA0-908F-619DE62D7F86}"/>
            </a:ext>
          </a:extLst>
        </xdr:cNvPr>
        <xdr:cNvGrpSpPr/>
      </xdr:nvGrpSpPr>
      <xdr:grpSpPr>
        <a:xfrm>
          <a:off x="6191928" y="36129417"/>
          <a:ext cx="274320" cy="357116"/>
          <a:chOff x="6147651" y="793750"/>
          <a:chExt cx="462699" cy="514350"/>
        </a:xfrm>
      </xdr:grpSpPr>
      <xdr:grpSp>
        <xdr:nvGrpSpPr>
          <xdr:cNvPr id="984" name="Group 983">
            <a:extLst>
              <a:ext uri="{FF2B5EF4-FFF2-40B4-BE49-F238E27FC236}">
                <a16:creationId xmlns:a16="http://schemas.microsoft.com/office/drawing/2014/main" id="{66256DD0-8959-E45D-B246-C52D588885D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86" name="Straight Connector 985">
              <a:extLst>
                <a:ext uri="{FF2B5EF4-FFF2-40B4-BE49-F238E27FC236}">
                  <a16:creationId xmlns:a16="http://schemas.microsoft.com/office/drawing/2014/main" id="{C72FBB7A-07E0-3508-AAAB-16FEC95EDA0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7" name="Straight Connector 986">
              <a:extLst>
                <a:ext uri="{FF2B5EF4-FFF2-40B4-BE49-F238E27FC236}">
                  <a16:creationId xmlns:a16="http://schemas.microsoft.com/office/drawing/2014/main" id="{52901BF6-9A9C-88EE-F4B1-EF7EF32B13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8" name="Straight Connector 987">
              <a:extLst>
                <a:ext uri="{FF2B5EF4-FFF2-40B4-BE49-F238E27FC236}">
                  <a16:creationId xmlns:a16="http://schemas.microsoft.com/office/drawing/2014/main" id="{F19A69A2-BA85-881E-6536-600982F8C21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9" name="Straight Connector 988">
              <a:extLst>
                <a:ext uri="{FF2B5EF4-FFF2-40B4-BE49-F238E27FC236}">
                  <a16:creationId xmlns:a16="http://schemas.microsoft.com/office/drawing/2014/main" id="{275BAA7B-B748-1AA1-0B3A-7AFA5443E74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0" name="Straight Connector 989">
              <a:extLst>
                <a:ext uri="{FF2B5EF4-FFF2-40B4-BE49-F238E27FC236}">
                  <a16:creationId xmlns:a16="http://schemas.microsoft.com/office/drawing/2014/main" id="{47E591BB-AAFE-05AC-708C-E77E5CF557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1" name="Straight Connector 990">
              <a:extLst>
                <a:ext uri="{FF2B5EF4-FFF2-40B4-BE49-F238E27FC236}">
                  <a16:creationId xmlns:a16="http://schemas.microsoft.com/office/drawing/2014/main" id="{1B0C7D41-5261-D23D-96F9-07CB1A5762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85" name="Straight Connector 984">
            <a:extLst>
              <a:ext uri="{FF2B5EF4-FFF2-40B4-BE49-F238E27FC236}">
                <a16:creationId xmlns:a16="http://schemas.microsoft.com/office/drawing/2014/main" id="{A502CE26-69E5-C158-3684-9C690438CC5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206</xdr:row>
      <xdr:rowOff>167873</xdr:rowOff>
    </xdr:from>
    <xdr:to>
      <xdr:col>14</xdr:col>
      <xdr:colOff>274998</xdr:colOff>
      <xdr:row>209</xdr:row>
      <xdr:rowOff>2048</xdr:rowOff>
    </xdr:to>
    <xdr:grpSp>
      <xdr:nvGrpSpPr>
        <xdr:cNvPr id="992" name="Group 991">
          <a:extLst>
            <a:ext uri="{FF2B5EF4-FFF2-40B4-BE49-F238E27FC236}">
              <a16:creationId xmlns:a16="http://schemas.microsoft.com/office/drawing/2014/main" id="{2D59116B-7585-463D-8982-D31B4C98CCC1}"/>
            </a:ext>
          </a:extLst>
        </xdr:cNvPr>
        <xdr:cNvGrpSpPr/>
      </xdr:nvGrpSpPr>
      <xdr:grpSpPr>
        <a:xfrm>
          <a:off x="7247149" y="36129417"/>
          <a:ext cx="274320" cy="357116"/>
          <a:chOff x="6147651" y="793750"/>
          <a:chExt cx="462699" cy="514350"/>
        </a:xfrm>
      </xdr:grpSpPr>
      <xdr:grpSp>
        <xdr:nvGrpSpPr>
          <xdr:cNvPr id="993" name="Group 992">
            <a:extLst>
              <a:ext uri="{FF2B5EF4-FFF2-40B4-BE49-F238E27FC236}">
                <a16:creationId xmlns:a16="http://schemas.microsoft.com/office/drawing/2014/main" id="{97CB7E3D-9093-9684-9F17-908FD7051E4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95" name="Straight Connector 994">
              <a:extLst>
                <a:ext uri="{FF2B5EF4-FFF2-40B4-BE49-F238E27FC236}">
                  <a16:creationId xmlns:a16="http://schemas.microsoft.com/office/drawing/2014/main" id="{B779217F-8BA4-83FA-D356-59215F97373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6" name="Straight Connector 995">
              <a:extLst>
                <a:ext uri="{FF2B5EF4-FFF2-40B4-BE49-F238E27FC236}">
                  <a16:creationId xmlns:a16="http://schemas.microsoft.com/office/drawing/2014/main" id="{D6BD3030-E387-BBAC-3BEF-94F9439915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7" name="Straight Connector 996">
              <a:extLst>
                <a:ext uri="{FF2B5EF4-FFF2-40B4-BE49-F238E27FC236}">
                  <a16:creationId xmlns:a16="http://schemas.microsoft.com/office/drawing/2014/main" id="{4F627858-B42D-F7CF-12A2-4775C9C23D0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93D689C6-FE19-B39F-2F47-B8337C33CE9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9" name="Straight Connector 998">
              <a:extLst>
                <a:ext uri="{FF2B5EF4-FFF2-40B4-BE49-F238E27FC236}">
                  <a16:creationId xmlns:a16="http://schemas.microsoft.com/office/drawing/2014/main" id="{F93A088E-572A-DF0B-619D-2E5C31E4B1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0" name="Straight Connector 999">
              <a:extLst>
                <a:ext uri="{FF2B5EF4-FFF2-40B4-BE49-F238E27FC236}">
                  <a16:creationId xmlns:a16="http://schemas.microsoft.com/office/drawing/2014/main" id="{774D043D-9D0E-EBD4-A59A-2774527966E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94" name="Straight Connector 993">
            <a:extLst>
              <a:ext uri="{FF2B5EF4-FFF2-40B4-BE49-F238E27FC236}">
                <a16:creationId xmlns:a16="http://schemas.microsoft.com/office/drawing/2014/main" id="{504BCD6F-952F-8E74-2091-0ADD6C6577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206</xdr:row>
      <xdr:rowOff>167873</xdr:rowOff>
    </xdr:from>
    <xdr:to>
      <xdr:col>16</xdr:col>
      <xdr:colOff>274998</xdr:colOff>
      <xdr:row>209</xdr:row>
      <xdr:rowOff>2048</xdr:rowOff>
    </xdr:to>
    <xdr:grpSp>
      <xdr:nvGrpSpPr>
        <xdr:cNvPr id="1001" name="Group 1000">
          <a:extLst>
            <a:ext uri="{FF2B5EF4-FFF2-40B4-BE49-F238E27FC236}">
              <a16:creationId xmlns:a16="http://schemas.microsoft.com/office/drawing/2014/main" id="{0DC79841-25FA-45D8-916D-B3B53A43B51E}"/>
            </a:ext>
          </a:extLst>
        </xdr:cNvPr>
        <xdr:cNvGrpSpPr/>
      </xdr:nvGrpSpPr>
      <xdr:grpSpPr>
        <a:xfrm>
          <a:off x="8302369" y="36129417"/>
          <a:ext cx="274320" cy="357116"/>
          <a:chOff x="6147651" y="793750"/>
          <a:chExt cx="462699" cy="514350"/>
        </a:xfrm>
      </xdr:grpSpPr>
      <xdr:grpSp>
        <xdr:nvGrpSpPr>
          <xdr:cNvPr id="1002" name="Group 1001">
            <a:extLst>
              <a:ext uri="{FF2B5EF4-FFF2-40B4-BE49-F238E27FC236}">
                <a16:creationId xmlns:a16="http://schemas.microsoft.com/office/drawing/2014/main" id="{086DAB09-4329-A167-7E52-1CE7027E9B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04" name="Straight Connector 1003">
              <a:extLst>
                <a:ext uri="{FF2B5EF4-FFF2-40B4-BE49-F238E27FC236}">
                  <a16:creationId xmlns:a16="http://schemas.microsoft.com/office/drawing/2014/main" id="{002AFA9C-D9B0-ADDE-FE95-0E3C871E54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5" name="Straight Connector 1004">
              <a:extLst>
                <a:ext uri="{FF2B5EF4-FFF2-40B4-BE49-F238E27FC236}">
                  <a16:creationId xmlns:a16="http://schemas.microsoft.com/office/drawing/2014/main" id="{AD4CD523-3E32-3D45-0F31-CE49917F18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A3E7BC86-9CEA-85BB-DF19-9807ABCCA3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7" name="Straight Connector 1006">
              <a:extLst>
                <a:ext uri="{FF2B5EF4-FFF2-40B4-BE49-F238E27FC236}">
                  <a16:creationId xmlns:a16="http://schemas.microsoft.com/office/drawing/2014/main" id="{41B2C2F7-F767-33A8-9524-415805E2DA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8" name="Straight Connector 1007">
              <a:extLst>
                <a:ext uri="{FF2B5EF4-FFF2-40B4-BE49-F238E27FC236}">
                  <a16:creationId xmlns:a16="http://schemas.microsoft.com/office/drawing/2014/main" id="{12683665-5FD9-5DB0-3D9E-5B93BD363A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9" name="Straight Connector 1008">
              <a:extLst>
                <a:ext uri="{FF2B5EF4-FFF2-40B4-BE49-F238E27FC236}">
                  <a16:creationId xmlns:a16="http://schemas.microsoft.com/office/drawing/2014/main" id="{9A8E1E5D-89D6-339D-FBE7-67580E4998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3" name="Straight Connector 1002">
            <a:extLst>
              <a:ext uri="{FF2B5EF4-FFF2-40B4-BE49-F238E27FC236}">
                <a16:creationId xmlns:a16="http://schemas.microsoft.com/office/drawing/2014/main" id="{E60AF178-375A-2941-C552-9CDDB9419A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206</xdr:row>
      <xdr:rowOff>167873</xdr:rowOff>
    </xdr:from>
    <xdr:to>
      <xdr:col>18</xdr:col>
      <xdr:colOff>274998</xdr:colOff>
      <xdr:row>209</xdr:row>
      <xdr:rowOff>2048</xdr:rowOff>
    </xdr:to>
    <xdr:grpSp>
      <xdr:nvGrpSpPr>
        <xdr:cNvPr id="1010" name="Group 1009">
          <a:extLst>
            <a:ext uri="{FF2B5EF4-FFF2-40B4-BE49-F238E27FC236}">
              <a16:creationId xmlns:a16="http://schemas.microsoft.com/office/drawing/2014/main" id="{88796BA8-895F-4946-A1A4-0ADE0706E7CA}"/>
            </a:ext>
          </a:extLst>
        </xdr:cNvPr>
        <xdr:cNvGrpSpPr/>
      </xdr:nvGrpSpPr>
      <xdr:grpSpPr>
        <a:xfrm>
          <a:off x="9357590" y="36129417"/>
          <a:ext cx="274320" cy="357116"/>
          <a:chOff x="6147651" y="793750"/>
          <a:chExt cx="462699" cy="514350"/>
        </a:xfrm>
      </xdr:grpSpPr>
      <xdr:grpSp>
        <xdr:nvGrpSpPr>
          <xdr:cNvPr id="1011" name="Group 1010">
            <a:extLst>
              <a:ext uri="{FF2B5EF4-FFF2-40B4-BE49-F238E27FC236}">
                <a16:creationId xmlns:a16="http://schemas.microsoft.com/office/drawing/2014/main" id="{60036F32-22AC-78E0-4707-ADA1162A2B2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13" name="Straight Connector 1012">
              <a:extLst>
                <a:ext uri="{FF2B5EF4-FFF2-40B4-BE49-F238E27FC236}">
                  <a16:creationId xmlns:a16="http://schemas.microsoft.com/office/drawing/2014/main" id="{35674C69-3628-BD7E-E8E4-F1D0E83791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4" name="Straight Connector 1013">
              <a:extLst>
                <a:ext uri="{FF2B5EF4-FFF2-40B4-BE49-F238E27FC236}">
                  <a16:creationId xmlns:a16="http://schemas.microsoft.com/office/drawing/2014/main" id="{9B6DE283-2E45-F724-67B9-DDDBC3F995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5" name="Straight Connector 1014">
              <a:extLst>
                <a:ext uri="{FF2B5EF4-FFF2-40B4-BE49-F238E27FC236}">
                  <a16:creationId xmlns:a16="http://schemas.microsoft.com/office/drawing/2014/main" id="{8476CD85-CBF9-E84D-80C2-DFD26F4C409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6" name="Straight Connector 1015">
              <a:extLst>
                <a:ext uri="{FF2B5EF4-FFF2-40B4-BE49-F238E27FC236}">
                  <a16:creationId xmlns:a16="http://schemas.microsoft.com/office/drawing/2014/main" id="{5F62E61D-E111-C2BD-E030-AB5E51124B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7" name="Straight Connector 1016">
              <a:extLst>
                <a:ext uri="{FF2B5EF4-FFF2-40B4-BE49-F238E27FC236}">
                  <a16:creationId xmlns:a16="http://schemas.microsoft.com/office/drawing/2014/main" id="{022F1136-A0B5-C2BC-1D65-6E8DE8A45EA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8" name="Straight Connector 1017">
              <a:extLst>
                <a:ext uri="{FF2B5EF4-FFF2-40B4-BE49-F238E27FC236}">
                  <a16:creationId xmlns:a16="http://schemas.microsoft.com/office/drawing/2014/main" id="{F17A849C-99B7-2023-9003-13FCD72241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12" name="Straight Connector 1011">
            <a:extLst>
              <a:ext uri="{FF2B5EF4-FFF2-40B4-BE49-F238E27FC236}">
                <a16:creationId xmlns:a16="http://schemas.microsoft.com/office/drawing/2014/main" id="{8664448D-4C5D-6D72-CA77-75E94D2DD60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206</xdr:row>
      <xdr:rowOff>167873</xdr:rowOff>
    </xdr:from>
    <xdr:to>
      <xdr:col>20</xdr:col>
      <xdr:colOff>274998</xdr:colOff>
      <xdr:row>209</xdr:row>
      <xdr:rowOff>2048</xdr:rowOff>
    </xdr:to>
    <xdr:grpSp>
      <xdr:nvGrpSpPr>
        <xdr:cNvPr id="1019" name="Group 1018">
          <a:extLst>
            <a:ext uri="{FF2B5EF4-FFF2-40B4-BE49-F238E27FC236}">
              <a16:creationId xmlns:a16="http://schemas.microsoft.com/office/drawing/2014/main" id="{56CAA0F5-14D9-4207-B4FA-F97A3DA4E35A}"/>
            </a:ext>
          </a:extLst>
        </xdr:cNvPr>
        <xdr:cNvGrpSpPr/>
      </xdr:nvGrpSpPr>
      <xdr:grpSpPr>
        <a:xfrm>
          <a:off x="10412810" y="36129417"/>
          <a:ext cx="274320" cy="357116"/>
          <a:chOff x="6147651" y="793750"/>
          <a:chExt cx="462699" cy="514350"/>
        </a:xfrm>
      </xdr:grpSpPr>
      <xdr:grpSp>
        <xdr:nvGrpSpPr>
          <xdr:cNvPr id="1020" name="Group 1019">
            <a:extLst>
              <a:ext uri="{FF2B5EF4-FFF2-40B4-BE49-F238E27FC236}">
                <a16:creationId xmlns:a16="http://schemas.microsoft.com/office/drawing/2014/main" id="{2BD33B80-A94D-445E-8186-ED1D1BD7037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22" name="Straight Connector 1021">
              <a:extLst>
                <a:ext uri="{FF2B5EF4-FFF2-40B4-BE49-F238E27FC236}">
                  <a16:creationId xmlns:a16="http://schemas.microsoft.com/office/drawing/2014/main" id="{43E970A3-D806-EB82-7E38-921A86EFE0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3" name="Straight Connector 1022">
              <a:extLst>
                <a:ext uri="{FF2B5EF4-FFF2-40B4-BE49-F238E27FC236}">
                  <a16:creationId xmlns:a16="http://schemas.microsoft.com/office/drawing/2014/main" id="{7452B315-8638-259C-D82C-5F20C87C39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4" name="Straight Connector 1023">
              <a:extLst>
                <a:ext uri="{FF2B5EF4-FFF2-40B4-BE49-F238E27FC236}">
                  <a16:creationId xmlns:a16="http://schemas.microsoft.com/office/drawing/2014/main" id="{2F97C19B-2D9E-C438-F8F9-F3915F1A9AB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5" name="Straight Connector 1024">
              <a:extLst>
                <a:ext uri="{FF2B5EF4-FFF2-40B4-BE49-F238E27FC236}">
                  <a16:creationId xmlns:a16="http://schemas.microsoft.com/office/drawing/2014/main" id="{772A0868-E76E-D9B9-40D3-1CFDA84C3BA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6" name="Straight Connector 1025">
              <a:extLst>
                <a:ext uri="{FF2B5EF4-FFF2-40B4-BE49-F238E27FC236}">
                  <a16:creationId xmlns:a16="http://schemas.microsoft.com/office/drawing/2014/main" id="{F2122151-2C98-BADE-DA05-9B61C7B9ED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7" name="Straight Connector 1026">
              <a:extLst>
                <a:ext uri="{FF2B5EF4-FFF2-40B4-BE49-F238E27FC236}">
                  <a16:creationId xmlns:a16="http://schemas.microsoft.com/office/drawing/2014/main" id="{08CD9445-76DF-42B5-FE39-E9A36E2CAA2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21" name="Straight Connector 1020">
            <a:extLst>
              <a:ext uri="{FF2B5EF4-FFF2-40B4-BE49-F238E27FC236}">
                <a16:creationId xmlns:a16="http://schemas.microsoft.com/office/drawing/2014/main" id="{9C0B34F9-E394-BDBA-B9C8-B39A6A8686E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230</xdr:row>
      <xdr:rowOff>167873</xdr:rowOff>
    </xdr:from>
    <xdr:to>
      <xdr:col>16</xdr:col>
      <xdr:colOff>274998</xdr:colOff>
      <xdr:row>233</xdr:row>
      <xdr:rowOff>2047</xdr:rowOff>
    </xdr:to>
    <xdr:grpSp>
      <xdr:nvGrpSpPr>
        <xdr:cNvPr id="1028" name="Group 1027">
          <a:extLst>
            <a:ext uri="{FF2B5EF4-FFF2-40B4-BE49-F238E27FC236}">
              <a16:creationId xmlns:a16="http://schemas.microsoft.com/office/drawing/2014/main" id="{DAC0C71B-44A0-4972-9C84-CF2BDC2968D6}"/>
            </a:ext>
          </a:extLst>
        </xdr:cNvPr>
        <xdr:cNvGrpSpPr/>
      </xdr:nvGrpSpPr>
      <xdr:grpSpPr>
        <a:xfrm>
          <a:off x="8302369" y="40200888"/>
          <a:ext cx="274320" cy="357115"/>
          <a:chOff x="6147651" y="793750"/>
          <a:chExt cx="462699" cy="514350"/>
        </a:xfrm>
      </xdr:grpSpPr>
      <xdr:grpSp>
        <xdr:nvGrpSpPr>
          <xdr:cNvPr id="1029" name="Group 1028">
            <a:extLst>
              <a:ext uri="{FF2B5EF4-FFF2-40B4-BE49-F238E27FC236}">
                <a16:creationId xmlns:a16="http://schemas.microsoft.com/office/drawing/2014/main" id="{B8B5F360-F2FA-B53F-47BA-E72A9F8B6C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31" name="Straight Connector 1030">
              <a:extLst>
                <a:ext uri="{FF2B5EF4-FFF2-40B4-BE49-F238E27FC236}">
                  <a16:creationId xmlns:a16="http://schemas.microsoft.com/office/drawing/2014/main" id="{EF1C0443-7E86-97F3-7AA0-A204A45C89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2" name="Straight Connector 1031">
              <a:extLst>
                <a:ext uri="{FF2B5EF4-FFF2-40B4-BE49-F238E27FC236}">
                  <a16:creationId xmlns:a16="http://schemas.microsoft.com/office/drawing/2014/main" id="{E6003969-FAFF-890C-CF0B-24F12A14C36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40BCBE1F-37F2-A41D-3914-4B5D4CCBFF6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4" name="Straight Connector 1033">
              <a:extLst>
                <a:ext uri="{FF2B5EF4-FFF2-40B4-BE49-F238E27FC236}">
                  <a16:creationId xmlns:a16="http://schemas.microsoft.com/office/drawing/2014/main" id="{6D0031EE-7447-E4F1-D5FF-826F2E9400D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5" name="Straight Connector 1034">
              <a:extLst>
                <a:ext uri="{FF2B5EF4-FFF2-40B4-BE49-F238E27FC236}">
                  <a16:creationId xmlns:a16="http://schemas.microsoft.com/office/drawing/2014/main" id="{7591C4D7-1582-5220-6BE3-1402469C9D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6" name="Straight Connector 1035">
              <a:extLst>
                <a:ext uri="{FF2B5EF4-FFF2-40B4-BE49-F238E27FC236}">
                  <a16:creationId xmlns:a16="http://schemas.microsoft.com/office/drawing/2014/main" id="{D3AF64F1-466F-20BB-5A09-B6519C3DC8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0" name="Straight Connector 1029">
            <a:extLst>
              <a:ext uri="{FF2B5EF4-FFF2-40B4-BE49-F238E27FC236}">
                <a16:creationId xmlns:a16="http://schemas.microsoft.com/office/drawing/2014/main" id="{5F770432-CE81-D98D-B2FA-E5FD578C8B5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230</xdr:row>
      <xdr:rowOff>167873</xdr:rowOff>
    </xdr:from>
    <xdr:to>
      <xdr:col>20</xdr:col>
      <xdr:colOff>274998</xdr:colOff>
      <xdr:row>233</xdr:row>
      <xdr:rowOff>2047</xdr:rowOff>
    </xdr:to>
    <xdr:grpSp>
      <xdr:nvGrpSpPr>
        <xdr:cNvPr id="1037" name="Group 1036">
          <a:extLst>
            <a:ext uri="{FF2B5EF4-FFF2-40B4-BE49-F238E27FC236}">
              <a16:creationId xmlns:a16="http://schemas.microsoft.com/office/drawing/2014/main" id="{7D317885-0EDB-418B-982B-BC6E5ED87967}"/>
            </a:ext>
          </a:extLst>
        </xdr:cNvPr>
        <xdr:cNvGrpSpPr/>
      </xdr:nvGrpSpPr>
      <xdr:grpSpPr>
        <a:xfrm>
          <a:off x="10412810" y="40200888"/>
          <a:ext cx="274320" cy="357115"/>
          <a:chOff x="6147651" y="793750"/>
          <a:chExt cx="462699" cy="514350"/>
        </a:xfrm>
      </xdr:grpSpPr>
      <xdr:grpSp>
        <xdr:nvGrpSpPr>
          <xdr:cNvPr id="1038" name="Group 1037">
            <a:extLst>
              <a:ext uri="{FF2B5EF4-FFF2-40B4-BE49-F238E27FC236}">
                <a16:creationId xmlns:a16="http://schemas.microsoft.com/office/drawing/2014/main" id="{F00E7DD6-DAF5-E727-2D3E-ABB5AC6C700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0" name="Straight Connector 1039">
              <a:extLst>
                <a:ext uri="{FF2B5EF4-FFF2-40B4-BE49-F238E27FC236}">
                  <a16:creationId xmlns:a16="http://schemas.microsoft.com/office/drawing/2014/main" id="{0DC791C9-92FC-01FE-D583-27B734C8D78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1" name="Straight Connector 1040">
              <a:extLst>
                <a:ext uri="{FF2B5EF4-FFF2-40B4-BE49-F238E27FC236}">
                  <a16:creationId xmlns:a16="http://schemas.microsoft.com/office/drawing/2014/main" id="{C4F9A4B5-722E-7A00-6B8F-A42C75A7CBB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2" name="Straight Connector 1041">
              <a:extLst>
                <a:ext uri="{FF2B5EF4-FFF2-40B4-BE49-F238E27FC236}">
                  <a16:creationId xmlns:a16="http://schemas.microsoft.com/office/drawing/2014/main" id="{C63EB040-356E-A3CF-0909-8389FE807A7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3" name="Straight Connector 1042">
              <a:extLst>
                <a:ext uri="{FF2B5EF4-FFF2-40B4-BE49-F238E27FC236}">
                  <a16:creationId xmlns:a16="http://schemas.microsoft.com/office/drawing/2014/main" id="{0D2ECA74-D920-35E6-7858-EF19F647FE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E98B83F2-08A8-062F-2C12-BF96C99FB0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80F91020-E928-E1B8-011F-32B80E784D3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9" name="Straight Connector 1038">
            <a:extLst>
              <a:ext uri="{FF2B5EF4-FFF2-40B4-BE49-F238E27FC236}">
                <a16:creationId xmlns:a16="http://schemas.microsoft.com/office/drawing/2014/main" id="{B3843274-D78C-68C8-7FAA-830FEB6067B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242</xdr:row>
      <xdr:rowOff>167873</xdr:rowOff>
    </xdr:from>
    <xdr:to>
      <xdr:col>2</xdr:col>
      <xdr:colOff>274998</xdr:colOff>
      <xdr:row>244</xdr:row>
      <xdr:rowOff>161704</xdr:rowOff>
    </xdr:to>
    <xdr:grpSp>
      <xdr:nvGrpSpPr>
        <xdr:cNvPr id="1046" name="Group 1045">
          <a:extLst>
            <a:ext uri="{FF2B5EF4-FFF2-40B4-BE49-F238E27FC236}">
              <a16:creationId xmlns:a16="http://schemas.microsoft.com/office/drawing/2014/main" id="{3AF49BDF-3F82-48ED-A1B5-1C9250E34477}"/>
            </a:ext>
          </a:extLst>
        </xdr:cNvPr>
        <xdr:cNvGrpSpPr/>
      </xdr:nvGrpSpPr>
      <xdr:grpSpPr>
        <a:xfrm>
          <a:off x="915825" y="42255299"/>
          <a:ext cx="274320" cy="358023"/>
          <a:chOff x="6147651" y="793750"/>
          <a:chExt cx="462699" cy="514350"/>
        </a:xfrm>
      </xdr:grpSpPr>
      <xdr:grpSp>
        <xdr:nvGrpSpPr>
          <xdr:cNvPr id="1047" name="Group 1046">
            <a:extLst>
              <a:ext uri="{FF2B5EF4-FFF2-40B4-BE49-F238E27FC236}">
                <a16:creationId xmlns:a16="http://schemas.microsoft.com/office/drawing/2014/main" id="{C20F53BA-7144-A2E4-68F1-1B678DB45D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9" name="Straight Connector 1048">
              <a:extLst>
                <a:ext uri="{FF2B5EF4-FFF2-40B4-BE49-F238E27FC236}">
                  <a16:creationId xmlns:a16="http://schemas.microsoft.com/office/drawing/2014/main" id="{5234E4D0-8C1A-20CA-F89E-2386F38D66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0" name="Straight Connector 1049">
              <a:extLst>
                <a:ext uri="{FF2B5EF4-FFF2-40B4-BE49-F238E27FC236}">
                  <a16:creationId xmlns:a16="http://schemas.microsoft.com/office/drawing/2014/main" id="{14000C0A-EF4D-0596-08FC-471C601493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1" name="Straight Connector 1050">
              <a:extLst>
                <a:ext uri="{FF2B5EF4-FFF2-40B4-BE49-F238E27FC236}">
                  <a16:creationId xmlns:a16="http://schemas.microsoft.com/office/drawing/2014/main" id="{14B7504B-F523-0900-4E22-1277544F1C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2" name="Straight Connector 1051">
              <a:extLst>
                <a:ext uri="{FF2B5EF4-FFF2-40B4-BE49-F238E27FC236}">
                  <a16:creationId xmlns:a16="http://schemas.microsoft.com/office/drawing/2014/main" id="{F3D647C6-CF40-5835-7287-1FB48764DD4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3" name="Straight Connector 1052">
              <a:extLst>
                <a:ext uri="{FF2B5EF4-FFF2-40B4-BE49-F238E27FC236}">
                  <a16:creationId xmlns:a16="http://schemas.microsoft.com/office/drawing/2014/main" id="{7C56328D-87A0-D76A-2BA7-E13DFC7AB3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4" name="Straight Connector 1053">
              <a:extLst>
                <a:ext uri="{FF2B5EF4-FFF2-40B4-BE49-F238E27FC236}">
                  <a16:creationId xmlns:a16="http://schemas.microsoft.com/office/drawing/2014/main" id="{77E63069-8436-F3F2-ECE8-34CF84F965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48" name="Straight Connector 1047">
            <a:extLst>
              <a:ext uri="{FF2B5EF4-FFF2-40B4-BE49-F238E27FC236}">
                <a16:creationId xmlns:a16="http://schemas.microsoft.com/office/drawing/2014/main" id="{6FE4DB6C-EAF4-9B9E-06DA-B1414F19375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242</xdr:row>
      <xdr:rowOff>167873</xdr:rowOff>
    </xdr:from>
    <xdr:to>
      <xdr:col>4</xdr:col>
      <xdr:colOff>274998</xdr:colOff>
      <xdr:row>244</xdr:row>
      <xdr:rowOff>161704</xdr:rowOff>
    </xdr:to>
    <xdr:grpSp>
      <xdr:nvGrpSpPr>
        <xdr:cNvPr id="1055" name="Group 1054">
          <a:extLst>
            <a:ext uri="{FF2B5EF4-FFF2-40B4-BE49-F238E27FC236}">
              <a16:creationId xmlns:a16="http://schemas.microsoft.com/office/drawing/2014/main" id="{789F6D63-C1C7-453D-B3BE-6793E4DC661F}"/>
            </a:ext>
          </a:extLst>
        </xdr:cNvPr>
        <xdr:cNvGrpSpPr/>
      </xdr:nvGrpSpPr>
      <xdr:grpSpPr>
        <a:xfrm>
          <a:off x="1971046" y="42255299"/>
          <a:ext cx="274320" cy="358023"/>
          <a:chOff x="6147651" y="793750"/>
          <a:chExt cx="462699" cy="514350"/>
        </a:xfrm>
      </xdr:grpSpPr>
      <xdr:grpSp>
        <xdr:nvGrpSpPr>
          <xdr:cNvPr id="1056" name="Group 1055">
            <a:extLst>
              <a:ext uri="{FF2B5EF4-FFF2-40B4-BE49-F238E27FC236}">
                <a16:creationId xmlns:a16="http://schemas.microsoft.com/office/drawing/2014/main" id="{98C375E5-132E-FACD-FA47-2BE2C088BBD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58" name="Straight Connector 1057">
              <a:extLst>
                <a:ext uri="{FF2B5EF4-FFF2-40B4-BE49-F238E27FC236}">
                  <a16:creationId xmlns:a16="http://schemas.microsoft.com/office/drawing/2014/main" id="{9956F0D7-8AB8-559F-C7BA-1934E9F7265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9" name="Straight Connector 1058">
              <a:extLst>
                <a:ext uri="{FF2B5EF4-FFF2-40B4-BE49-F238E27FC236}">
                  <a16:creationId xmlns:a16="http://schemas.microsoft.com/office/drawing/2014/main" id="{E606925F-863A-D673-41FB-7FF54B561EC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0" name="Straight Connector 1059">
              <a:extLst>
                <a:ext uri="{FF2B5EF4-FFF2-40B4-BE49-F238E27FC236}">
                  <a16:creationId xmlns:a16="http://schemas.microsoft.com/office/drawing/2014/main" id="{036CE88B-8C4F-A84D-00D5-7A7C8D9025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1" name="Straight Connector 1060">
              <a:extLst>
                <a:ext uri="{FF2B5EF4-FFF2-40B4-BE49-F238E27FC236}">
                  <a16:creationId xmlns:a16="http://schemas.microsoft.com/office/drawing/2014/main" id="{38DB27A7-BBBF-0B0F-F298-98BBECAE44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2" name="Straight Connector 1061">
              <a:extLst>
                <a:ext uri="{FF2B5EF4-FFF2-40B4-BE49-F238E27FC236}">
                  <a16:creationId xmlns:a16="http://schemas.microsoft.com/office/drawing/2014/main" id="{9B5AE7B7-CC77-0BA7-1904-64EF6B4F26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3" name="Straight Connector 1062">
              <a:extLst>
                <a:ext uri="{FF2B5EF4-FFF2-40B4-BE49-F238E27FC236}">
                  <a16:creationId xmlns:a16="http://schemas.microsoft.com/office/drawing/2014/main" id="{53F3C70C-E4C9-08C9-BEE2-CE55B8A1D24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7" name="Straight Connector 1056">
            <a:extLst>
              <a:ext uri="{FF2B5EF4-FFF2-40B4-BE49-F238E27FC236}">
                <a16:creationId xmlns:a16="http://schemas.microsoft.com/office/drawing/2014/main" id="{20D18E39-0926-8855-FB3D-4CB80F6DAA9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242</xdr:row>
      <xdr:rowOff>167873</xdr:rowOff>
    </xdr:from>
    <xdr:to>
      <xdr:col>6</xdr:col>
      <xdr:colOff>274998</xdr:colOff>
      <xdr:row>244</xdr:row>
      <xdr:rowOff>161704</xdr:rowOff>
    </xdr:to>
    <xdr:grpSp>
      <xdr:nvGrpSpPr>
        <xdr:cNvPr id="1064" name="Group 1063">
          <a:extLst>
            <a:ext uri="{FF2B5EF4-FFF2-40B4-BE49-F238E27FC236}">
              <a16:creationId xmlns:a16="http://schemas.microsoft.com/office/drawing/2014/main" id="{E4F1B44D-84DD-482B-8ECA-0A82B7AF8D5B}"/>
            </a:ext>
          </a:extLst>
        </xdr:cNvPr>
        <xdr:cNvGrpSpPr/>
      </xdr:nvGrpSpPr>
      <xdr:grpSpPr>
        <a:xfrm>
          <a:off x="3026266" y="42255299"/>
          <a:ext cx="274320" cy="358023"/>
          <a:chOff x="6147651" y="793750"/>
          <a:chExt cx="462699" cy="514350"/>
        </a:xfrm>
      </xdr:grpSpPr>
      <xdr:grpSp>
        <xdr:nvGrpSpPr>
          <xdr:cNvPr id="1065" name="Group 1064">
            <a:extLst>
              <a:ext uri="{FF2B5EF4-FFF2-40B4-BE49-F238E27FC236}">
                <a16:creationId xmlns:a16="http://schemas.microsoft.com/office/drawing/2014/main" id="{6B4C5DD0-53F9-131E-EE52-5518A4D2410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7" name="Straight Connector 1066">
              <a:extLst>
                <a:ext uri="{FF2B5EF4-FFF2-40B4-BE49-F238E27FC236}">
                  <a16:creationId xmlns:a16="http://schemas.microsoft.com/office/drawing/2014/main" id="{34CA26BE-F34B-8ECE-1743-4A9EB387DD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8" name="Straight Connector 1067">
              <a:extLst>
                <a:ext uri="{FF2B5EF4-FFF2-40B4-BE49-F238E27FC236}">
                  <a16:creationId xmlns:a16="http://schemas.microsoft.com/office/drawing/2014/main" id="{B70A95C8-82FE-4700-7727-50AC4CA812D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9" name="Straight Connector 1068">
              <a:extLst>
                <a:ext uri="{FF2B5EF4-FFF2-40B4-BE49-F238E27FC236}">
                  <a16:creationId xmlns:a16="http://schemas.microsoft.com/office/drawing/2014/main" id="{10F94EF3-76C9-E78F-9F5F-9AD37D38FB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0" name="Straight Connector 1069">
              <a:extLst>
                <a:ext uri="{FF2B5EF4-FFF2-40B4-BE49-F238E27FC236}">
                  <a16:creationId xmlns:a16="http://schemas.microsoft.com/office/drawing/2014/main" id="{E71747F9-237F-8EB8-D73A-269FA1FD3BF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1" name="Straight Connector 1070">
              <a:extLst>
                <a:ext uri="{FF2B5EF4-FFF2-40B4-BE49-F238E27FC236}">
                  <a16:creationId xmlns:a16="http://schemas.microsoft.com/office/drawing/2014/main" id="{C009DA58-E40A-83D4-6F2D-C691361003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2" name="Straight Connector 1071">
              <a:extLst>
                <a:ext uri="{FF2B5EF4-FFF2-40B4-BE49-F238E27FC236}">
                  <a16:creationId xmlns:a16="http://schemas.microsoft.com/office/drawing/2014/main" id="{21B4B2D6-74DC-90E0-933F-66ADBEC03C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6" name="Straight Connector 1065">
            <a:extLst>
              <a:ext uri="{FF2B5EF4-FFF2-40B4-BE49-F238E27FC236}">
                <a16:creationId xmlns:a16="http://schemas.microsoft.com/office/drawing/2014/main" id="{D9106AD3-0976-DFEE-2E16-CF042B4C3A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242</xdr:row>
      <xdr:rowOff>167873</xdr:rowOff>
    </xdr:from>
    <xdr:to>
      <xdr:col>8</xdr:col>
      <xdr:colOff>274998</xdr:colOff>
      <xdr:row>244</xdr:row>
      <xdr:rowOff>161704</xdr:rowOff>
    </xdr:to>
    <xdr:grpSp>
      <xdr:nvGrpSpPr>
        <xdr:cNvPr id="1073" name="Group 1072">
          <a:extLst>
            <a:ext uri="{FF2B5EF4-FFF2-40B4-BE49-F238E27FC236}">
              <a16:creationId xmlns:a16="http://schemas.microsoft.com/office/drawing/2014/main" id="{A7FF5C11-7A66-4F3F-B794-042C7338F014}"/>
            </a:ext>
          </a:extLst>
        </xdr:cNvPr>
        <xdr:cNvGrpSpPr/>
      </xdr:nvGrpSpPr>
      <xdr:grpSpPr>
        <a:xfrm>
          <a:off x="4081487" y="42255299"/>
          <a:ext cx="274320" cy="358023"/>
          <a:chOff x="6147651" y="793750"/>
          <a:chExt cx="462699" cy="514350"/>
        </a:xfrm>
      </xdr:grpSpPr>
      <xdr:grpSp>
        <xdr:nvGrpSpPr>
          <xdr:cNvPr id="1074" name="Group 1073">
            <a:extLst>
              <a:ext uri="{FF2B5EF4-FFF2-40B4-BE49-F238E27FC236}">
                <a16:creationId xmlns:a16="http://schemas.microsoft.com/office/drawing/2014/main" id="{39615420-0AB2-646B-9764-58156F77BB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76" name="Straight Connector 1075">
              <a:extLst>
                <a:ext uri="{FF2B5EF4-FFF2-40B4-BE49-F238E27FC236}">
                  <a16:creationId xmlns:a16="http://schemas.microsoft.com/office/drawing/2014/main" id="{6F798A32-2BBA-28C7-EB88-45D24E8FBD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7" name="Straight Connector 1076">
              <a:extLst>
                <a:ext uri="{FF2B5EF4-FFF2-40B4-BE49-F238E27FC236}">
                  <a16:creationId xmlns:a16="http://schemas.microsoft.com/office/drawing/2014/main" id="{A33780E4-8E1F-7CF5-FCCF-77617200926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8" name="Straight Connector 1077">
              <a:extLst>
                <a:ext uri="{FF2B5EF4-FFF2-40B4-BE49-F238E27FC236}">
                  <a16:creationId xmlns:a16="http://schemas.microsoft.com/office/drawing/2014/main" id="{436FA008-1C94-F5BC-BC90-2A6537B77B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9" name="Straight Connector 1078">
              <a:extLst>
                <a:ext uri="{FF2B5EF4-FFF2-40B4-BE49-F238E27FC236}">
                  <a16:creationId xmlns:a16="http://schemas.microsoft.com/office/drawing/2014/main" id="{BE406AB6-7CB8-9A0F-14A8-8109C640B9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0" name="Straight Connector 1079">
              <a:extLst>
                <a:ext uri="{FF2B5EF4-FFF2-40B4-BE49-F238E27FC236}">
                  <a16:creationId xmlns:a16="http://schemas.microsoft.com/office/drawing/2014/main" id="{AEA7A5F2-9BA8-6F31-16D1-F610932961B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1" name="Straight Connector 1080">
              <a:extLst>
                <a:ext uri="{FF2B5EF4-FFF2-40B4-BE49-F238E27FC236}">
                  <a16:creationId xmlns:a16="http://schemas.microsoft.com/office/drawing/2014/main" id="{2B4A352A-9923-43FF-95EF-9374BD32AA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75" name="Straight Connector 1074">
            <a:extLst>
              <a:ext uri="{FF2B5EF4-FFF2-40B4-BE49-F238E27FC236}">
                <a16:creationId xmlns:a16="http://schemas.microsoft.com/office/drawing/2014/main" id="{B9FC6E03-CCBE-5FCC-8D8D-5B6A8B3CF4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8</xdr:col>
      <xdr:colOff>45358</xdr:colOff>
      <xdr:row>28</xdr:row>
      <xdr:rowOff>2</xdr:rowOff>
    </xdr:from>
    <xdr:ext cx="108857" cy="344130"/>
    <xdr:pic>
      <xdr:nvPicPr>
        <xdr:cNvPr id="1082" name="Picture 11595">
          <a:extLst>
            <a:ext uri="{FF2B5EF4-FFF2-40B4-BE49-F238E27FC236}">
              <a16:creationId xmlns:a16="http://schemas.microsoft.com/office/drawing/2014/main" id="{8BD24912-AA10-4915-9CF2-4238F06C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058" y="571500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215900</xdr:colOff>
      <xdr:row>28</xdr:row>
      <xdr:rowOff>7263</xdr:rowOff>
    </xdr:from>
    <xdr:ext cx="108857" cy="344130"/>
    <xdr:pic>
      <xdr:nvPicPr>
        <xdr:cNvPr id="1083" name="Picture 11595">
          <a:extLst>
            <a:ext uri="{FF2B5EF4-FFF2-40B4-BE49-F238E27FC236}">
              <a16:creationId xmlns:a16="http://schemas.microsoft.com/office/drawing/2014/main" id="{7CC7E759-6758-4F6D-B7EA-8993E799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572226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8</xdr:col>
      <xdr:colOff>51427</xdr:colOff>
      <xdr:row>24</xdr:row>
      <xdr:rowOff>142091</xdr:rowOff>
    </xdr:from>
    <xdr:to>
      <xdr:col>8</xdr:col>
      <xdr:colOff>434191</xdr:colOff>
      <xdr:row>26</xdr:row>
      <xdr:rowOff>79923</xdr:rowOff>
    </xdr:to>
    <xdr:pic>
      <xdr:nvPicPr>
        <xdr:cNvPr id="1084" name="Picture 1083" descr="Gas pipeline line icon concept. Gas ...">
          <a:extLst>
            <a:ext uri="{FF2B5EF4-FFF2-40B4-BE49-F238E27FC236}">
              <a16:creationId xmlns:a16="http://schemas.microsoft.com/office/drawing/2014/main" id="{E66F0A53-833C-44E1-9F93-8C0377DA8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28127" y="5183991"/>
          <a:ext cx="382764" cy="280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177343</xdr:colOff>
      <xdr:row>28</xdr:row>
      <xdr:rowOff>28806</xdr:rowOff>
    </xdr:from>
    <xdr:ext cx="108857" cy="344130"/>
    <xdr:pic>
      <xdr:nvPicPr>
        <xdr:cNvPr id="1085" name="Picture 11595">
          <a:extLst>
            <a:ext uri="{FF2B5EF4-FFF2-40B4-BE49-F238E27FC236}">
              <a16:creationId xmlns:a16="http://schemas.microsoft.com/office/drawing/2014/main" id="{B87AC384-B575-4097-84D1-371FAF0DC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57438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35551</xdr:colOff>
      <xdr:row>36</xdr:row>
      <xdr:rowOff>157967</xdr:rowOff>
    </xdr:from>
    <xdr:ext cx="382764" cy="287082"/>
    <xdr:pic>
      <xdr:nvPicPr>
        <xdr:cNvPr id="1086" name="Picture 1085" descr="Gas pipeline line icon concept. Gas ...">
          <a:extLst>
            <a:ext uri="{FF2B5EF4-FFF2-40B4-BE49-F238E27FC236}">
              <a16:creationId xmlns:a16="http://schemas.microsoft.com/office/drawing/2014/main" id="{515548DC-A1E4-4D01-8481-E5D1CB6D20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7274551" y="72826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35551</xdr:colOff>
      <xdr:row>36</xdr:row>
      <xdr:rowOff>157967</xdr:rowOff>
    </xdr:from>
    <xdr:ext cx="382764" cy="287082"/>
    <xdr:pic>
      <xdr:nvPicPr>
        <xdr:cNvPr id="1087" name="Picture 1086" descr="Gas pipeline line icon concept. Gas ...">
          <a:extLst>
            <a:ext uri="{FF2B5EF4-FFF2-40B4-BE49-F238E27FC236}">
              <a16:creationId xmlns:a16="http://schemas.microsoft.com/office/drawing/2014/main" id="{F09EFB82-0211-41DC-A8C5-0C8E324700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72826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177343</xdr:colOff>
      <xdr:row>51</xdr:row>
      <xdr:rowOff>28806</xdr:rowOff>
    </xdr:from>
    <xdr:ext cx="108857" cy="344130"/>
    <xdr:pic>
      <xdr:nvPicPr>
        <xdr:cNvPr id="1088" name="Picture 11595">
          <a:extLst>
            <a:ext uri="{FF2B5EF4-FFF2-40B4-BE49-F238E27FC236}">
              <a16:creationId xmlns:a16="http://schemas.microsoft.com/office/drawing/2014/main" id="{E00E776F-1E77-481D-A081-29532C881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9737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35551</xdr:colOff>
      <xdr:row>47</xdr:row>
      <xdr:rowOff>157967</xdr:rowOff>
    </xdr:from>
    <xdr:ext cx="382764" cy="287082"/>
    <xdr:pic>
      <xdr:nvPicPr>
        <xdr:cNvPr id="1089" name="Picture 1088" descr="Gas pipeline line icon concept. Gas ...">
          <a:extLst>
            <a:ext uri="{FF2B5EF4-FFF2-40B4-BE49-F238E27FC236}">
              <a16:creationId xmlns:a16="http://schemas.microsoft.com/office/drawing/2014/main" id="{01CEE896-FCB5-4293-88D5-C3E15685FD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382751" y="91813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51</xdr:row>
      <xdr:rowOff>28806</xdr:rowOff>
    </xdr:from>
    <xdr:ext cx="108857" cy="344130"/>
    <xdr:pic>
      <xdr:nvPicPr>
        <xdr:cNvPr id="1090" name="Picture 11595">
          <a:extLst>
            <a:ext uri="{FF2B5EF4-FFF2-40B4-BE49-F238E27FC236}">
              <a16:creationId xmlns:a16="http://schemas.microsoft.com/office/drawing/2014/main" id="{8CE873EA-6C52-466D-9FC2-A92FAFAC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9737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177343</xdr:colOff>
      <xdr:row>62</xdr:row>
      <xdr:rowOff>28806</xdr:rowOff>
    </xdr:from>
    <xdr:ext cx="108857" cy="344130"/>
    <xdr:pic>
      <xdr:nvPicPr>
        <xdr:cNvPr id="1091" name="Picture 11595">
          <a:extLst>
            <a:ext uri="{FF2B5EF4-FFF2-40B4-BE49-F238E27FC236}">
              <a16:creationId xmlns:a16="http://schemas.microsoft.com/office/drawing/2014/main" id="{938E8B28-5745-40AF-A462-9ACD768D5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9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177343</xdr:colOff>
      <xdr:row>62</xdr:row>
      <xdr:rowOff>28806</xdr:rowOff>
    </xdr:from>
    <xdr:ext cx="108857" cy="344130"/>
    <xdr:pic>
      <xdr:nvPicPr>
        <xdr:cNvPr id="1092" name="Picture 11595">
          <a:extLst>
            <a:ext uri="{FF2B5EF4-FFF2-40B4-BE49-F238E27FC236}">
              <a16:creationId xmlns:a16="http://schemas.microsoft.com/office/drawing/2014/main" id="{74043077-55F5-4138-B82B-92BD9CB0B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589754</xdr:colOff>
      <xdr:row>63</xdr:row>
      <xdr:rowOff>164914</xdr:rowOff>
    </xdr:from>
    <xdr:to>
      <xdr:col>10</xdr:col>
      <xdr:colOff>241183</xdr:colOff>
      <xdr:row>65</xdr:row>
      <xdr:rowOff>150812</xdr:rowOff>
    </xdr:to>
    <xdr:grpSp>
      <xdr:nvGrpSpPr>
        <xdr:cNvPr id="1093" name="Group 1092">
          <a:extLst>
            <a:ext uri="{FF2B5EF4-FFF2-40B4-BE49-F238E27FC236}">
              <a16:creationId xmlns:a16="http://schemas.microsoft.com/office/drawing/2014/main" id="{E5AD6ED3-246C-41A3-8065-3C5C743DF07A}"/>
            </a:ext>
          </a:extLst>
        </xdr:cNvPr>
        <xdr:cNvGrpSpPr/>
      </xdr:nvGrpSpPr>
      <xdr:grpSpPr>
        <a:xfrm>
          <a:off x="5137475" y="11837708"/>
          <a:ext cx="239737" cy="331413"/>
          <a:chOff x="6143939" y="789134"/>
          <a:chExt cx="457200" cy="518966"/>
        </a:xfrm>
      </xdr:grpSpPr>
      <xdr:grpSp>
        <xdr:nvGrpSpPr>
          <xdr:cNvPr id="1094" name="Group 1093">
            <a:extLst>
              <a:ext uri="{FF2B5EF4-FFF2-40B4-BE49-F238E27FC236}">
                <a16:creationId xmlns:a16="http://schemas.microsoft.com/office/drawing/2014/main" id="{65A3115C-AD5B-2034-AF21-5B7607659169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B351EAFD-9FCA-770A-1126-72A7F22AA724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7" name="Straight Connector 1096">
              <a:extLst>
                <a:ext uri="{FF2B5EF4-FFF2-40B4-BE49-F238E27FC236}">
                  <a16:creationId xmlns:a16="http://schemas.microsoft.com/office/drawing/2014/main" id="{5B85E756-5527-0675-E083-AFB8D1A6567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8" name="Straight Connector 1097">
              <a:extLst>
                <a:ext uri="{FF2B5EF4-FFF2-40B4-BE49-F238E27FC236}">
                  <a16:creationId xmlns:a16="http://schemas.microsoft.com/office/drawing/2014/main" id="{7B399D52-E189-964C-E916-E60D6836EA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9" name="Straight Connector 1098">
              <a:extLst>
                <a:ext uri="{FF2B5EF4-FFF2-40B4-BE49-F238E27FC236}">
                  <a16:creationId xmlns:a16="http://schemas.microsoft.com/office/drawing/2014/main" id="{FCD80824-991D-5A02-03B5-27F3F26067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0" name="Straight Connector 1099">
              <a:extLst>
                <a:ext uri="{FF2B5EF4-FFF2-40B4-BE49-F238E27FC236}">
                  <a16:creationId xmlns:a16="http://schemas.microsoft.com/office/drawing/2014/main" id="{F11A8385-65B6-93A9-E366-125AF288FA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1" name="Straight Connector 1100">
              <a:extLst>
                <a:ext uri="{FF2B5EF4-FFF2-40B4-BE49-F238E27FC236}">
                  <a16:creationId xmlns:a16="http://schemas.microsoft.com/office/drawing/2014/main" id="{026AE111-D96D-88A1-2C4A-63F0D9A0DEE3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E0770A8C-2D55-3F3C-7DFA-4D426929A337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177343</xdr:colOff>
      <xdr:row>62</xdr:row>
      <xdr:rowOff>28806</xdr:rowOff>
    </xdr:from>
    <xdr:ext cx="108857" cy="344130"/>
    <xdr:pic>
      <xdr:nvPicPr>
        <xdr:cNvPr id="1102" name="Picture 11595">
          <a:extLst>
            <a:ext uri="{FF2B5EF4-FFF2-40B4-BE49-F238E27FC236}">
              <a16:creationId xmlns:a16="http://schemas.microsoft.com/office/drawing/2014/main" id="{6529D285-AC70-4ED9-9C3C-BB5E2D15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177343</xdr:colOff>
      <xdr:row>62</xdr:row>
      <xdr:rowOff>28806</xdr:rowOff>
    </xdr:from>
    <xdr:ext cx="108857" cy="344130"/>
    <xdr:pic>
      <xdr:nvPicPr>
        <xdr:cNvPr id="1103" name="Picture 11595">
          <a:extLst>
            <a:ext uri="{FF2B5EF4-FFF2-40B4-BE49-F238E27FC236}">
              <a16:creationId xmlns:a16="http://schemas.microsoft.com/office/drawing/2014/main" id="{8DADEF61-9DD1-4AA1-A1F5-FD31C688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589754</xdr:colOff>
      <xdr:row>63</xdr:row>
      <xdr:rowOff>164914</xdr:rowOff>
    </xdr:from>
    <xdr:to>
      <xdr:col>16</xdr:col>
      <xdr:colOff>241183</xdr:colOff>
      <xdr:row>65</xdr:row>
      <xdr:rowOff>150812</xdr:rowOff>
    </xdr:to>
    <xdr:grpSp>
      <xdr:nvGrpSpPr>
        <xdr:cNvPr id="1104" name="Group 1103">
          <a:extLst>
            <a:ext uri="{FF2B5EF4-FFF2-40B4-BE49-F238E27FC236}">
              <a16:creationId xmlns:a16="http://schemas.microsoft.com/office/drawing/2014/main" id="{D14036BC-DC3D-47A7-915D-07B74A231173}"/>
            </a:ext>
          </a:extLst>
        </xdr:cNvPr>
        <xdr:cNvGrpSpPr/>
      </xdr:nvGrpSpPr>
      <xdr:grpSpPr>
        <a:xfrm>
          <a:off x="8303136" y="11837708"/>
          <a:ext cx="239738" cy="331413"/>
          <a:chOff x="6143939" y="789134"/>
          <a:chExt cx="457200" cy="518966"/>
        </a:xfrm>
      </xdr:grpSpPr>
      <xdr:grpSp>
        <xdr:nvGrpSpPr>
          <xdr:cNvPr id="1105" name="Group 1104">
            <a:extLst>
              <a:ext uri="{FF2B5EF4-FFF2-40B4-BE49-F238E27FC236}">
                <a16:creationId xmlns:a16="http://schemas.microsoft.com/office/drawing/2014/main" id="{5F7FCDDB-A28D-ADBF-3729-64DF80E2D35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07" name="Straight Connector 1106">
              <a:extLst>
                <a:ext uri="{FF2B5EF4-FFF2-40B4-BE49-F238E27FC236}">
                  <a16:creationId xmlns:a16="http://schemas.microsoft.com/office/drawing/2014/main" id="{63A1562D-2200-1579-435E-39F5B08D37E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8" name="Straight Connector 1107">
              <a:extLst>
                <a:ext uri="{FF2B5EF4-FFF2-40B4-BE49-F238E27FC236}">
                  <a16:creationId xmlns:a16="http://schemas.microsoft.com/office/drawing/2014/main" id="{095ECD92-0BCB-CC51-6A62-1505651BD39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9" name="Straight Connector 1108">
              <a:extLst>
                <a:ext uri="{FF2B5EF4-FFF2-40B4-BE49-F238E27FC236}">
                  <a16:creationId xmlns:a16="http://schemas.microsoft.com/office/drawing/2014/main" id="{58A8CE13-5F39-7EB9-71A3-4E8D4F823A3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0" name="Straight Connector 1109">
              <a:extLst>
                <a:ext uri="{FF2B5EF4-FFF2-40B4-BE49-F238E27FC236}">
                  <a16:creationId xmlns:a16="http://schemas.microsoft.com/office/drawing/2014/main" id="{D05C0C8E-42D2-7A86-8875-B6EF0A02E55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1" name="Straight Connector 1110">
              <a:extLst>
                <a:ext uri="{FF2B5EF4-FFF2-40B4-BE49-F238E27FC236}">
                  <a16:creationId xmlns:a16="http://schemas.microsoft.com/office/drawing/2014/main" id="{5EDFF516-33FC-DEFD-60D7-44B6580C41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2" name="Straight Connector 1111">
              <a:extLst>
                <a:ext uri="{FF2B5EF4-FFF2-40B4-BE49-F238E27FC236}">
                  <a16:creationId xmlns:a16="http://schemas.microsoft.com/office/drawing/2014/main" id="{89E63817-8705-F663-83DF-2A43F1BCB339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06" name="Straight Connector 1105">
            <a:extLst>
              <a:ext uri="{FF2B5EF4-FFF2-40B4-BE49-F238E27FC236}">
                <a16:creationId xmlns:a16="http://schemas.microsoft.com/office/drawing/2014/main" id="{2E957F4B-64D1-C242-CC8A-FEA6BAE307A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589754</xdr:colOff>
      <xdr:row>52</xdr:row>
      <xdr:rowOff>164914</xdr:rowOff>
    </xdr:from>
    <xdr:to>
      <xdr:col>2</xdr:col>
      <xdr:colOff>241183</xdr:colOff>
      <xdr:row>54</xdr:row>
      <xdr:rowOff>150812</xdr:rowOff>
    </xdr:to>
    <xdr:grpSp>
      <xdr:nvGrpSpPr>
        <xdr:cNvPr id="1113" name="Group 1112">
          <a:extLst>
            <a:ext uri="{FF2B5EF4-FFF2-40B4-BE49-F238E27FC236}">
              <a16:creationId xmlns:a16="http://schemas.microsoft.com/office/drawing/2014/main" id="{4CB5FB02-6D45-4E9E-B5EB-B6F6B1CEBD56}"/>
            </a:ext>
          </a:extLst>
        </xdr:cNvPr>
        <xdr:cNvGrpSpPr/>
      </xdr:nvGrpSpPr>
      <xdr:grpSpPr>
        <a:xfrm>
          <a:off x="916592" y="9970061"/>
          <a:ext cx="239738" cy="331413"/>
          <a:chOff x="6143939" y="789134"/>
          <a:chExt cx="457200" cy="518966"/>
        </a:xfrm>
      </xdr:grpSpPr>
      <xdr:grpSp>
        <xdr:nvGrpSpPr>
          <xdr:cNvPr id="1114" name="Group 1113">
            <a:extLst>
              <a:ext uri="{FF2B5EF4-FFF2-40B4-BE49-F238E27FC236}">
                <a16:creationId xmlns:a16="http://schemas.microsoft.com/office/drawing/2014/main" id="{2E1B1C7E-9C8B-6538-75EE-FAE3C68B6E5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16" name="Straight Connector 1115">
              <a:extLst>
                <a:ext uri="{FF2B5EF4-FFF2-40B4-BE49-F238E27FC236}">
                  <a16:creationId xmlns:a16="http://schemas.microsoft.com/office/drawing/2014/main" id="{067D9CBE-613F-7128-71E5-1248D498451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AA13E381-DFA5-7937-D204-E6F29B61B79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8" name="Straight Connector 1117">
              <a:extLst>
                <a:ext uri="{FF2B5EF4-FFF2-40B4-BE49-F238E27FC236}">
                  <a16:creationId xmlns:a16="http://schemas.microsoft.com/office/drawing/2014/main" id="{252B65C5-8E35-29E4-B276-0C449A4F14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9" name="Straight Connector 1118">
              <a:extLst>
                <a:ext uri="{FF2B5EF4-FFF2-40B4-BE49-F238E27FC236}">
                  <a16:creationId xmlns:a16="http://schemas.microsoft.com/office/drawing/2014/main" id="{A1DF9885-0424-5296-6E2B-3B5CC585A0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0" name="Straight Connector 1119">
              <a:extLst>
                <a:ext uri="{FF2B5EF4-FFF2-40B4-BE49-F238E27FC236}">
                  <a16:creationId xmlns:a16="http://schemas.microsoft.com/office/drawing/2014/main" id="{1E5CF962-9CEA-2F29-1738-D16FA09F51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1" name="Straight Connector 1120">
              <a:extLst>
                <a:ext uri="{FF2B5EF4-FFF2-40B4-BE49-F238E27FC236}">
                  <a16:creationId xmlns:a16="http://schemas.microsoft.com/office/drawing/2014/main" id="{DD464F22-22A8-A191-C24F-937F73A719A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15" name="Straight Connector 1114">
            <a:extLst>
              <a:ext uri="{FF2B5EF4-FFF2-40B4-BE49-F238E27FC236}">
                <a16:creationId xmlns:a16="http://schemas.microsoft.com/office/drawing/2014/main" id="{9AE052CC-8567-5C8B-7B76-F1844A07BB7F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589754</xdr:colOff>
      <xdr:row>52</xdr:row>
      <xdr:rowOff>164914</xdr:rowOff>
    </xdr:from>
    <xdr:to>
      <xdr:col>4</xdr:col>
      <xdr:colOff>241183</xdr:colOff>
      <xdr:row>54</xdr:row>
      <xdr:rowOff>150812</xdr:rowOff>
    </xdr:to>
    <xdr:grpSp>
      <xdr:nvGrpSpPr>
        <xdr:cNvPr id="1122" name="Group 1121">
          <a:extLst>
            <a:ext uri="{FF2B5EF4-FFF2-40B4-BE49-F238E27FC236}">
              <a16:creationId xmlns:a16="http://schemas.microsoft.com/office/drawing/2014/main" id="{A6EC27D8-BAED-47D5-892F-F94BED83C309}"/>
            </a:ext>
          </a:extLst>
        </xdr:cNvPr>
        <xdr:cNvGrpSpPr/>
      </xdr:nvGrpSpPr>
      <xdr:grpSpPr>
        <a:xfrm>
          <a:off x="1971813" y="9970061"/>
          <a:ext cx="239738" cy="331413"/>
          <a:chOff x="6143939" y="789134"/>
          <a:chExt cx="457200" cy="518966"/>
        </a:xfrm>
      </xdr:grpSpPr>
      <xdr:grpSp>
        <xdr:nvGrpSpPr>
          <xdr:cNvPr id="1123" name="Group 1122">
            <a:extLst>
              <a:ext uri="{FF2B5EF4-FFF2-40B4-BE49-F238E27FC236}">
                <a16:creationId xmlns:a16="http://schemas.microsoft.com/office/drawing/2014/main" id="{5FC94C8D-A6D4-3786-6035-712E011D43C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25" name="Straight Connector 1124">
              <a:extLst>
                <a:ext uri="{FF2B5EF4-FFF2-40B4-BE49-F238E27FC236}">
                  <a16:creationId xmlns:a16="http://schemas.microsoft.com/office/drawing/2014/main" id="{2F52C8A8-42B6-4366-677F-B043A151240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6" name="Straight Connector 1125">
              <a:extLst>
                <a:ext uri="{FF2B5EF4-FFF2-40B4-BE49-F238E27FC236}">
                  <a16:creationId xmlns:a16="http://schemas.microsoft.com/office/drawing/2014/main" id="{1D8865B7-B91E-0916-0BD5-26891071C79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7" name="Straight Connector 1126">
              <a:extLst>
                <a:ext uri="{FF2B5EF4-FFF2-40B4-BE49-F238E27FC236}">
                  <a16:creationId xmlns:a16="http://schemas.microsoft.com/office/drawing/2014/main" id="{C55CA43A-941E-706D-1B86-7D37A6C4ECC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8" name="Straight Connector 1127">
              <a:extLst>
                <a:ext uri="{FF2B5EF4-FFF2-40B4-BE49-F238E27FC236}">
                  <a16:creationId xmlns:a16="http://schemas.microsoft.com/office/drawing/2014/main" id="{3E588FA4-3D45-84A6-47C3-4B8D70F5299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9" name="Straight Connector 1128">
              <a:extLst>
                <a:ext uri="{FF2B5EF4-FFF2-40B4-BE49-F238E27FC236}">
                  <a16:creationId xmlns:a16="http://schemas.microsoft.com/office/drawing/2014/main" id="{8B31351F-0A4C-3279-5F22-941430E692B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0" name="Straight Connector 1129">
              <a:extLst>
                <a:ext uri="{FF2B5EF4-FFF2-40B4-BE49-F238E27FC236}">
                  <a16:creationId xmlns:a16="http://schemas.microsoft.com/office/drawing/2014/main" id="{D39B02AC-54BF-7D86-02F3-EE9D9B7C924C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24" name="Straight Connector 1123">
            <a:extLst>
              <a:ext uri="{FF2B5EF4-FFF2-40B4-BE49-F238E27FC236}">
                <a16:creationId xmlns:a16="http://schemas.microsoft.com/office/drawing/2014/main" id="{26027B82-58B4-9C92-C110-FCB2D55EF53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589754</xdr:colOff>
      <xdr:row>52</xdr:row>
      <xdr:rowOff>164914</xdr:rowOff>
    </xdr:from>
    <xdr:to>
      <xdr:col>8</xdr:col>
      <xdr:colOff>241183</xdr:colOff>
      <xdr:row>54</xdr:row>
      <xdr:rowOff>150812</xdr:rowOff>
    </xdr:to>
    <xdr:grpSp>
      <xdr:nvGrpSpPr>
        <xdr:cNvPr id="1131" name="Group 1130">
          <a:extLst>
            <a:ext uri="{FF2B5EF4-FFF2-40B4-BE49-F238E27FC236}">
              <a16:creationId xmlns:a16="http://schemas.microsoft.com/office/drawing/2014/main" id="{A998B38D-8E21-43F8-9B34-3444E760F32D}"/>
            </a:ext>
          </a:extLst>
        </xdr:cNvPr>
        <xdr:cNvGrpSpPr/>
      </xdr:nvGrpSpPr>
      <xdr:grpSpPr>
        <a:xfrm>
          <a:off x="4082254" y="9970061"/>
          <a:ext cx="239738" cy="331413"/>
          <a:chOff x="6143939" y="789134"/>
          <a:chExt cx="457200" cy="518966"/>
        </a:xfrm>
      </xdr:grpSpPr>
      <xdr:grpSp>
        <xdr:nvGrpSpPr>
          <xdr:cNvPr id="1132" name="Group 1131">
            <a:extLst>
              <a:ext uri="{FF2B5EF4-FFF2-40B4-BE49-F238E27FC236}">
                <a16:creationId xmlns:a16="http://schemas.microsoft.com/office/drawing/2014/main" id="{9D603557-56EB-8BDB-72E7-DBB1ADD1D6A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34" name="Straight Connector 1133">
              <a:extLst>
                <a:ext uri="{FF2B5EF4-FFF2-40B4-BE49-F238E27FC236}">
                  <a16:creationId xmlns:a16="http://schemas.microsoft.com/office/drawing/2014/main" id="{19DBB3E8-57CB-80BE-DE7A-6C5AD75594F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5" name="Straight Connector 1134">
              <a:extLst>
                <a:ext uri="{FF2B5EF4-FFF2-40B4-BE49-F238E27FC236}">
                  <a16:creationId xmlns:a16="http://schemas.microsoft.com/office/drawing/2014/main" id="{48720CAA-7DD7-CE0F-2D71-6F8FBCBBD6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6" name="Straight Connector 1135">
              <a:extLst>
                <a:ext uri="{FF2B5EF4-FFF2-40B4-BE49-F238E27FC236}">
                  <a16:creationId xmlns:a16="http://schemas.microsoft.com/office/drawing/2014/main" id="{16BBD9BC-1D3D-4B84-21BC-626621EF1CE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7" name="Straight Connector 1136">
              <a:extLst>
                <a:ext uri="{FF2B5EF4-FFF2-40B4-BE49-F238E27FC236}">
                  <a16:creationId xmlns:a16="http://schemas.microsoft.com/office/drawing/2014/main" id="{A97E5340-17BE-2CA2-B779-9786363DB6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8" name="Straight Connector 1137">
              <a:extLst>
                <a:ext uri="{FF2B5EF4-FFF2-40B4-BE49-F238E27FC236}">
                  <a16:creationId xmlns:a16="http://schemas.microsoft.com/office/drawing/2014/main" id="{FCBDF2B8-C7BF-0C45-6949-522FD61025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9" name="Straight Connector 1138">
              <a:extLst>
                <a:ext uri="{FF2B5EF4-FFF2-40B4-BE49-F238E27FC236}">
                  <a16:creationId xmlns:a16="http://schemas.microsoft.com/office/drawing/2014/main" id="{43A22C4B-C783-0E1E-77AF-8E02E8A06ED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33" name="Straight Connector 1132">
            <a:extLst>
              <a:ext uri="{FF2B5EF4-FFF2-40B4-BE49-F238E27FC236}">
                <a16:creationId xmlns:a16="http://schemas.microsoft.com/office/drawing/2014/main" id="{051CCC99-67B3-C459-506F-C73A41885264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589754</xdr:colOff>
      <xdr:row>52</xdr:row>
      <xdr:rowOff>164914</xdr:rowOff>
    </xdr:from>
    <xdr:to>
      <xdr:col>10</xdr:col>
      <xdr:colOff>241183</xdr:colOff>
      <xdr:row>54</xdr:row>
      <xdr:rowOff>150812</xdr:rowOff>
    </xdr:to>
    <xdr:grpSp>
      <xdr:nvGrpSpPr>
        <xdr:cNvPr id="1140" name="Group 1139">
          <a:extLst>
            <a:ext uri="{FF2B5EF4-FFF2-40B4-BE49-F238E27FC236}">
              <a16:creationId xmlns:a16="http://schemas.microsoft.com/office/drawing/2014/main" id="{ABB9B133-3ECE-42AE-B755-DB42068204CF}"/>
            </a:ext>
          </a:extLst>
        </xdr:cNvPr>
        <xdr:cNvGrpSpPr/>
      </xdr:nvGrpSpPr>
      <xdr:grpSpPr>
        <a:xfrm>
          <a:off x="5137475" y="9970061"/>
          <a:ext cx="239737" cy="331413"/>
          <a:chOff x="6143939" y="789134"/>
          <a:chExt cx="457200" cy="518966"/>
        </a:xfrm>
      </xdr:grpSpPr>
      <xdr:grpSp>
        <xdr:nvGrpSpPr>
          <xdr:cNvPr id="1141" name="Group 1140">
            <a:extLst>
              <a:ext uri="{FF2B5EF4-FFF2-40B4-BE49-F238E27FC236}">
                <a16:creationId xmlns:a16="http://schemas.microsoft.com/office/drawing/2014/main" id="{C6CDA4B2-EC5C-4EDA-4BA1-A253A8F1B02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43" name="Straight Connector 1142">
              <a:extLst>
                <a:ext uri="{FF2B5EF4-FFF2-40B4-BE49-F238E27FC236}">
                  <a16:creationId xmlns:a16="http://schemas.microsoft.com/office/drawing/2014/main" id="{15C0049F-5757-3255-B0AB-6598ECCFD8A5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4" name="Straight Connector 1143">
              <a:extLst>
                <a:ext uri="{FF2B5EF4-FFF2-40B4-BE49-F238E27FC236}">
                  <a16:creationId xmlns:a16="http://schemas.microsoft.com/office/drawing/2014/main" id="{7B387C12-D821-BCEF-8788-ADA456B2C6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5" name="Straight Connector 1144">
              <a:extLst>
                <a:ext uri="{FF2B5EF4-FFF2-40B4-BE49-F238E27FC236}">
                  <a16:creationId xmlns:a16="http://schemas.microsoft.com/office/drawing/2014/main" id="{AECB57BC-ED98-C165-4849-87780C3C8B8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6" name="Straight Connector 1145">
              <a:extLst>
                <a:ext uri="{FF2B5EF4-FFF2-40B4-BE49-F238E27FC236}">
                  <a16:creationId xmlns:a16="http://schemas.microsoft.com/office/drawing/2014/main" id="{AE31988F-6FA1-FA46-18C9-A6E7DB0BAD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7" name="Straight Connector 1146">
              <a:extLst>
                <a:ext uri="{FF2B5EF4-FFF2-40B4-BE49-F238E27FC236}">
                  <a16:creationId xmlns:a16="http://schemas.microsoft.com/office/drawing/2014/main" id="{D34FAF82-6555-1880-B1C7-376AFBD2016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8" name="Straight Connector 1147">
              <a:extLst>
                <a:ext uri="{FF2B5EF4-FFF2-40B4-BE49-F238E27FC236}">
                  <a16:creationId xmlns:a16="http://schemas.microsoft.com/office/drawing/2014/main" id="{52965C6C-A557-25AA-77A6-F781D8740C06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2" name="Straight Connector 1141">
            <a:extLst>
              <a:ext uri="{FF2B5EF4-FFF2-40B4-BE49-F238E27FC236}">
                <a16:creationId xmlns:a16="http://schemas.microsoft.com/office/drawing/2014/main" id="{85CF7E64-411E-2EB7-3FF6-7F0F6A63E3C0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589754</xdr:colOff>
      <xdr:row>52</xdr:row>
      <xdr:rowOff>164914</xdr:rowOff>
    </xdr:from>
    <xdr:to>
      <xdr:col>12</xdr:col>
      <xdr:colOff>241183</xdr:colOff>
      <xdr:row>54</xdr:row>
      <xdr:rowOff>150812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8B593600-CFD0-4673-A189-E1D0EFBD2CD6}"/>
            </a:ext>
          </a:extLst>
        </xdr:cNvPr>
        <xdr:cNvGrpSpPr/>
      </xdr:nvGrpSpPr>
      <xdr:grpSpPr>
        <a:xfrm>
          <a:off x="6192695" y="9970061"/>
          <a:ext cx="239738" cy="331413"/>
          <a:chOff x="6143939" y="789134"/>
          <a:chExt cx="457200" cy="518966"/>
        </a:xfrm>
      </xdr:grpSpPr>
      <xdr:grpSp>
        <xdr:nvGrpSpPr>
          <xdr:cNvPr id="1150" name="Group 1149">
            <a:extLst>
              <a:ext uri="{FF2B5EF4-FFF2-40B4-BE49-F238E27FC236}">
                <a16:creationId xmlns:a16="http://schemas.microsoft.com/office/drawing/2014/main" id="{7F195A81-3FD8-55E3-4D5C-FF7F776D310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F7A17677-FECA-A74A-D018-4D08EC431080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3" name="Straight Connector 1152">
              <a:extLst>
                <a:ext uri="{FF2B5EF4-FFF2-40B4-BE49-F238E27FC236}">
                  <a16:creationId xmlns:a16="http://schemas.microsoft.com/office/drawing/2014/main" id="{B33E1B7B-DCFB-8083-FC7D-A590968605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4" name="Straight Connector 1153">
              <a:extLst>
                <a:ext uri="{FF2B5EF4-FFF2-40B4-BE49-F238E27FC236}">
                  <a16:creationId xmlns:a16="http://schemas.microsoft.com/office/drawing/2014/main" id="{70443430-51FA-B928-8F5D-3C535CF6583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5" name="Straight Connector 1154">
              <a:extLst>
                <a:ext uri="{FF2B5EF4-FFF2-40B4-BE49-F238E27FC236}">
                  <a16:creationId xmlns:a16="http://schemas.microsoft.com/office/drawing/2014/main" id="{57AEFA88-FDF3-A4B2-F2F4-D412889B1C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6" name="Straight Connector 1155">
              <a:extLst>
                <a:ext uri="{FF2B5EF4-FFF2-40B4-BE49-F238E27FC236}">
                  <a16:creationId xmlns:a16="http://schemas.microsoft.com/office/drawing/2014/main" id="{460AC125-CB39-85B0-E5FC-7F1C5ABEC3B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7" name="Straight Connector 1156">
              <a:extLst>
                <a:ext uri="{FF2B5EF4-FFF2-40B4-BE49-F238E27FC236}">
                  <a16:creationId xmlns:a16="http://schemas.microsoft.com/office/drawing/2014/main" id="{C68DCBE4-F97B-946B-9ED3-BB527C83391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51" name="Straight Connector 1150">
            <a:extLst>
              <a:ext uri="{FF2B5EF4-FFF2-40B4-BE49-F238E27FC236}">
                <a16:creationId xmlns:a16="http://schemas.microsoft.com/office/drawing/2014/main" id="{6DAF96F5-222C-9697-CCD2-4E40C904F8AD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589754</xdr:colOff>
      <xdr:row>52</xdr:row>
      <xdr:rowOff>164914</xdr:rowOff>
    </xdr:from>
    <xdr:to>
      <xdr:col>18</xdr:col>
      <xdr:colOff>241183</xdr:colOff>
      <xdr:row>54</xdr:row>
      <xdr:rowOff>150812</xdr:rowOff>
    </xdr:to>
    <xdr:grpSp>
      <xdr:nvGrpSpPr>
        <xdr:cNvPr id="1158" name="Group 1157">
          <a:extLst>
            <a:ext uri="{FF2B5EF4-FFF2-40B4-BE49-F238E27FC236}">
              <a16:creationId xmlns:a16="http://schemas.microsoft.com/office/drawing/2014/main" id="{8B35B3C0-D85E-4DBA-B3BA-FEAD67BA4563}"/>
            </a:ext>
          </a:extLst>
        </xdr:cNvPr>
        <xdr:cNvGrpSpPr/>
      </xdr:nvGrpSpPr>
      <xdr:grpSpPr>
        <a:xfrm>
          <a:off x="9358357" y="9970061"/>
          <a:ext cx="239738" cy="331413"/>
          <a:chOff x="6143939" y="789134"/>
          <a:chExt cx="457200" cy="518966"/>
        </a:xfrm>
      </xdr:grpSpPr>
      <xdr:grpSp>
        <xdr:nvGrpSpPr>
          <xdr:cNvPr id="1159" name="Group 1158">
            <a:extLst>
              <a:ext uri="{FF2B5EF4-FFF2-40B4-BE49-F238E27FC236}">
                <a16:creationId xmlns:a16="http://schemas.microsoft.com/office/drawing/2014/main" id="{0FA33056-3B3B-EFE0-5559-1778E8B3065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61" name="Straight Connector 1160">
              <a:extLst>
                <a:ext uri="{FF2B5EF4-FFF2-40B4-BE49-F238E27FC236}">
                  <a16:creationId xmlns:a16="http://schemas.microsoft.com/office/drawing/2014/main" id="{CE6A31D4-BFB8-FF48-2047-A7493BCBC74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2" name="Straight Connector 1161">
              <a:extLst>
                <a:ext uri="{FF2B5EF4-FFF2-40B4-BE49-F238E27FC236}">
                  <a16:creationId xmlns:a16="http://schemas.microsoft.com/office/drawing/2014/main" id="{72E727D6-E289-1ACB-61AE-902310DBD6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3" name="Straight Connector 1162">
              <a:extLst>
                <a:ext uri="{FF2B5EF4-FFF2-40B4-BE49-F238E27FC236}">
                  <a16:creationId xmlns:a16="http://schemas.microsoft.com/office/drawing/2014/main" id="{C1A44306-CB56-8694-C090-65DBD58C8B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4" name="Straight Connector 1163">
              <a:extLst>
                <a:ext uri="{FF2B5EF4-FFF2-40B4-BE49-F238E27FC236}">
                  <a16:creationId xmlns:a16="http://schemas.microsoft.com/office/drawing/2014/main" id="{8693C42C-010B-D13F-0F48-95B7F1A9C2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5" name="Straight Connector 1164">
              <a:extLst>
                <a:ext uri="{FF2B5EF4-FFF2-40B4-BE49-F238E27FC236}">
                  <a16:creationId xmlns:a16="http://schemas.microsoft.com/office/drawing/2014/main" id="{DDF27252-B4FF-A809-3753-51EC1D5273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6" name="Straight Connector 1165">
              <a:extLst>
                <a:ext uri="{FF2B5EF4-FFF2-40B4-BE49-F238E27FC236}">
                  <a16:creationId xmlns:a16="http://schemas.microsoft.com/office/drawing/2014/main" id="{2A45936A-DE38-96CC-7578-CEDA3F4EB2A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0" name="Straight Connector 1159">
            <a:extLst>
              <a:ext uri="{FF2B5EF4-FFF2-40B4-BE49-F238E27FC236}">
                <a16:creationId xmlns:a16="http://schemas.microsoft.com/office/drawing/2014/main" id="{35526EB3-2C69-165E-0E63-789AD5FA29A9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589754</xdr:colOff>
      <xdr:row>41</xdr:row>
      <xdr:rowOff>164914</xdr:rowOff>
    </xdr:from>
    <xdr:to>
      <xdr:col>2</xdr:col>
      <xdr:colOff>241183</xdr:colOff>
      <xdr:row>43</xdr:row>
      <xdr:rowOff>150812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7FD8464-1574-4C75-BA85-49008C1AD95C}"/>
            </a:ext>
          </a:extLst>
        </xdr:cNvPr>
        <xdr:cNvGrpSpPr/>
      </xdr:nvGrpSpPr>
      <xdr:grpSpPr>
        <a:xfrm>
          <a:off x="916592" y="8102414"/>
          <a:ext cx="239738" cy="331413"/>
          <a:chOff x="6143939" y="789134"/>
          <a:chExt cx="457200" cy="518966"/>
        </a:xfrm>
      </xdr:grpSpPr>
      <xdr:grpSp>
        <xdr:nvGrpSpPr>
          <xdr:cNvPr id="1168" name="Group 1167">
            <a:extLst>
              <a:ext uri="{FF2B5EF4-FFF2-40B4-BE49-F238E27FC236}">
                <a16:creationId xmlns:a16="http://schemas.microsoft.com/office/drawing/2014/main" id="{678D57A4-33D6-48CA-549B-335410ECFFE8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70" name="Straight Connector 1169">
              <a:extLst>
                <a:ext uri="{FF2B5EF4-FFF2-40B4-BE49-F238E27FC236}">
                  <a16:creationId xmlns:a16="http://schemas.microsoft.com/office/drawing/2014/main" id="{1A91B74D-DBC4-3DA5-9D5F-A4936B765D7C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1" name="Straight Connector 1170">
              <a:extLst>
                <a:ext uri="{FF2B5EF4-FFF2-40B4-BE49-F238E27FC236}">
                  <a16:creationId xmlns:a16="http://schemas.microsoft.com/office/drawing/2014/main" id="{E06219A5-55FD-448A-7185-6852BA6EA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2" name="Straight Connector 1171">
              <a:extLst>
                <a:ext uri="{FF2B5EF4-FFF2-40B4-BE49-F238E27FC236}">
                  <a16:creationId xmlns:a16="http://schemas.microsoft.com/office/drawing/2014/main" id="{5FC9FE62-9DE2-F886-2F45-D40C6588FB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3" name="Straight Connector 1172">
              <a:extLst>
                <a:ext uri="{FF2B5EF4-FFF2-40B4-BE49-F238E27FC236}">
                  <a16:creationId xmlns:a16="http://schemas.microsoft.com/office/drawing/2014/main" id="{2E9E91C0-4634-11FE-996B-CCEA25181EC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4" name="Straight Connector 1173">
              <a:extLst>
                <a:ext uri="{FF2B5EF4-FFF2-40B4-BE49-F238E27FC236}">
                  <a16:creationId xmlns:a16="http://schemas.microsoft.com/office/drawing/2014/main" id="{860AB3E5-4E9C-C7CE-CBA4-9BABADA6B8E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5" name="Straight Connector 1174">
              <a:extLst>
                <a:ext uri="{FF2B5EF4-FFF2-40B4-BE49-F238E27FC236}">
                  <a16:creationId xmlns:a16="http://schemas.microsoft.com/office/drawing/2014/main" id="{5E829292-F09A-B530-789A-1E08301293D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9" name="Straight Connector 1168">
            <a:extLst>
              <a:ext uri="{FF2B5EF4-FFF2-40B4-BE49-F238E27FC236}">
                <a16:creationId xmlns:a16="http://schemas.microsoft.com/office/drawing/2014/main" id="{17B897D3-D506-9BEC-A487-74733FA9333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589754</xdr:colOff>
      <xdr:row>41</xdr:row>
      <xdr:rowOff>164914</xdr:rowOff>
    </xdr:from>
    <xdr:to>
      <xdr:col>4</xdr:col>
      <xdr:colOff>241183</xdr:colOff>
      <xdr:row>43</xdr:row>
      <xdr:rowOff>150812</xdr:rowOff>
    </xdr:to>
    <xdr:grpSp>
      <xdr:nvGrpSpPr>
        <xdr:cNvPr id="1176" name="Group 1175">
          <a:extLst>
            <a:ext uri="{FF2B5EF4-FFF2-40B4-BE49-F238E27FC236}">
              <a16:creationId xmlns:a16="http://schemas.microsoft.com/office/drawing/2014/main" id="{AA946CA3-2C95-40AC-B00E-AA1C0EAFA32B}"/>
            </a:ext>
          </a:extLst>
        </xdr:cNvPr>
        <xdr:cNvGrpSpPr/>
      </xdr:nvGrpSpPr>
      <xdr:grpSpPr>
        <a:xfrm>
          <a:off x="1971813" y="8102414"/>
          <a:ext cx="239738" cy="331413"/>
          <a:chOff x="6143939" y="789134"/>
          <a:chExt cx="457200" cy="518966"/>
        </a:xfrm>
      </xdr:grpSpPr>
      <xdr:grpSp>
        <xdr:nvGrpSpPr>
          <xdr:cNvPr id="1177" name="Group 1176">
            <a:extLst>
              <a:ext uri="{FF2B5EF4-FFF2-40B4-BE49-F238E27FC236}">
                <a16:creationId xmlns:a16="http://schemas.microsoft.com/office/drawing/2014/main" id="{95D25722-712C-05E6-C143-B2D163D04AD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79" name="Straight Connector 1178">
              <a:extLst>
                <a:ext uri="{FF2B5EF4-FFF2-40B4-BE49-F238E27FC236}">
                  <a16:creationId xmlns:a16="http://schemas.microsoft.com/office/drawing/2014/main" id="{9524550D-B376-D341-1153-FA4BCA60633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0" name="Straight Connector 1179">
              <a:extLst>
                <a:ext uri="{FF2B5EF4-FFF2-40B4-BE49-F238E27FC236}">
                  <a16:creationId xmlns:a16="http://schemas.microsoft.com/office/drawing/2014/main" id="{9A9C886E-F663-B8AA-E802-83B52303772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1" name="Straight Connector 1180">
              <a:extLst>
                <a:ext uri="{FF2B5EF4-FFF2-40B4-BE49-F238E27FC236}">
                  <a16:creationId xmlns:a16="http://schemas.microsoft.com/office/drawing/2014/main" id="{41F0BCAA-5C85-BFCB-49B1-629C5B9BE5C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2" name="Straight Connector 1181">
              <a:extLst>
                <a:ext uri="{FF2B5EF4-FFF2-40B4-BE49-F238E27FC236}">
                  <a16:creationId xmlns:a16="http://schemas.microsoft.com/office/drawing/2014/main" id="{DC1E7852-B3CE-2935-6AD1-C6E1EF1656D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3" name="Straight Connector 1182">
              <a:extLst>
                <a:ext uri="{FF2B5EF4-FFF2-40B4-BE49-F238E27FC236}">
                  <a16:creationId xmlns:a16="http://schemas.microsoft.com/office/drawing/2014/main" id="{860DA9F6-146E-D9E2-45D1-CF531599213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4" name="Straight Connector 1183">
              <a:extLst>
                <a:ext uri="{FF2B5EF4-FFF2-40B4-BE49-F238E27FC236}">
                  <a16:creationId xmlns:a16="http://schemas.microsoft.com/office/drawing/2014/main" id="{420639C5-E6B0-8A08-76F3-6E058260329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78" name="Straight Connector 1177">
            <a:extLst>
              <a:ext uri="{FF2B5EF4-FFF2-40B4-BE49-F238E27FC236}">
                <a16:creationId xmlns:a16="http://schemas.microsoft.com/office/drawing/2014/main" id="{DDE4C431-A527-4E56-D704-101DA1D5D7BC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589754</xdr:colOff>
      <xdr:row>41</xdr:row>
      <xdr:rowOff>164914</xdr:rowOff>
    </xdr:from>
    <xdr:to>
      <xdr:col>6</xdr:col>
      <xdr:colOff>241183</xdr:colOff>
      <xdr:row>43</xdr:row>
      <xdr:rowOff>150812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AFA95A53-17AF-4B91-B1B1-1889F457A131}"/>
            </a:ext>
          </a:extLst>
        </xdr:cNvPr>
        <xdr:cNvGrpSpPr/>
      </xdr:nvGrpSpPr>
      <xdr:grpSpPr>
        <a:xfrm>
          <a:off x="3027033" y="8102414"/>
          <a:ext cx="239738" cy="331413"/>
          <a:chOff x="6143939" y="789134"/>
          <a:chExt cx="457200" cy="518966"/>
        </a:xfrm>
      </xdr:grpSpPr>
      <xdr:grpSp>
        <xdr:nvGrpSpPr>
          <xdr:cNvPr id="1186" name="Group 1185">
            <a:extLst>
              <a:ext uri="{FF2B5EF4-FFF2-40B4-BE49-F238E27FC236}">
                <a16:creationId xmlns:a16="http://schemas.microsoft.com/office/drawing/2014/main" id="{8AC060C2-8AF6-A06C-12FA-97EF95EEFD2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88" name="Straight Connector 1187">
              <a:extLst>
                <a:ext uri="{FF2B5EF4-FFF2-40B4-BE49-F238E27FC236}">
                  <a16:creationId xmlns:a16="http://schemas.microsoft.com/office/drawing/2014/main" id="{C23930E1-2749-DD36-301C-468195F2F9B6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9" name="Straight Connector 1188">
              <a:extLst>
                <a:ext uri="{FF2B5EF4-FFF2-40B4-BE49-F238E27FC236}">
                  <a16:creationId xmlns:a16="http://schemas.microsoft.com/office/drawing/2014/main" id="{2D93C89D-C49F-8BAC-F594-A2F141456F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0" name="Straight Connector 1189">
              <a:extLst>
                <a:ext uri="{FF2B5EF4-FFF2-40B4-BE49-F238E27FC236}">
                  <a16:creationId xmlns:a16="http://schemas.microsoft.com/office/drawing/2014/main" id="{8720BBA0-47B9-D8A5-D055-18122AB1B0C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1" name="Straight Connector 1190">
              <a:extLst>
                <a:ext uri="{FF2B5EF4-FFF2-40B4-BE49-F238E27FC236}">
                  <a16:creationId xmlns:a16="http://schemas.microsoft.com/office/drawing/2014/main" id="{BF443C5B-562C-B5EA-FA73-F9F341EBA09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2" name="Straight Connector 1191">
              <a:extLst>
                <a:ext uri="{FF2B5EF4-FFF2-40B4-BE49-F238E27FC236}">
                  <a16:creationId xmlns:a16="http://schemas.microsoft.com/office/drawing/2014/main" id="{AE5953DE-B4E8-FD4A-D06A-4D9F01BE06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3" name="Straight Connector 1192">
              <a:extLst>
                <a:ext uri="{FF2B5EF4-FFF2-40B4-BE49-F238E27FC236}">
                  <a16:creationId xmlns:a16="http://schemas.microsoft.com/office/drawing/2014/main" id="{AF14BF7C-DEAE-D77D-7CA3-E512B81B81E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7" name="Straight Connector 1186">
            <a:extLst>
              <a:ext uri="{FF2B5EF4-FFF2-40B4-BE49-F238E27FC236}">
                <a16:creationId xmlns:a16="http://schemas.microsoft.com/office/drawing/2014/main" id="{1887C60B-B3F2-704D-50AD-709D0BA64913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589754</xdr:colOff>
      <xdr:row>41</xdr:row>
      <xdr:rowOff>164914</xdr:rowOff>
    </xdr:from>
    <xdr:to>
      <xdr:col>8</xdr:col>
      <xdr:colOff>241183</xdr:colOff>
      <xdr:row>43</xdr:row>
      <xdr:rowOff>150812</xdr:rowOff>
    </xdr:to>
    <xdr:grpSp>
      <xdr:nvGrpSpPr>
        <xdr:cNvPr id="1194" name="Group 1193">
          <a:extLst>
            <a:ext uri="{FF2B5EF4-FFF2-40B4-BE49-F238E27FC236}">
              <a16:creationId xmlns:a16="http://schemas.microsoft.com/office/drawing/2014/main" id="{4EC1DF61-5AFA-493F-AD07-3538A9D4FF3B}"/>
            </a:ext>
          </a:extLst>
        </xdr:cNvPr>
        <xdr:cNvGrpSpPr/>
      </xdr:nvGrpSpPr>
      <xdr:grpSpPr>
        <a:xfrm>
          <a:off x="4082254" y="8102414"/>
          <a:ext cx="239738" cy="331413"/>
          <a:chOff x="6143939" y="789134"/>
          <a:chExt cx="457200" cy="518966"/>
        </a:xfrm>
      </xdr:grpSpPr>
      <xdr:grpSp>
        <xdr:nvGrpSpPr>
          <xdr:cNvPr id="1195" name="Group 1194">
            <a:extLst>
              <a:ext uri="{FF2B5EF4-FFF2-40B4-BE49-F238E27FC236}">
                <a16:creationId xmlns:a16="http://schemas.microsoft.com/office/drawing/2014/main" id="{4BACECE1-F70A-CDC6-1CB3-57EBC5744959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97" name="Straight Connector 1196">
              <a:extLst>
                <a:ext uri="{FF2B5EF4-FFF2-40B4-BE49-F238E27FC236}">
                  <a16:creationId xmlns:a16="http://schemas.microsoft.com/office/drawing/2014/main" id="{A99871D4-3F2A-90C0-8E0B-D29728C07EB6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8" name="Straight Connector 1197">
              <a:extLst>
                <a:ext uri="{FF2B5EF4-FFF2-40B4-BE49-F238E27FC236}">
                  <a16:creationId xmlns:a16="http://schemas.microsoft.com/office/drawing/2014/main" id="{63F67BCF-92EC-7D99-C4A5-5B8321B561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9" name="Straight Connector 1198">
              <a:extLst>
                <a:ext uri="{FF2B5EF4-FFF2-40B4-BE49-F238E27FC236}">
                  <a16:creationId xmlns:a16="http://schemas.microsoft.com/office/drawing/2014/main" id="{AE59FB1B-89D6-CC57-4391-877F09B461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0" name="Straight Connector 1199">
              <a:extLst>
                <a:ext uri="{FF2B5EF4-FFF2-40B4-BE49-F238E27FC236}">
                  <a16:creationId xmlns:a16="http://schemas.microsoft.com/office/drawing/2014/main" id="{621B3809-4F07-3ADB-AF50-B4AD25FB807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1" name="Straight Connector 1200">
              <a:extLst>
                <a:ext uri="{FF2B5EF4-FFF2-40B4-BE49-F238E27FC236}">
                  <a16:creationId xmlns:a16="http://schemas.microsoft.com/office/drawing/2014/main" id="{A6009786-F875-2B56-0B34-DEA76C9070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2" name="Straight Connector 1201">
              <a:extLst>
                <a:ext uri="{FF2B5EF4-FFF2-40B4-BE49-F238E27FC236}">
                  <a16:creationId xmlns:a16="http://schemas.microsoft.com/office/drawing/2014/main" id="{2E3C4F22-084D-E31B-7F0A-AE5F49A9055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96" name="Straight Connector 1195">
            <a:extLst>
              <a:ext uri="{FF2B5EF4-FFF2-40B4-BE49-F238E27FC236}">
                <a16:creationId xmlns:a16="http://schemas.microsoft.com/office/drawing/2014/main" id="{D1607478-A28E-56A6-EF9F-B46C2BD65C4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589754</xdr:colOff>
      <xdr:row>41</xdr:row>
      <xdr:rowOff>164914</xdr:rowOff>
    </xdr:from>
    <xdr:to>
      <xdr:col>10</xdr:col>
      <xdr:colOff>241183</xdr:colOff>
      <xdr:row>43</xdr:row>
      <xdr:rowOff>150812</xdr:rowOff>
    </xdr:to>
    <xdr:grpSp>
      <xdr:nvGrpSpPr>
        <xdr:cNvPr id="1203" name="Group 1202">
          <a:extLst>
            <a:ext uri="{FF2B5EF4-FFF2-40B4-BE49-F238E27FC236}">
              <a16:creationId xmlns:a16="http://schemas.microsoft.com/office/drawing/2014/main" id="{4DAC3BA7-5BF9-42AB-92CF-21C041802B25}"/>
            </a:ext>
          </a:extLst>
        </xdr:cNvPr>
        <xdr:cNvGrpSpPr/>
      </xdr:nvGrpSpPr>
      <xdr:grpSpPr>
        <a:xfrm>
          <a:off x="5137475" y="8102414"/>
          <a:ext cx="239737" cy="331413"/>
          <a:chOff x="6143939" y="789134"/>
          <a:chExt cx="457200" cy="518966"/>
        </a:xfrm>
      </xdr:grpSpPr>
      <xdr:grpSp>
        <xdr:nvGrpSpPr>
          <xdr:cNvPr id="1204" name="Group 1203">
            <a:extLst>
              <a:ext uri="{FF2B5EF4-FFF2-40B4-BE49-F238E27FC236}">
                <a16:creationId xmlns:a16="http://schemas.microsoft.com/office/drawing/2014/main" id="{7F775985-50B3-EF00-0900-84F32AE4411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06" name="Straight Connector 1205">
              <a:extLst>
                <a:ext uri="{FF2B5EF4-FFF2-40B4-BE49-F238E27FC236}">
                  <a16:creationId xmlns:a16="http://schemas.microsoft.com/office/drawing/2014/main" id="{F566BB2D-FACE-A4EF-E152-E80CE57A295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7" name="Straight Connector 1206">
              <a:extLst>
                <a:ext uri="{FF2B5EF4-FFF2-40B4-BE49-F238E27FC236}">
                  <a16:creationId xmlns:a16="http://schemas.microsoft.com/office/drawing/2014/main" id="{89C28A11-26F9-6A2D-16CA-6416221CE6A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8" name="Straight Connector 1207">
              <a:extLst>
                <a:ext uri="{FF2B5EF4-FFF2-40B4-BE49-F238E27FC236}">
                  <a16:creationId xmlns:a16="http://schemas.microsoft.com/office/drawing/2014/main" id="{6DB78F71-A1ED-6419-9BEE-D7966A8640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>
              <a:extLst>
                <a:ext uri="{FF2B5EF4-FFF2-40B4-BE49-F238E27FC236}">
                  <a16:creationId xmlns:a16="http://schemas.microsoft.com/office/drawing/2014/main" id="{12D939F1-2ECF-B092-918E-FF7F680E67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0" name="Straight Connector 1209">
              <a:extLst>
                <a:ext uri="{FF2B5EF4-FFF2-40B4-BE49-F238E27FC236}">
                  <a16:creationId xmlns:a16="http://schemas.microsoft.com/office/drawing/2014/main" id="{8429C52F-D01B-985E-41C1-03BED56DB9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1" name="Straight Connector 1210">
              <a:extLst>
                <a:ext uri="{FF2B5EF4-FFF2-40B4-BE49-F238E27FC236}">
                  <a16:creationId xmlns:a16="http://schemas.microsoft.com/office/drawing/2014/main" id="{A2E290B7-229D-109A-B1DD-CC37E6BAE2C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05" name="Straight Connector 1204">
            <a:extLst>
              <a:ext uri="{FF2B5EF4-FFF2-40B4-BE49-F238E27FC236}">
                <a16:creationId xmlns:a16="http://schemas.microsoft.com/office/drawing/2014/main" id="{EC5FE9E4-6A3B-AD07-6499-15DFB208EBD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589754</xdr:colOff>
      <xdr:row>41</xdr:row>
      <xdr:rowOff>164914</xdr:rowOff>
    </xdr:from>
    <xdr:to>
      <xdr:col>12</xdr:col>
      <xdr:colOff>241183</xdr:colOff>
      <xdr:row>43</xdr:row>
      <xdr:rowOff>150812</xdr:rowOff>
    </xdr:to>
    <xdr:grpSp>
      <xdr:nvGrpSpPr>
        <xdr:cNvPr id="1212" name="Group 1211">
          <a:extLst>
            <a:ext uri="{FF2B5EF4-FFF2-40B4-BE49-F238E27FC236}">
              <a16:creationId xmlns:a16="http://schemas.microsoft.com/office/drawing/2014/main" id="{12A31DBD-1D0C-40F5-8861-0BDA7B28EF75}"/>
            </a:ext>
          </a:extLst>
        </xdr:cNvPr>
        <xdr:cNvGrpSpPr/>
      </xdr:nvGrpSpPr>
      <xdr:grpSpPr>
        <a:xfrm>
          <a:off x="6192695" y="8102414"/>
          <a:ext cx="239738" cy="331413"/>
          <a:chOff x="6143939" y="789134"/>
          <a:chExt cx="457200" cy="518966"/>
        </a:xfrm>
      </xdr:grpSpPr>
      <xdr:grpSp>
        <xdr:nvGrpSpPr>
          <xdr:cNvPr id="1213" name="Group 1212">
            <a:extLst>
              <a:ext uri="{FF2B5EF4-FFF2-40B4-BE49-F238E27FC236}">
                <a16:creationId xmlns:a16="http://schemas.microsoft.com/office/drawing/2014/main" id="{C8CA74DD-72C2-7C15-F2D5-C7D22BB8051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15" name="Straight Connector 1214">
              <a:extLst>
                <a:ext uri="{FF2B5EF4-FFF2-40B4-BE49-F238E27FC236}">
                  <a16:creationId xmlns:a16="http://schemas.microsoft.com/office/drawing/2014/main" id="{10884126-85E0-62D6-3276-9EE5B0B05E5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6" name="Straight Connector 1215">
              <a:extLst>
                <a:ext uri="{FF2B5EF4-FFF2-40B4-BE49-F238E27FC236}">
                  <a16:creationId xmlns:a16="http://schemas.microsoft.com/office/drawing/2014/main" id="{93A197B5-A61C-65C0-D22D-D39DC3C7797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7" name="Straight Connector 1216">
              <a:extLst>
                <a:ext uri="{FF2B5EF4-FFF2-40B4-BE49-F238E27FC236}">
                  <a16:creationId xmlns:a16="http://schemas.microsoft.com/office/drawing/2014/main" id="{6032C41D-A346-3E5D-11C0-A37278DAE2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8" name="Straight Connector 1217">
              <a:extLst>
                <a:ext uri="{FF2B5EF4-FFF2-40B4-BE49-F238E27FC236}">
                  <a16:creationId xmlns:a16="http://schemas.microsoft.com/office/drawing/2014/main" id="{F822A31C-E1A6-7503-FB8E-CB3BD49040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9" name="Straight Connector 1218">
              <a:extLst>
                <a:ext uri="{FF2B5EF4-FFF2-40B4-BE49-F238E27FC236}">
                  <a16:creationId xmlns:a16="http://schemas.microsoft.com/office/drawing/2014/main" id="{A51BECF5-79B6-A391-22D9-80CDB9447C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0" name="Straight Connector 1219">
              <a:extLst>
                <a:ext uri="{FF2B5EF4-FFF2-40B4-BE49-F238E27FC236}">
                  <a16:creationId xmlns:a16="http://schemas.microsoft.com/office/drawing/2014/main" id="{86FF3A8B-E99A-A1BD-F581-98E38A858289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14" name="Straight Connector 1213">
            <a:extLst>
              <a:ext uri="{FF2B5EF4-FFF2-40B4-BE49-F238E27FC236}">
                <a16:creationId xmlns:a16="http://schemas.microsoft.com/office/drawing/2014/main" id="{68ED8512-8D31-E05C-73A0-6F91FFB398DF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589754</xdr:colOff>
      <xdr:row>41</xdr:row>
      <xdr:rowOff>164914</xdr:rowOff>
    </xdr:from>
    <xdr:to>
      <xdr:col>16</xdr:col>
      <xdr:colOff>241183</xdr:colOff>
      <xdr:row>43</xdr:row>
      <xdr:rowOff>150812</xdr:rowOff>
    </xdr:to>
    <xdr:grpSp>
      <xdr:nvGrpSpPr>
        <xdr:cNvPr id="1221" name="Group 1220">
          <a:extLst>
            <a:ext uri="{FF2B5EF4-FFF2-40B4-BE49-F238E27FC236}">
              <a16:creationId xmlns:a16="http://schemas.microsoft.com/office/drawing/2014/main" id="{0A281EB8-89F5-4684-ABC4-3BFF8306946D}"/>
            </a:ext>
          </a:extLst>
        </xdr:cNvPr>
        <xdr:cNvGrpSpPr/>
      </xdr:nvGrpSpPr>
      <xdr:grpSpPr>
        <a:xfrm>
          <a:off x="8303136" y="8102414"/>
          <a:ext cx="239738" cy="331413"/>
          <a:chOff x="6143939" y="789134"/>
          <a:chExt cx="457200" cy="518966"/>
        </a:xfrm>
      </xdr:grpSpPr>
      <xdr:grpSp>
        <xdr:nvGrpSpPr>
          <xdr:cNvPr id="1222" name="Group 1221">
            <a:extLst>
              <a:ext uri="{FF2B5EF4-FFF2-40B4-BE49-F238E27FC236}">
                <a16:creationId xmlns:a16="http://schemas.microsoft.com/office/drawing/2014/main" id="{3CCF5EBF-65B5-B5C9-93B0-CD423832BB14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24" name="Straight Connector 1223">
              <a:extLst>
                <a:ext uri="{FF2B5EF4-FFF2-40B4-BE49-F238E27FC236}">
                  <a16:creationId xmlns:a16="http://schemas.microsoft.com/office/drawing/2014/main" id="{39681D6B-4702-444B-D74F-14AD0EF1D11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>
              <a:extLst>
                <a:ext uri="{FF2B5EF4-FFF2-40B4-BE49-F238E27FC236}">
                  <a16:creationId xmlns:a16="http://schemas.microsoft.com/office/drawing/2014/main" id="{61434E3D-888F-09DA-B51A-F5F51B130AE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6" name="Straight Connector 1225">
              <a:extLst>
                <a:ext uri="{FF2B5EF4-FFF2-40B4-BE49-F238E27FC236}">
                  <a16:creationId xmlns:a16="http://schemas.microsoft.com/office/drawing/2014/main" id="{12AE37C2-86F2-B406-700D-03BC7139224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7" name="Straight Connector 1226">
              <a:extLst>
                <a:ext uri="{FF2B5EF4-FFF2-40B4-BE49-F238E27FC236}">
                  <a16:creationId xmlns:a16="http://schemas.microsoft.com/office/drawing/2014/main" id="{60B2BEF7-A0D4-23A5-1CFE-DE86C076C5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8" name="Straight Connector 1227">
              <a:extLst>
                <a:ext uri="{FF2B5EF4-FFF2-40B4-BE49-F238E27FC236}">
                  <a16:creationId xmlns:a16="http://schemas.microsoft.com/office/drawing/2014/main" id="{C6A0838F-B855-9C6F-B8CB-113AD18810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9" name="Straight Connector 1228">
              <a:extLst>
                <a:ext uri="{FF2B5EF4-FFF2-40B4-BE49-F238E27FC236}">
                  <a16:creationId xmlns:a16="http://schemas.microsoft.com/office/drawing/2014/main" id="{A7C46E59-B7F5-8963-E18E-E27FA57008E4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23" name="Straight Connector 1222">
            <a:extLst>
              <a:ext uri="{FF2B5EF4-FFF2-40B4-BE49-F238E27FC236}">
                <a16:creationId xmlns:a16="http://schemas.microsoft.com/office/drawing/2014/main" id="{8C531132-EF75-C21A-A8C9-8350BA257A0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589754</xdr:colOff>
      <xdr:row>41</xdr:row>
      <xdr:rowOff>164914</xdr:rowOff>
    </xdr:from>
    <xdr:to>
      <xdr:col>18</xdr:col>
      <xdr:colOff>241183</xdr:colOff>
      <xdr:row>43</xdr:row>
      <xdr:rowOff>150812</xdr:rowOff>
    </xdr:to>
    <xdr:grpSp>
      <xdr:nvGrpSpPr>
        <xdr:cNvPr id="1230" name="Group 1229">
          <a:extLst>
            <a:ext uri="{FF2B5EF4-FFF2-40B4-BE49-F238E27FC236}">
              <a16:creationId xmlns:a16="http://schemas.microsoft.com/office/drawing/2014/main" id="{C7009A69-63EC-4DF0-B6FC-16F869367312}"/>
            </a:ext>
          </a:extLst>
        </xdr:cNvPr>
        <xdr:cNvGrpSpPr/>
      </xdr:nvGrpSpPr>
      <xdr:grpSpPr>
        <a:xfrm>
          <a:off x="9358357" y="8102414"/>
          <a:ext cx="239738" cy="331413"/>
          <a:chOff x="6143939" y="789134"/>
          <a:chExt cx="457200" cy="518966"/>
        </a:xfrm>
      </xdr:grpSpPr>
      <xdr:grpSp>
        <xdr:nvGrpSpPr>
          <xdr:cNvPr id="1231" name="Group 1230">
            <a:extLst>
              <a:ext uri="{FF2B5EF4-FFF2-40B4-BE49-F238E27FC236}">
                <a16:creationId xmlns:a16="http://schemas.microsoft.com/office/drawing/2014/main" id="{451DDDE5-6C91-66E2-A609-8448AF16346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33" name="Straight Connector 1232">
              <a:extLst>
                <a:ext uri="{FF2B5EF4-FFF2-40B4-BE49-F238E27FC236}">
                  <a16:creationId xmlns:a16="http://schemas.microsoft.com/office/drawing/2014/main" id="{B38734C9-DD5B-2880-9774-EFD5D0B52D3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4" name="Straight Connector 1233">
              <a:extLst>
                <a:ext uri="{FF2B5EF4-FFF2-40B4-BE49-F238E27FC236}">
                  <a16:creationId xmlns:a16="http://schemas.microsoft.com/office/drawing/2014/main" id="{0184519E-C658-EC2A-E2F7-E2DBDD7838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BFBCE0B7-6EC8-D0F5-F4B1-45B0089E5B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>
              <a:extLst>
                <a:ext uri="{FF2B5EF4-FFF2-40B4-BE49-F238E27FC236}">
                  <a16:creationId xmlns:a16="http://schemas.microsoft.com/office/drawing/2014/main" id="{442548F8-44B6-F1D0-F0B6-C5C06203AF1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7" name="Straight Connector 1236">
              <a:extLst>
                <a:ext uri="{FF2B5EF4-FFF2-40B4-BE49-F238E27FC236}">
                  <a16:creationId xmlns:a16="http://schemas.microsoft.com/office/drawing/2014/main" id="{561526AA-BF5D-4678-40C2-27AEA7F9A40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8" name="Straight Connector 1237">
              <a:extLst>
                <a:ext uri="{FF2B5EF4-FFF2-40B4-BE49-F238E27FC236}">
                  <a16:creationId xmlns:a16="http://schemas.microsoft.com/office/drawing/2014/main" id="{8839BE96-1295-774E-719E-81BD5BC1652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2" name="Straight Connector 1231">
            <a:extLst>
              <a:ext uri="{FF2B5EF4-FFF2-40B4-BE49-F238E27FC236}">
                <a16:creationId xmlns:a16="http://schemas.microsoft.com/office/drawing/2014/main" id="{416289A6-71E2-F1FA-9952-C3C33B2D7B4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16</xdr:col>
      <xdr:colOff>35551</xdr:colOff>
      <xdr:row>58</xdr:row>
      <xdr:rowOff>157967</xdr:rowOff>
    </xdr:from>
    <xdr:ext cx="382764" cy="287082"/>
    <xdr:pic>
      <xdr:nvPicPr>
        <xdr:cNvPr id="1239" name="Picture 1238" descr="Gas pipeline line icon concept. Gas ...">
          <a:extLst>
            <a:ext uri="{FF2B5EF4-FFF2-40B4-BE49-F238E27FC236}">
              <a16:creationId xmlns:a16="http://schemas.microsoft.com/office/drawing/2014/main" id="{486A9679-8E51-4FAE-A615-9FD36B3AC1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110799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177343</xdr:colOff>
      <xdr:row>74</xdr:row>
      <xdr:rowOff>28806</xdr:rowOff>
    </xdr:from>
    <xdr:ext cx="108857" cy="344130"/>
    <xdr:pic>
      <xdr:nvPicPr>
        <xdr:cNvPr id="1240" name="Picture 11595">
          <a:extLst>
            <a:ext uri="{FF2B5EF4-FFF2-40B4-BE49-F238E27FC236}">
              <a16:creationId xmlns:a16="http://schemas.microsoft.com/office/drawing/2014/main" id="{58A4C712-02F6-46CF-A64D-7435FDA3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43" y="137067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35551</xdr:colOff>
      <xdr:row>70</xdr:row>
      <xdr:rowOff>157967</xdr:rowOff>
    </xdr:from>
    <xdr:ext cx="382764" cy="287082"/>
    <xdr:pic>
      <xdr:nvPicPr>
        <xdr:cNvPr id="1241" name="Picture 1240" descr="Gas pipeline line icon concept. Gas ...">
          <a:extLst>
            <a:ext uri="{FF2B5EF4-FFF2-40B4-BE49-F238E27FC236}">
              <a16:creationId xmlns:a16="http://schemas.microsoft.com/office/drawing/2014/main" id="{BF747EEC-ACF2-4E17-ACFE-47C1BFC398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04051" y="131500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74</xdr:row>
      <xdr:rowOff>28806</xdr:rowOff>
    </xdr:from>
    <xdr:ext cx="108857" cy="344130"/>
    <xdr:pic>
      <xdr:nvPicPr>
        <xdr:cNvPr id="1242" name="Picture 11595">
          <a:extLst>
            <a:ext uri="{FF2B5EF4-FFF2-40B4-BE49-F238E27FC236}">
              <a16:creationId xmlns:a16="http://schemas.microsoft.com/office/drawing/2014/main" id="{155A2DFD-F31E-497C-B3D1-B4A29B44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137067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190499</xdr:colOff>
      <xdr:row>86</xdr:row>
      <xdr:rowOff>27213</xdr:rowOff>
    </xdr:from>
    <xdr:to>
      <xdr:col>6</xdr:col>
      <xdr:colOff>247649</xdr:colOff>
      <xdr:row>88</xdr:row>
      <xdr:rowOff>146049</xdr:rowOff>
    </xdr:to>
    <xdr:sp macro="" textlink="">
      <xdr:nvSpPr>
        <xdr:cNvPr id="1243" name="Rectangle 11590" descr="Light horizontal">
          <a:extLst>
            <a:ext uri="{FF2B5EF4-FFF2-40B4-BE49-F238E27FC236}">
              <a16:creationId xmlns:a16="http://schemas.microsoft.com/office/drawing/2014/main" id="{7AB05D79-EEC2-4036-8E9B-FD4CBF3B74E8}"/>
            </a:ext>
          </a:extLst>
        </xdr:cNvPr>
        <xdr:cNvSpPr>
          <a:spLocks noChangeArrowheads="1"/>
        </xdr:cNvSpPr>
      </xdr:nvSpPr>
      <xdr:spPr bwMode="auto">
        <a:xfrm>
          <a:off x="3213099" y="1577521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8</xdr:col>
      <xdr:colOff>35551</xdr:colOff>
      <xdr:row>82</xdr:row>
      <xdr:rowOff>157967</xdr:rowOff>
    </xdr:from>
    <xdr:ext cx="382764" cy="287082"/>
    <xdr:pic>
      <xdr:nvPicPr>
        <xdr:cNvPr id="1244" name="Picture 1243" descr="Gas pipeline line icon concept. Gas ...">
          <a:extLst>
            <a:ext uri="{FF2B5EF4-FFF2-40B4-BE49-F238E27FC236}">
              <a16:creationId xmlns:a16="http://schemas.microsoft.com/office/drawing/2014/main" id="{1A0F3DC4-433A-452F-A838-2BE60FB09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12251" y="152201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177343</xdr:colOff>
      <xdr:row>97</xdr:row>
      <xdr:rowOff>28806</xdr:rowOff>
    </xdr:from>
    <xdr:ext cx="108857" cy="344130"/>
    <xdr:pic>
      <xdr:nvPicPr>
        <xdr:cNvPr id="1245" name="Picture 11595">
          <a:extLst>
            <a:ext uri="{FF2B5EF4-FFF2-40B4-BE49-F238E27FC236}">
              <a16:creationId xmlns:a16="http://schemas.microsoft.com/office/drawing/2014/main" id="{CDD1DEC2-8876-4258-9D53-6E447274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943" y="176754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177343</xdr:colOff>
      <xdr:row>109</xdr:row>
      <xdr:rowOff>28806</xdr:rowOff>
    </xdr:from>
    <xdr:ext cx="108857" cy="344130"/>
    <xdr:pic>
      <xdr:nvPicPr>
        <xdr:cNvPr id="1246" name="Picture 11595">
          <a:extLst>
            <a:ext uri="{FF2B5EF4-FFF2-40B4-BE49-F238E27FC236}">
              <a16:creationId xmlns:a16="http://schemas.microsoft.com/office/drawing/2014/main" id="{3F5E4A58-79DF-4DE2-86DE-C572E1D7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543" y="19770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35551</xdr:colOff>
      <xdr:row>117</xdr:row>
      <xdr:rowOff>157967</xdr:rowOff>
    </xdr:from>
    <xdr:ext cx="382764" cy="287082"/>
    <xdr:pic>
      <xdr:nvPicPr>
        <xdr:cNvPr id="1247" name="Picture 1246" descr="Gas pipeline line icon concept. Gas ...">
          <a:extLst>
            <a:ext uri="{FF2B5EF4-FFF2-40B4-BE49-F238E27FC236}">
              <a16:creationId xmlns:a16="http://schemas.microsoft.com/office/drawing/2014/main" id="{BCF37D80-DA16-4EEC-BAD5-DAEF94923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212844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121</xdr:row>
      <xdr:rowOff>28806</xdr:rowOff>
    </xdr:from>
    <xdr:ext cx="108857" cy="344130"/>
    <xdr:pic>
      <xdr:nvPicPr>
        <xdr:cNvPr id="1248" name="Picture 11595">
          <a:extLst>
            <a:ext uri="{FF2B5EF4-FFF2-40B4-BE49-F238E27FC236}">
              <a16:creationId xmlns:a16="http://schemas.microsoft.com/office/drawing/2014/main" id="{4A22EC47-12D7-46D2-8DBA-378A6AC3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218410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177343</xdr:colOff>
      <xdr:row>145</xdr:row>
      <xdr:rowOff>28806</xdr:rowOff>
    </xdr:from>
    <xdr:ext cx="108857" cy="344130"/>
    <xdr:pic>
      <xdr:nvPicPr>
        <xdr:cNvPr id="1249" name="Picture 11595">
          <a:extLst>
            <a:ext uri="{FF2B5EF4-FFF2-40B4-BE49-F238E27FC236}">
              <a16:creationId xmlns:a16="http://schemas.microsoft.com/office/drawing/2014/main" id="{E77F681F-B688-46FD-A083-1B4F7A0C1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259812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35551</xdr:colOff>
      <xdr:row>141</xdr:row>
      <xdr:rowOff>157967</xdr:rowOff>
    </xdr:from>
    <xdr:ext cx="382764" cy="287082"/>
    <xdr:pic>
      <xdr:nvPicPr>
        <xdr:cNvPr id="1250" name="Picture 1249" descr="Gas pipeline line icon concept. Gas ...">
          <a:extLst>
            <a:ext uri="{FF2B5EF4-FFF2-40B4-BE49-F238E27FC236}">
              <a16:creationId xmlns:a16="http://schemas.microsoft.com/office/drawing/2014/main" id="{8EDBDCAD-5917-4D53-9097-74DE696F9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12251" y="254246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177343</xdr:colOff>
      <xdr:row>169</xdr:row>
      <xdr:rowOff>28806</xdr:rowOff>
    </xdr:from>
    <xdr:ext cx="108857" cy="344130"/>
    <xdr:pic>
      <xdr:nvPicPr>
        <xdr:cNvPr id="1251" name="Picture 11595">
          <a:extLst>
            <a:ext uri="{FF2B5EF4-FFF2-40B4-BE49-F238E27FC236}">
              <a16:creationId xmlns:a16="http://schemas.microsoft.com/office/drawing/2014/main" id="{2AF23775-AC31-4EAD-A22B-40BB66FF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301214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12</xdr:col>
      <xdr:colOff>330200</xdr:colOff>
      <xdr:row>171</xdr:row>
      <xdr:rowOff>0</xdr:rowOff>
    </xdr:from>
    <xdr:to>
      <xdr:col>12</xdr:col>
      <xdr:colOff>461699</xdr:colOff>
      <xdr:row>172</xdr:row>
      <xdr:rowOff>123827</xdr:rowOff>
    </xdr:to>
    <xdr:grpSp>
      <xdr:nvGrpSpPr>
        <xdr:cNvPr id="1252" name="Group 1251">
          <a:extLst>
            <a:ext uri="{FF2B5EF4-FFF2-40B4-BE49-F238E27FC236}">
              <a16:creationId xmlns:a16="http://schemas.microsoft.com/office/drawing/2014/main" id="{56054B46-75C7-4F8A-A49E-EAA1B4EE465E}"/>
            </a:ext>
          </a:extLst>
        </xdr:cNvPr>
        <xdr:cNvGrpSpPr/>
      </xdr:nvGrpSpPr>
      <xdr:grpSpPr>
        <a:xfrm>
          <a:off x="6521450" y="30022426"/>
          <a:ext cx="131499" cy="30125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53" name="Can 991">
            <a:extLst>
              <a:ext uri="{FF2B5EF4-FFF2-40B4-BE49-F238E27FC236}">
                <a16:creationId xmlns:a16="http://schemas.microsoft.com/office/drawing/2014/main" id="{D7413C10-CDA5-CC73-639F-10D212C9472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54" name="Straight Connector 1253">
            <a:extLst>
              <a:ext uri="{FF2B5EF4-FFF2-40B4-BE49-F238E27FC236}">
                <a16:creationId xmlns:a16="http://schemas.microsoft.com/office/drawing/2014/main" id="{3C22A357-8D8E-F68F-9EDD-A00F0AB9975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163289</xdr:colOff>
      <xdr:row>169</xdr:row>
      <xdr:rowOff>36284</xdr:rowOff>
    </xdr:from>
    <xdr:to>
      <xdr:col>12</xdr:col>
      <xdr:colOff>220439</xdr:colOff>
      <xdr:row>171</xdr:row>
      <xdr:rowOff>155120</xdr:rowOff>
    </xdr:to>
    <xdr:sp macro="" textlink="">
      <xdr:nvSpPr>
        <xdr:cNvPr id="1255" name="Rectangle 11590" descr="Light horizontal">
          <a:extLst>
            <a:ext uri="{FF2B5EF4-FFF2-40B4-BE49-F238E27FC236}">
              <a16:creationId xmlns:a16="http://schemas.microsoft.com/office/drawing/2014/main" id="{3DC4C6DC-AF25-4A8B-87AA-92E20BD28BFA}"/>
            </a:ext>
          </a:extLst>
        </xdr:cNvPr>
        <xdr:cNvSpPr>
          <a:spLocks noChangeArrowheads="1"/>
        </xdr:cNvSpPr>
      </xdr:nvSpPr>
      <xdr:spPr bwMode="auto">
        <a:xfrm>
          <a:off x="6340932" y="30371141"/>
          <a:ext cx="57150" cy="46355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190499</xdr:colOff>
      <xdr:row>169</xdr:row>
      <xdr:rowOff>9072</xdr:rowOff>
    </xdr:from>
    <xdr:to>
      <xdr:col>12</xdr:col>
      <xdr:colOff>408213</xdr:colOff>
      <xdr:row>171</xdr:row>
      <xdr:rowOff>136072</xdr:rowOff>
    </xdr:to>
    <xdr:sp macro="" textlink="">
      <xdr:nvSpPr>
        <xdr:cNvPr id="1256" name="Equals 2636">
          <a:extLst>
            <a:ext uri="{FF2B5EF4-FFF2-40B4-BE49-F238E27FC236}">
              <a16:creationId xmlns:a16="http://schemas.microsoft.com/office/drawing/2014/main" id="{C796693C-EB4E-4C9D-BE2E-114130D9A71A}"/>
            </a:ext>
          </a:extLst>
        </xdr:cNvPr>
        <xdr:cNvSpPr/>
      </xdr:nvSpPr>
      <xdr:spPr>
        <a:xfrm rot="5400000">
          <a:off x="6249306" y="30227815"/>
          <a:ext cx="469900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199570</xdr:colOff>
      <xdr:row>181</xdr:row>
      <xdr:rowOff>36284</xdr:rowOff>
    </xdr:from>
    <xdr:to>
      <xdr:col>2</xdr:col>
      <xdr:colOff>256720</xdr:colOff>
      <xdr:row>183</xdr:row>
      <xdr:rowOff>155120</xdr:rowOff>
    </xdr:to>
    <xdr:sp macro="" textlink="">
      <xdr:nvSpPr>
        <xdr:cNvPr id="1257" name="Rectangle 11590" descr="Light horizontal">
          <a:extLst>
            <a:ext uri="{FF2B5EF4-FFF2-40B4-BE49-F238E27FC236}">
              <a16:creationId xmlns:a16="http://schemas.microsoft.com/office/drawing/2014/main" id="{F3CCC404-871C-4A61-A5BD-6C91E55C869C}"/>
            </a:ext>
          </a:extLst>
        </xdr:cNvPr>
        <xdr:cNvSpPr>
          <a:spLocks noChangeArrowheads="1"/>
        </xdr:cNvSpPr>
      </xdr:nvSpPr>
      <xdr:spPr bwMode="auto">
        <a:xfrm>
          <a:off x="1113970" y="32199034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35551</xdr:colOff>
      <xdr:row>177</xdr:row>
      <xdr:rowOff>157967</xdr:rowOff>
    </xdr:from>
    <xdr:ext cx="382764" cy="287082"/>
    <xdr:pic>
      <xdr:nvPicPr>
        <xdr:cNvPr id="1258" name="Picture 1257" descr="Gas pipeline line icon concept. Gas ...">
          <a:extLst>
            <a:ext uri="{FF2B5EF4-FFF2-40B4-BE49-F238E27FC236}">
              <a16:creationId xmlns:a16="http://schemas.microsoft.com/office/drawing/2014/main" id="{9FDAF43E-B3A2-4FFF-A45D-922544178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49951" y="316349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177343</xdr:colOff>
      <xdr:row>193</xdr:row>
      <xdr:rowOff>28806</xdr:rowOff>
    </xdr:from>
    <xdr:ext cx="108857" cy="344130"/>
    <xdr:pic>
      <xdr:nvPicPr>
        <xdr:cNvPr id="1259" name="Picture 11595">
          <a:extLst>
            <a:ext uri="{FF2B5EF4-FFF2-40B4-BE49-F238E27FC236}">
              <a16:creationId xmlns:a16="http://schemas.microsoft.com/office/drawing/2014/main" id="{3B431910-71B5-4A1B-B499-711A8465C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342616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177343</xdr:colOff>
      <xdr:row>193</xdr:row>
      <xdr:rowOff>28806</xdr:rowOff>
    </xdr:from>
    <xdr:ext cx="108857" cy="344130"/>
    <xdr:pic>
      <xdr:nvPicPr>
        <xdr:cNvPr id="1260" name="Picture 11595">
          <a:extLst>
            <a:ext uri="{FF2B5EF4-FFF2-40B4-BE49-F238E27FC236}">
              <a16:creationId xmlns:a16="http://schemas.microsoft.com/office/drawing/2014/main" id="{400202ED-7C34-4A7D-B68F-4C86150C1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243" y="342616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177343</xdr:colOff>
      <xdr:row>205</xdr:row>
      <xdr:rowOff>28806</xdr:rowOff>
    </xdr:from>
    <xdr:ext cx="108857" cy="344130"/>
    <xdr:pic>
      <xdr:nvPicPr>
        <xdr:cNvPr id="1261" name="Picture 11595">
          <a:extLst>
            <a:ext uri="{FF2B5EF4-FFF2-40B4-BE49-F238E27FC236}">
              <a16:creationId xmlns:a16="http://schemas.microsoft.com/office/drawing/2014/main" id="{4291260F-FF78-4BC2-B8B7-AEA9BEC4E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177343</xdr:colOff>
      <xdr:row>205</xdr:row>
      <xdr:rowOff>28806</xdr:rowOff>
    </xdr:from>
    <xdr:ext cx="108857" cy="344130"/>
    <xdr:pic>
      <xdr:nvPicPr>
        <xdr:cNvPr id="1262" name="Picture 11595">
          <a:extLst>
            <a:ext uri="{FF2B5EF4-FFF2-40B4-BE49-F238E27FC236}">
              <a16:creationId xmlns:a16="http://schemas.microsoft.com/office/drawing/2014/main" id="{61BAC0D2-C026-46EB-A9F5-550FD5E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8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177343</xdr:colOff>
      <xdr:row>205</xdr:row>
      <xdr:rowOff>28806</xdr:rowOff>
    </xdr:from>
    <xdr:ext cx="108857" cy="344130"/>
    <xdr:pic>
      <xdr:nvPicPr>
        <xdr:cNvPr id="1263" name="Picture 11595">
          <a:extLst>
            <a:ext uri="{FF2B5EF4-FFF2-40B4-BE49-F238E27FC236}">
              <a16:creationId xmlns:a16="http://schemas.microsoft.com/office/drawing/2014/main" id="{0B9D7812-7D3E-4FCD-81B8-75A044B9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5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177343</xdr:colOff>
      <xdr:row>229</xdr:row>
      <xdr:rowOff>28806</xdr:rowOff>
    </xdr:from>
    <xdr:ext cx="108857" cy="344130"/>
    <xdr:pic>
      <xdr:nvPicPr>
        <xdr:cNvPr id="1264" name="Picture 11595">
          <a:extLst>
            <a:ext uri="{FF2B5EF4-FFF2-40B4-BE49-F238E27FC236}">
              <a16:creationId xmlns:a16="http://schemas.microsoft.com/office/drawing/2014/main" id="{7E5C2EDF-9B0F-4594-B8CC-8E41C1FE6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843" y="40471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199572</xdr:colOff>
      <xdr:row>168</xdr:row>
      <xdr:rowOff>163286</xdr:rowOff>
    </xdr:from>
    <xdr:ext cx="108857" cy="344130"/>
    <xdr:pic>
      <xdr:nvPicPr>
        <xdr:cNvPr id="1265" name="Picture 11595">
          <a:extLst>
            <a:ext uri="{FF2B5EF4-FFF2-40B4-BE49-F238E27FC236}">
              <a16:creationId xmlns:a16="http://schemas.microsoft.com/office/drawing/2014/main" id="{9D514690-1892-4835-9B51-9CAD3F58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2672" y="3008448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45357</xdr:colOff>
      <xdr:row>165</xdr:row>
      <xdr:rowOff>163285</xdr:rowOff>
    </xdr:from>
    <xdr:ext cx="382764" cy="287082"/>
    <xdr:pic>
      <xdr:nvPicPr>
        <xdr:cNvPr id="1266" name="Picture 1265" descr="Gas pipeline line icon concept. Gas ...">
          <a:extLst>
            <a:ext uri="{FF2B5EF4-FFF2-40B4-BE49-F238E27FC236}">
              <a16:creationId xmlns:a16="http://schemas.microsoft.com/office/drawing/2014/main" id="{6129D100-0E4E-4B9B-84E2-4A3A05D210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10446657" y="29570135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54428</xdr:colOff>
      <xdr:row>177</xdr:row>
      <xdr:rowOff>145142</xdr:rowOff>
    </xdr:from>
    <xdr:ext cx="382764" cy="287082"/>
    <xdr:pic>
      <xdr:nvPicPr>
        <xdr:cNvPr id="1267" name="Picture 1266" descr="Gas pipeline line icon concept. Gas ...">
          <a:extLst>
            <a:ext uri="{FF2B5EF4-FFF2-40B4-BE49-F238E27FC236}">
              <a16:creationId xmlns:a16="http://schemas.microsoft.com/office/drawing/2014/main" id="{DABE915F-A8E0-4907-91E7-86E9EDA393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22928" y="3162209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36286</xdr:colOff>
      <xdr:row>177</xdr:row>
      <xdr:rowOff>154214</xdr:rowOff>
    </xdr:from>
    <xdr:ext cx="382764" cy="287082"/>
    <xdr:pic>
      <xdr:nvPicPr>
        <xdr:cNvPr id="1268" name="Picture 1267" descr="Gas pipeline line icon concept. Gas ...">
          <a:extLst>
            <a:ext uri="{FF2B5EF4-FFF2-40B4-BE49-F238E27FC236}">
              <a16:creationId xmlns:a16="http://schemas.microsoft.com/office/drawing/2014/main" id="{5EB76B8B-7234-47D8-9D0E-B8BF8A55B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5167086" y="31631164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36285</xdr:colOff>
      <xdr:row>201</xdr:row>
      <xdr:rowOff>136072</xdr:rowOff>
    </xdr:from>
    <xdr:ext cx="382764" cy="287082"/>
    <xdr:pic>
      <xdr:nvPicPr>
        <xdr:cNvPr id="1269" name="Picture 1268" descr="Gas pipeline line icon concept. Gas ...">
          <a:extLst>
            <a:ext uri="{FF2B5EF4-FFF2-40B4-BE49-F238E27FC236}">
              <a16:creationId xmlns:a16="http://schemas.microsoft.com/office/drawing/2014/main" id="{7A5DCCF0-6B85-4430-A64A-956E31F2CD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3058885" y="3575322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27214</xdr:colOff>
      <xdr:row>225</xdr:row>
      <xdr:rowOff>163286</xdr:rowOff>
    </xdr:from>
    <xdr:ext cx="382764" cy="287082"/>
    <xdr:pic>
      <xdr:nvPicPr>
        <xdr:cNvPr id="1270" name="Picture 1269" descr="Gas pipeline line icon concept. Gas ...">
          <a:extLst>
            <a:ext uri="{FF2B5EF4-FFF2-40B4-BE49-F238E27FC236}">
              <a16:creationId xmlns:a16="http://schemas.microsoft.com/office/drawing/2014/main" id="{C043B426-A0EB-42CF-8E41-7BA1554441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6212114" y="39920636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0</xdr:colOff>
      <xdr:row>64</xdr:row>
      <xdr:rowOff>0</xdr:rowOff>
    </xdr:from>
    <xdr:to>
      <xdr:col>14</xdr:col>
      <xdr:colOff>241072</xdr:colOff>
      <xdr:row>65</xdr:row>
      <xdr:rowOff>158255</xdr:rowOff>
    </xdr:to>
    <xdr:grpSp>
      <xdr:nvGrpSpPr>
        <xdr:cNvPr id="1271" name="Group 1270">
          <a:extLst>
            <a:ext uri="{FF2B5EF4-FFF2-40B4-BE49-F238E27FC236}">
              <a16:creationId xmlns:a16="http://schemas.microsoft.com/office/drawing/2014/main" id="{020658A2-60BE-459E-AFE0-CD8D46D18AA2}"/>
            </a:ext>
          </a:extLst>
        </xdr:cNvPr>
        <xdr:cNvGrpSpPr/>
      </xdr:nvGrpSpPr>
      <xdr:grpSpPr>
        <a:xfrm>
          <a:off x="7246471" y="11840882"/>
          <a:ext cx="241072" cy="335682"/>
          <a:chOff x="6143939" y="789134"/>
          <a:chExt cx="457200" cy="518966"/>
        </a:xfrm>
      </xdr:grpSpPr>
      <xdr:grpSp>
        <xdr:nvGrpSpPr>
          <xdr:cNvPr id="1272" name="Group 1271">
            <a:extLst>
              <a:ext uri="{FF2B5EF4-FFF2-40B4-BE49-F238E27FC236}">
                <a16:creationId xmlns:a16="http://schemas.microsoft.com/office/drawing/2014/main" id="{0C3A7EF8-34E3-A2F8-CCCA-19BD16E711B3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74" name="Straight Connector 1273">
              <a:extLst>
                <a:ext uri="{FF2B5EF4-FFF2-40B4-BE49-F238E27FC236}">
                  <a16:creationId xmlns:a16="http://schemas.microsoft.com/office/drawing/2014/main" id="{FA00684C-0A80-8B0B-5BDA-A05CCEE3CC01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5" name="Straight Connector 1274">
              <a:extLst>
                <a:ext uri="{FF2B5EF4-FFF2-40B4-BE49-F238E27FC236}">
                  <a16:creationId xmlns:a16="http://schemas.microsoft.com/office/drawing/2014/main" id="{569DCF05-4019-D6DA-E0CB-08B9A70D29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6" name="Straight Connector 1275">
              <a:extLst>
                <a:ext uri="{FF2B5EF4-FFF2-40B4-BE49-F238E27FC236}">
                  <a16:creationId xmlns:a16="http://schemas.microsoft.com/office/drawing/2014/main" id="{960ADD72-0FD8-35D2-D2A5-A8B469D7CF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7" name="Straight Connector 1276">
              <a:extLst>
                <a:ext uri="{FF2B5EF4-FFF2-40B4-BE49-F238E27FC236}">
                  <a16:creationId xmlns:a16="http://schemas.microsoft.com/office/drawing/2014/main" id="{212FA0D8-C2E3-D940-0A47-C0BF74BE9D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8" name="Straight Connector 1277">
              <a:extLst>
                <a:ext uri="{FF2B5EF4-FFF2-40B4-BE49-F238E27FC236}">
                  <a16:creationId xmlns:a16="http://schemas.microsoft.com/office/drawing/2014/main" id="{B1A64714-DACC-6706-53A5-359459C25E3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9" name="Straight Connector 1278">
              <a:extLst>
                <a:ext uri="{FF2B5EF4-FFF2-40B4-BE49-F238E27FC236}">
                  <a16:creationId xmlns:a16="http://schemas.microsoft.com/office/drawing/2014/main" id="{BA72FA97-8D69-D07A-E763-1B6E5C3982D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F8C9176C-964E-8EFF-F214-FAD96A94C563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76</xdr:row>
      <xdr:rowOff>0</xdr:rowOff>
    </xdr:from>
    <xdr:to>
      <xdr:col>12</xdr:col>
      <xdr:colOff>274320</xdr:colOff>
      <xdr:row>78</xdr:row>
      <xdr:rowOff>6531</xdr:rowOff>
    </xdr:to>
    <xdr:grpSp>
      <xdr:nvGrpSpPr>
        <xdr:cNvPr id="1280" name="Group 1279">
          <a:extLst>
            <a:ext uri="{FF2B5EF4-FFF2-40B4-BE49-F238E27FC236}">
              <a16:creationId xmlns:a16="http://schemas.microsoft.com/office/drawing/2014/main" id="{2779D8CA-B1C4-4B20-A224-ED5FA343B7E7}"/>
            </a:ext>
          </a:extLst>
        </xdr:cNvPr>
        <xdr:cNvGrpSpPr/>
      </xdr:nvGrpSpPr>
      <xdr:grpSpPr>
        <a:xfrm>
          <a:off x="6191250" y="13876618"/>
          <a:ext cx="274320" cy="361384"/>
          <a:chOff x="6147651" y="793750"/>
          <a:chExt cx="462699" cy="514350"/>
        </a:xfrm>
      </xdr:grpSpPr>
      <xdr:grpSp>
        <xdr:nvGrpSpPr>
          <xdr:cNvPr id="1281" name="Group 1280">
            <a:extLst>
              <a:ext uri="{FF2B5EF4-FFF2-40B4-BE49-F238E27FC236}">
                <a16:creationId xmlns:a16="http://schemas.microsoft.com/office/drawing/2014/main" id="{6C877EF2-A254-C36A-BEBD-C56F88DB52F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83" name="Straight Connector 1282">
              <a:extLst>
                <a:ext uri="{FF2B5EF4-FFF2-40B4-BE49-F238E27FC236}">
                  <a16:creationId xmlns:a16="http://schemas.microsoft.com/office/drawing/2014/main" id="{42C76955-CC14-D201-CDD3-C33C4029F90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4" name="Straight Connector 1283">
              <a:extLst>
                <a:ext uri="{FF2B5EF4-FFF2-40B4-BE49-F238E27FC236}">
                  <a16:creationId xmlns:a16="http://schemas.microsoft.com/office/drawing/2014/main" id="{3A8AAA6A-C4F2-EF71-9E46-AD5AFD389F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5" name="Straight Connector 1284">
              <a:extLst>
                <a:ext uri="{FF2B5EF4-FFF2-40B4-BE49-F238E27FC236}">
                  <a16:creationId xmlns:a16="http://schemas.microsoft.com/office/drawing/2014/main" id="{F340F6F1-1CD8-26D6-9B82-3CA71E07F77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>
              <a:extLst>
                <a:ext uri="{FF2B5EF4-FFF2-40B4-BE49-F238E27FC236}">
                  <a16:creationId xmlns:a16="http://schemas.microsoft.com/office/drawing/2014/main" id="{7BB7EC2B-2FC8-A51D-4371-21B264E2D18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7" name="Straight Connector 1286">
              <a:extLst>
                <a:ext uri="{FF2B5EF4-FFF2-40B4-BE49-F238E27FC236}">
                  <a16:creationId xmlns:a16="http://schemas.microsoft.com/office/drawing/2014/main" id="{DFF8B60A-F8F2-66AA-B8C6-83067D531BD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8" name="Straight Connector 1287">
              <a:extLst>
                <a:ext uri="{FF2B5EF4-FFF2-40B4-BE49-F238E27FC236}">
                  <a16:creationId xmlns:a16="http://schemas.microsoft.com/office/drawing/2014/main" id="{6E7C6431-2AFB-BDA5-B1D3-216D4D73C0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82" name="Straight Connector 1281">
            <a:extLst>
              <a:ext uri="{FF2B5EF4-FFF2-40B4-BE49-F238E27FC236}">
                <a16:creationId xmlns:a16="http://schemas.microsoft.com/office/drawing/2014/main" id="{370F72FF-55B1-CC30-1454-62D46515CD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88</xdr:row>
      <xdr:rowOff>0</xdr:rowOff>
    </xdr:from>
    <xdr:to>
      <xdr:col>8</xdr:col>
      <xdr:colOff>274320</xdr:colOff>
      <xdr:row>90</xdr:row>
      <xdr:rowOff>6531</xdr:rowOff>
    </xdr:to>
    <xdr:grpSp>
      <xdr:nvGrpSpPr>
        <xdr:cNvPr id="1289" name="Group 1288">
          <a:extLst>
            <a:ext uri="{FF2B5EF4-FFF2-40B4-BE49-F238E27FC236}">
              <a16:creationId xmlns:a16="http://schemas.microsoft.com/office/drawing/2014/main" id="{BBF2B791-B060-4B33-9B30-33054A9BB17C}"/>
            </a:ext>
          </a:extLst>
        </xdr:cNvPr>
        <xdr:cNvGrpSpPr/>
      </xdr:nvGrpSpPr>
      <xdr:grpSpPr>
        <a:xfrm>
          <a:off x="4080809" y="15912353"/>
          <a:ext cx="274320" cy="361384"/>
          <a:chOff x="6147651" y="793750"/>
          <a:chExt cx="462699" cy="514350"/>
        </a:xfrm>
      </xdr:grpSpPr>
      <xdr:grpSp>
        <xdr:nvGrpSpPr>
          <xdr:cNvPr id="1290" name="Group 1289">
            <a:extLst>
              <a:ext uri="{FF2B5EF4-FFF2-40B4-BE49-F238E27FC236}">
                <a16:creationId xmlns:a16="http://schemas.microsoft.com/office/drawing/2014/main" id="{9F8B00F7-C2C9-0AAF-3502-79755F4B7F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92" name="Straight Connector 1291">
              <a:extLst>
                <a:ext uri="{FF2B5EF4-FFF2-40B4-BE49-F238E27FC236}">
                  <a16:creationId xmlns:a16="http://schemas.microsoft.com/office/drawing/2014/main" id="{1D1685EC-4238-FF9E-8707-9570B8E94E3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3" name="Straight Connector 1292">
              <a:extLst>
                <a:ext uri="{FF2B5EF4-FFF2-40B4-BE49-F238E27FC236}">
                  <a16:creationId xmlns:a16="http://schemas.microsoft.com/office/drawing/2014/main" id="{76D0BE6D-3147-B2B9-76D3-72B4C373873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4" name="Straight Connector 1293">
              <a:extLst>
                <a:ext uri="{FF2B5EF4-FFF2-40B4-BE49-F238E27FC236}">
                  <a16:creationId xmlns:a16="http://schemas.microsoft.com/office/drawing/2014/main" id="{D7DD45FA-408D-BACF-7B58-38B8823613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5" name="Straight Connector 1294">
              <a:extLst>
                <a:ext uri="{FF2B5EF4-FFF2-40B4-BE49-F238E27FC236}">
                  <a16:creationId xmlns:a16="http://schemas.microsoft.com/office/drawing/2014/main" id="{8499EAAC-1207-DA3E-6B99-05A0C80AE8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6" name="Straight Connector 1295">
              <a:extLst>
                <a:ext uri="{FF2B5EF4-FFF2-40B4-BE49-F238E27FC236}">
                  <a16:creationId xmlns:a16="http://schemas.microsoft.com/office/drawing/2014/main" id="{75D30112-2C7A-5056-A71B-D74C804F62C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7" name="Straight Connector 1296">
              <a:extLst>
                <a:ext uri="{FF2B5EF4-FFF2-40B4-BE49-F238E27FC236}">
                  <a16:creationId xmlns:a16="http://schemas.microsoft.com/office/drawing/2014/main" id="{B74FD482-8FD0-DD3E-6787-E52FD731BD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91" name="Straight Connector 1290">
            <a:extLst>
              <a:ext uri="{FF2B5EF4-FFF2-40B4-BE49-F238E27FC236}">
                <a16:creationId xmlns:a16="http://schemas.microsoft.com/office/drawing/2014/main" id="{DAE8DB5B-F566-2E2D-C789-F588379137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274320</xdr:colOff>
      <xdr:row>78</xdr:row>
      <xdr:rowOff>6531</xdr:rowOff>
    </xdr:to>
    <xdr:grpSp>
      <xdr:nvGrpSpPr>
        <xdr:cNvPr id="1298" name="Group 1297">
          <a:extLst>
            <a:ext uri="{FF2B5EF4-FFF2-40B4-BE49-F238E27FC236}">
              <a16:creationId xmlns:a16="http://schemas.microsoft.com/office/drawing/2014/main" id="{EBEFBB2C-EC76-4481-87E8-2CB8F71C07C0}"/>
            </a:ext>
          </a:extLst>
        </xdr:cNvPr>
        <xdr:cNvGrpSpPr/>
      </xdr:nvGrpSpPr>
      <xdr:grpSpPr>
        <a:xfrm>
          <a:off x="3025588" y="13876618"/>
          <a:ext cx="274320" cy="361384"/>
          <a:chOff x="6147651" y="793750"/>
          <a:chExt cx="462699" cy="514350"/>
        </a:xfrm>
      </xdr:grpSpPr>
      <xdr:grpSp>
        <xdr:nvGrpSpPr>
          <xdr:cNvPr id="1299" name="Group 1298">
            <a:extLst>
              <a:ext uri="{FF2B5EF4-FFF2-40B4-BE49-F238E27FC236}">
                <a16:creationId xmlns:a16="http://schemas.microsoft.com/office/drawing/2014/main" id="{DBF4D5C0-1754-51EA-BEE3-3B69E220A58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01" name="Straight Connector 1300">
              <a:extLst>
                <a:ext uri="{FF2B5EF4-FFF2-40B4-BE49-F238E27FC236}">
                  <a16:creationId xmlns:a16="http://schemas.microsoft.com/office/drawing/2014/main" id="{9E8B06E7-8980-8194-D51E-AA6DEC7A6A3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2" name="Straight Connector 1301">
              <a:extLst>
                <a:ext uri="{FF2B5EF4-FFF2-40B4-BE49-F238E27FC236}">
                  <a16:creationId xmlns:a16="http://schemas.microsoft.com/office/drawing/2014/main" id="{0251A59A-D4D5-F466-8249-C44F98C9B8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3" name="Straight Connector 1302">
              <a:extLst>
                <a:ext uri="{FF2B5EF4-FFF2-40B4-BE49-F238E27FC236}">
                  <a16:creationId xmlns:a16="http://schemas.microsoft.com/office/drawing/2014/main" id="{ACF3280A-760C-AFAD-2CDD-D056E30D3C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4" name="Straight Connector 1303">
              <a:extLst>
                <a:ext uri="{FF2B5EF4-FFF2-40B4-BE49-F238E27FC236}">
                  <a16:creationId xmlns:a16="http://schemas.microsoft.com/office/drawing/2014/main" id="{FE51FBA4-35BF-D9C7-9C4C-C15D41CBAB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5" name="Straight Connector 1304">
              <a:extLst>
                <a:ext uri="{FF2B5EF4-FFF2-40B4-BE49-F238E27FC236}">
                  <a16:creationId xmlns:a16="http://schemas.microsoft.com/office/drawing/2014/main" id="{D11C65C1-4C64-6565-A592-7909D2EBC9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6" name="Straight Connector 1305">
              <a:extLst>
                <a:ext uri="{FF2B5EF4-FFF2-40B4-BE49-F238E27FC236}">
                  <a16:creationId xmlns:a16="http://schemas.microsoft.com/office/drawing/2014/main" id="{07E4AB0C-2538-32DE-325D-3C73704C3CE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0" name="Straight Connector 1299">
            <a:extLst>
              <a:ext uri="{FF2B5EF4-FFF2-40B4-BE49-F238E27FC236}">
                <a16:creationId xmlns:a16="http://schemas.microsoft.com/office/drawing/2014/main" id="{76743587-FC2D-15CB-204A-84355B328D6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76</xdr:row>
      <xdr:rowOff>0</xdr:rowOff>
    </xdr:from>
    <xdr:to>
      <xdr:col>8</xdr:col>
      <xdr:colOff>274320</xdr:colOff>
      <xdr:row>78</xdr:row>
      <xdr:rowOff>6531</xdr:rowOff>
    </xdr:to>
    <xdr:grpSp>
      <xdr:nvGrpSpPr>
        <xdr:cNvPr id="1307" name="Group 1306">
          <a:extLst>
            <a:ext uri="{FF2B5EF4-FFF2-40B4-BE49-F238E27FC236}">
              <a16:creationId xmlns:a16="http://schemas.microsoft.com/office/drawing/2014/main" id="{8261C7DD-574F-4AFD-9ECA-E326F90882DC}"/>
            </a:ext>
          </a:extLst>
        </xdr:cNvPr>
        <xdr:cNvGrpSpPr/>
      </xdr:nvGrpSpPr>
      <xdr:grpSpPr>
        <a:xfrm>
          <a:off x="4080809" y="13876618"/>
          <a:ext cx="274320" cy="361384"/>
          <a:chOff x="6147651" y="793750"/>
          <a:chExt cx="462699" cy="514350"/>
        </a:xfrm>
      </xdr:grpSpPr>
      <xdr:grpSp>
        <xdr:nvGrpSpPr>
          <xdr:cNvPr id="1308" name="Group 1307">
            <a:extLst>
              <a:ext uri="{FF2B5EF4-FFF2-40B4-BE49-F238E27FC236}">
                <a16:creationId xmlns:a16="http://schemas.microsoft.com/office/drawing/2014/main" id="{7BDD3F5A-C797-3DD8-9394-C6ADED1FF05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0" name="Straight Connector 1309">
              <a:extLst>
                <a:ext uri="{FF2B5EF4-FFF2-40B4-BE49-F238E27FC236}">
                  <a16:creationId xmlns:a16="http://schemas.microsoft.com/office/drawing/2014/main" id="{D38CF76E-A844-2688-A504-96E2898BC4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1" name="Straight Connector 1310">
              <a:extLst>
                <a:ext uri="{FF2B5EF4-FFF2-40B4-BE49-F238E27FC236}">
                  <a16:creationId xmlns:a16="http://schemas.microsoft.com/office/drawing/2014/main" id="{AA051E60-7882-B0F7-193B-EEF135D962E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2" name="Straight Connector 1311">
              <a:extLst>
                <a:ext uri="{FF2B5EF4-FFF2-40B4-BE49-F238E27FC236}">
                  <a16:creationId xmlns:a16="http://schemas.microsoft.com/office/drawing/2014/main" id="{9D758E3E-C834-9BB6-955A-0EAF0B06E8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3" name="Straight Connector 1312">
              <a:extLst>
                <a:ext uri="{FF2B5EF4-FFF2-40B4-BE49-F238E27FC236}">
                  <a16:creationId xmlns:a16="http://schemas.microsoft.com/office/drawing/2014/main" id="{D0196AAB-884F-A7B7-B618-8F448DBC120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4" name="Straight Connector 1313">
              <a:extLst>
                <a:ext uri="{FF2B5EF4-FFF2-40B4-BE49-F238E27FC236}">
                  <a16:creationId xmlns:a16="http://schemas.microsoft.com/office/drawing/2014/main" id="{1EE2F10E-B464-C0D1-CBBD-5BF65048F2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5" name="Straight Connector 1314">
              <a:extLst>
                <a:ext uri="{FF2B5EF4-FFF2-40B4-BE49-F238E27FC236}">
                  <a16:creationId xmlns:a16="http://schemas.microsoft.com/office/drawing/2014/main" id="{2A53B4B5-23E0-A0CC-D3B2-6CA3FE3BBC6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9" name="Straight Connector 1308">
            <a:extLst>
              <a:ext uri="{FF2B5EF4-FFF2-40B4-BE49-F238E27FC236}">
                <a16:creationId xmlns:a16="http://schemas.microsoft.com/office/drawing/2014/main" id="{01B33CA1-AED6-6713-7253-5E4D6EF37F3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274320</xdr:colOff>
      <xdr:row>90</xdr:row>
      <xdr:rowOff>6531</xdr:rowOff>
    </xdr:to>
    <xdr:grpSp>
      <xdr:nvGrpSpPr>
        <xdr:cNvPr id="1316" name="Group 1315">
          <a:extLst>
            <a:ext uri="{FF2B5EF4-FFF2-40B4-BE49-F238E27FC236}">
              <a16:creationId xmlns:a16="http://schemas.microsoft.com/office/drawing/2014/main" id="{AA34C006-7B6A-4350-AC79-3D888F3E17F2}"/>
            </a:ext>
          </a:extLst>
        </xdr:cNvPr>
        <xdr:cNvGrpSpPr/>
      </xdr:nvGrpSpPr>
      <xdr:grpSpPr>
        <a:xfrm>
          <a:off x="3025588" y="15912353"/>
          <a:ext cx="274320" cy="361384"/>
          <a:chOff x="6147651" y="793750"/>
          <a:chExt cx="462699" cy="514350"/>
        </a:xfrm>
      </xdr:grpSpPr>
      <xdr:grpSp>
        <xdr:nvGrpSpPr>
          <xdr:cNvPr id="1317" name="Group 1316">
            <a:extLst>
              <a:ext uri="{FF2B5EF4-FFF2-40B4-BE49-F238E27FC236}">
                <a16:creationId xmlns:a16="http://schemas.microsoft.com/office/drawing/2014/main" id="{C6D738D8-0B31-2DCB-06D0-A0109326D7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9" name="Straight Connector 1318">
              <a:extLst>
                <a:ext uri="{FF2B5EF4-FFF2-40B4-BE49-F238E27FC236}">
                  <a16:creationId xmlns:a16="http://schemas.microsoft.com/office/drawing/2014/main" id="{953A0D0E-50EE-5739-1F87-8E3501F49C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0" name="Straight Connector 1319">
              <a:extLst>
                <a:ext uri="{FF2B5EF4-FFF2-40B4-BE49-F238E27FC236}">
                  <a16:creationId xmlns:a16="http://schemas.microsoft.com/office/drawing/2014/main" id="{27FE5FD1-907B-FB05-2DCA-185446DF0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1" name="Straight Connector 1320">
              <a:extLst>
                <a:ext uri="{FF2B5EF4-FFF2-40B4-BE49-F238E27FC236}">
                  <a16:creationId xmlns:a16="http://schemas.microsoft.com/office/drawing/2014/main" id="{D4E92D43-25E8-34A0-50E8-946AB8F8A6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2" name="Straight Connector 1321">
              <a:extLst>
                <a:ext uri="{FF2B5EF4-FFF2-40B4-BE49-F238E27FC236}">
                  <a16:creationId xmlns:a16="http://schemas.microsoft.com/office/drawing/2014/main" id="{ACAB5059-DCBF-7901-AB32-B3D408DF17E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3" name="Straight Connector 1322">
              <a:extLst>
                <a:ext uri="{FF2B5EF4-FFF2-40B4-BE49-F238E27FC236}">
                  <a16:creationId xmlns:a16="http://schemas.microsoft.com/office/drawing/2014/main" id="{C64663B6-1BBB-F6C4-2C52-C8013FE345F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4" name="Straight Connector 1323">
              <a:extLst>
                <a:ext uri="{FF2B5EF4-FFF2-40B4-BE49-F238E27FC236}">
                  <a16:creationId xmlns:a16="http://schemas.microsoft.com/office/drawing/2014/main" id="{236FE667-C552-CAED-E01C-31EF176189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18" name="Straight Connector 1317">
            <a:extLst>
              <a:ext uri="{FF2B5EF4-FFF2-40B4-BE49-F238E27FC236}">
                <a16:creationId xmlns:a16="http://schemas.microsoft.com/office/drawing/2014/main" id="{D636F71A-B018-E44E-C2D4-D84259B65A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53</xdr:row>
      <xdr:rowOff>0</xdr:rowOff>
    </xdr:from>
    <xdr:to>
      <xdr:col>20</xdr:col>
      <xdr:colOff>241072</xdr:colOff>
      <xdr:row>54</xdr:row>
      <xdr:rowOff>158255</xdr:rowOff>
    </xdr:to>
    <xdr:grpSp>
      <xdr:nvGrpSpPr>
        <xdr:cNvPr id="1325" name="Group 1324">
          <a:extLst>
            <a:ext uri="{FF2B5EF4-FFF2-40B4-BE49-F238E27FC236}">
              <a16:creationId xmlns:a16="http://schemas.microsoft.com/office/drawing/2014/main" id="{9BB44DC2-888A-46EF-B9F6-999C4B865DBF}"/>
            </a:ext>
          </a:extLst>
        </xdr:cNvPr>
        <xdr:cNvGrpSpPr/>
      </xdr:nvGrpSpPr>
      <xdr:grpSpPr>
        <a:xfrm>
          <a:off x="10412132" y="9973235"/>
          <a:ext cx="241072" cy="335682"/>
          <a:chOff x="6143939" y="789134"/>
          <a:chExt cx="457200" cy="518966"/>
        </a:xfrm>
      </xdr:grpSpPr>
      <xdr:grpSp>
        <xdr:nvGrpSpPr>
          <xdr:cNvPr id="1326" name="Group 1325">
            <a:extLst>
              <a:ext uri="{FF2B5EF4-FFF2-40B4-BE49-F238E27FC236}">
                <a16:creationId xmlns:a16="http://schemas.microsoft.com/office/drawing/2014/main" id="{3C019EE1-D5A4-68C0-4EE8-A308285F36B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28" name="Straight Connector 1327">
              <a:extLst>
                <a:ext uri="{FF2B5EF4-FFF2-40B4-BE49-F238E27FC236}">
                  <a16:creationId xmlns:a16="http://schemas.microsoft.com/office/drawing/2014/main" id="{CA42E43A-E115-1C05-B9BA-525B1403D8C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9" name="Straight Connector 1328">
              <a:extLst>
                <a:ext uri="{FF2B5EF4-FFF2-40B4-BE49-F238E27FC236}">
                  <a16:creationId xmlns:a16="http://schemas.microsoft.com/office/drawing/2014/main" id="{E92627F8-2A04-5DE6-055A-0100E2D8B4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0" name="Straight Connector 1329">
              <a:extLst>
                <a:ext uri="{FF2B5EF4-FFF2-40B4-BE49-F238E27FC236}">
                  <a16:creationId xmlns:a16="http://schemas.microsoft.com/office/drawing/2014/main" id="{9E6FC18F-47A8-3419-DE78-8BC29E49217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1" name="Straight Connector 1330">
              <a:extLst>
                <a:ext uri="{FF2B5EF4-FFF2-40B4-BE49-F238E27FC236}">
                  <a16:creationId xmlns:a16="http://schemas.microsoft.com/office/drawing/2014/main" id="{F807BF92-B318-5F01-34C5-B5E0224C99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2" name="Straight Connector 1331">
              <a:extLst>
                <a:ext uri="{FF2B5EF4-FFF2-40B4-BE49-F238E27FC236}">
                  <a16:creationId xmlns:a16="http://schemas.microsoft.com/office/drawing/2014/main" id="{B70E3BAC-BD2D-18B1-37EA-DC7EDA9C3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3" name="Straight Connector 1332">
              <a:extLst>
                <a:ext uri="{FF2B5EF4-FFF2-40B4-BE49-F238E27FC236}">
                  <a16:creationId xmlns:a16="http://schemas.microsoft.com/office/drawing/2014/main" id="{A4E33647-4D6E-40CA-3D7B-CE043F1DF1F4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27" name="Straight Connector 1326">
            <a:extLst>
              <a:ext uri="{FF2B5EF4-FFF2-40B4-BE49-F238E27FC236}">
                <a16:creationId xmlns:a16="http://schemas.microsoft.com/office/drawing/2014/main" id="{FD0E29E6-A591-0941-D512-74CC7B7870F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64</xdr:row>
      <xdr:rowOff>0</xdr:rowOff>
    </xdr:from>
    <xdr:to>
      <xdr:col>20</xdr:col>
      <xdr:colOff>241072</xdr:colOff>
      <xdr:row>65</xdr:row>
      <xdr:rowOff>158255</xdr:rowOff>
    </xdr:to>
    <xdr:grpSp>
      <xdr:nvGrpSpPr>
        <xdr:cNvPr id="1334" name="Group 1333">
          <a:extLst>
            <a:ext uri="{FF2B5EF4-FFF2-40B4-BE49-F238E27FC236}">
              <a16:creationId xmlns:a16="http://schemas.microsoft.com/office/drawing/2014/main" id="{0EE1A919-141B-4378-B2BD-7A67D5E64F57}"/>
            </a:ext>
          </a:extLst>
        </xdr:cNvPr>
        <xdr:cNvGrpSpPr/>
      </xdr:nvGrpSpPr>
      <xdr:grpSpPr>
        <a:xfrm>
          <a:off x="10412132" y="11840882"/>
          <a:ext cx="241072" cy="335682"/>
          <a:chOff x="6143939" y="789134"/>
          <a:chExt cx="457200" cy="518966"/>
        </a:xfrm>
      </xdr:grpSpPr>
      <xdr:grpSp>
        <xdr:nvGrpSpPr>
          <xdr:cNvPr id="1335" name="Group 1334">
            <a:extLst>
              <a:ext uri="{FF2B5EF4-FFF2-40B4-BE49-F238E27FC236}">
                <a16:creationId xmlns:a16="http://schemas.microsoft.com/office/drawing/2014/main" id="{A1070AB0-8A2F-9862-09F4-E09E6CE3BAC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37" name="Straight Connector 1336">
              <a:extLst>
                <a:ext uri="{FF2B5EF4-FFF2-40B4-BE49-F238E27FC236}">
                  <a16:creationId xmlns:a16="http://schemas.microsoft.com/office/drawing/2014/main" id="{3CD45A3A-FC67-BBCC-B5FF-54A3FDCB513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8" name="Straight Connector 1337">
              <a:extLst>
                <a:ext uri="{FF2B5EF4-FFF2-40B4-BE49-F238E27FC236}">
                  <a16:creationId xmlns:a16="http://schemas.microsoft.com/office/drawing/2014/main" id="{22420BD4-7B97-2028-DCFD-A4D096F847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9" name="Straight Connector 1338">
              <a:extLst>
                <a:ext uri="{FF2B5EF4-FFF2-40B4-BE49-F238E27FC236}">
                  <a16:creationId xmlns:a16="http://schemas.microsoft.com/office/drawing/2014/main" id="{03A67F93-351A-3015-E7F4-47C8C3F4B6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0" name="Straight Connector 1339">
              <a:extLst>
                <a:ext uri="{FF2B5EF4-FFF2-40B4-BE49-F238E27FC236}">
                  <a16:creationId xmlns:a16="http://schemas.microsoft.com/office/drawing/2014/main" id="{94AD759A-612C-3140-A1F4-2718371651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1" name="Straight Connector 1340">
              <a:extLst>
                <a:ext uri="{FF2B5EF4-FFF2-40B4-BE49-F238E27FC236}">
                  <a16:creationId xmlns:a16="http://schemas.microsoft.com/office/drawing/2014/main" id="{6B068A24-7723-88C5-E6B7-1E69600FF8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2" name="Straight Connector 1341">
              <a:extLst>
                <a:ext uri="{FF2B5EF4-FFF2-40B4-BE49-F238E27FC236}">
                  <a16:creationId xmlns:a16="http://schemas.microsoft.com/office/drawing/2014/main" id="{D54B1D8C-1481-D765-86BF-A9ADA9723E8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F03FDBA-F909-28C5-B6F6-DD06BDD7BF4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64</xdr:row>
      <xdr:rowOff>0</xdr:rowOff>
    </xdr:from>
    <xdr:to>
      <xdr:col>18</xdr:col>
      <xdr:colOff>241072</xdr:colOff>
      <xdr:row>65</xdr:row>
      <xdr:rowOff>158255</xdr:rowOff>
    </xdr:to>
    <xdr:grpSp>
      <xdr:nvGrpSpPr>
        <xdr:cNvPr id="1343" name="Group 1342">
          <a:extLst>
            <a:ext uri="{FF2B5EF4-FFF2-40B4-BE49-F238E27FC236}">
              <a16:creationId xmlns:a16="http://schemas.microsoft.com/office/drawing/2014/main" id="{4B96396C-74D1-47E2-A5ED-98866221C377}"/>
            </a:ext>
          </a:extLst>
        </xdr:cNvPr>
        <xdr:cNvGrpSpPr/>
      </xdr:nvGrpSpPr>
      <xdr:grpSpPr>
        <a:xfrm>
          <a:off x="9356912" y="11840882"/>
          <a:ext cx="241072" cy="335682"/>
          <a:chOff x="6143939" y="789134"/>
          <a:chExt cx="457200" cy="518966"/>
        </a:xfrm>
      </xdr:grpSpPr>
      <xdr:grpSp>
        <xdr:nvGrpSpPr>
          <xdr:cNvPr id="1344" name="Group 1343">
            <a:extLst>
              <a:ext uri="{FF2B5EF4-FFF2-40B4-BE49-F238E27FC236}">
                <a16:creationId xmlns:a16="http://schemas.microsoft.com/office/drawing/2014/main" id="{D8E73C68-24B9-D58B-BEBC-A540B7C814F6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46" name="Straight Connector 1345">
              <a:extLst>
                <a:ext uri="{FF2B5EF4-FFF2-40B4-BE49-F238E27FC236}">
                  <a16:creationId xmlns:a16="http://schemas.microsoft.com/office/drawing/2014/main" id="{159BBD2E-BCD7-14FF-0BE9-5A904E57A81D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7" name="Straight Connector 1346">
              <a:extLst>
                <a:ext uri="{FF2B5EF4-FFF2-40B4-BE49-F238E27FC236}">
                  <a16:creationId xmlns:a16="http://schemas.microsoft.com/office/drawing/2014/main" id="{9BCB4417-E2FF-3809-CEF2-DF17764B28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8" name="Straight Connector 1347">
              <a:extLst>
                <a:ext uri="{FF2B5EF4-FFF2-40B4-BE49-F238E27FC236}">
                  <a16:creationId xmlns:a16="http://schemas.microsoft.com/office/drawing/2014/main" id="{5B44D64A-49A1-DFC8-59E4-7A2F2E3F96F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9" name="Straight Connector 1348">
              <a:extLst>
                <a:ext uri="{FF2B5EF4-FFF2-40B4-BE49-F238E27FC236}">
                  <a16:creationId xmlns:a16="http://schemas.microsoft.com/office/drawing/2014/main" id="{99D5A7DD-59F4-41E0-8683-B3E37764F5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0" name="Straight Connector 1349">
              <a:extLst>
                <a:ext uri="{FF2B5EF4-FFF2-40B4-BE49-F238E27FC236}">
                  <a16:creationId xmlns:a16="http://schemas.microsoft.com/office/drawing/2014/main" id="{60C022A4-96A3-AB71-9A43-5E848CFAA8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1" name="Straight Connector 1350">
              <a:extLst>
                <a:ext uri="{FF2B5EF4-FFF2-40B4-BE49-F238E27FC236}">
                  <a16:creationId xmlns:a16="http://schemas.microsoft.com/office/drawing/2014/main" id="{0B8778E4-44F3-A7DC-3B16-7217547D7BA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45" name="Straight Connector 1344">
            <a:extLst>
              <a:ext uri="{FF2B5EF4-FFF2-40B4-BE49-F238E27FC236}">
                <a16:creationId xmlns:a16="http://schemas.microsoft.com/office/drawing/2014/main" id="{5CAC9882-EF2E-C582-1A13-222392D3043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42</xdr:row>
      <xdr:rowOff>0</xdr:rowOff>
    </xdr:from>
    <xdr:to>
      <xdr:col>14</xdr:col>
      <xdr:colOff>241072</xdr:colOff>
      <xdr:row>43</xdr:row>
      <xdr:rowOff>158255</xdr:rowOff>
    </xdr:to>
    <xdr:grpSp>
      <xdr:nvGrpSpPr>
        <xdr:cNvPr id="1352" name="Group 1351">
          <a:extLst>
            <a:ext uri="{FF2B5EF4-FFF2-40B4-BE49-F238E27FC236}">
              <a16:creationId xmlns:a16="http://schemas.microsoft.com/office/drawing/2014/main" id="{0C9960B3-F711-4538-BB27-1F07FCB27C1B}"/>
            </a:ext>
          </a:extLst>
        </xdr:cNvPr>
        <xdr:cNvGrpSpPr/>
      </xdr:nvGrpSpPr>
      <xdr:grpSpPr>
        <a:xfrm>
          <a:off x="7246471" y="8105588"/>
          <a:ext cx="241072" cy="335682"/>
          <a:chOff x="6143939" y="789134"/>
          <a:chExt cx="457200" cy="518966"/>
        </a:xfrm>
      </xdr:grpSpPr>
      <xdr:grpSp>
        <xdr:nvGrpSpPr>
          <xdr:cNvPr id="1353" name="Group 1352">
            <a:extLst>
              <a:ext uri="{FF2B5EF4-FFF2-40B4-BE49-F238E27FC236}">
                <a16:creationId xmlns:a16="http://schemas.microsoft.com/office/drawing/2014/main" id="{1C07892C-B108-1730-F2FC-C716FC4A868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55" name="Straight Connector 1354">
              <a:extLst>
                <a:ext uri="{FF2B5EF4-FFF2-40B4-BE49-F238E27FC236}">
                  <a16:creationId xmlns:a16="http://schemas.microsoft.com/office/drawing/2014/main" id="{9A42FF1B-9545-5715-D443-C8B2C9F94D3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6" name="Straight Connector 1355">
              <a:extLst>
                <a:ext uri="{FF2B5EF4-FFF2-40B4-BE49-F238E27FC236}">
                  <a16:creationId xmlns:a16="http://schemas.microsoft.com/office/drawing/2014/main" id="{4FF29A53-CBE3-C65A-79BF-02F12C715A7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7" name="Straight Connector 1356">
              <a:extLst>
                <a:ext uri="{FF2B5EF4-FFF2-40B4-BE49-F238E27FC236}">
                  <a16:creationId xmlns:a16="http://schemas.microsoft.com/office/drawing/2014/main" id="{5A9EF8AC-5F17-4C48-452F-A3DF1475AD9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8" name="Straight Connector 1357">
              <a:extLst>
                <a:ext uri="{FF2B5EF4-FFF2-40B4-BE49-F238E27FC236}">
                  <a16:creationId xmlns:a16="http://schemas.microsoft.com/office/drawing/2014/main" id="{8785594F-6072-3774-FE6E-5DAD9F43DFB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9" name="Straight Connector 1358">
              <a:extLst>
                <a:ext uri="{FF2B5EF4-FFF2-40B4-BE49-F238E27FC236}">
                  <a16:creationId xmlns:a16="http://schemas.microsoft.com/office/drawing/2014/main" id="{4769A707-F0A7-EAC6-069D-EAEA2818C64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0" name="Straight Connector 1359">
              <a:extLst>
                <a:ext uri="{FF2B5EF4-FFF2-40B4-BE49-F238E27FC236}">
                  <a16:creationId xmlns:a16="http://schemas.microsoft.com/office/drawing/2014/main" id="{B7AA335E-EE0B-1331-A947-4F0F19CFF38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4" name="Straight Connector 1353">
            <a:extLst>
              <a:ext uri="{FF2B5EF4-FFF2-40B4-BE49-F238E27FC236}">
                <a16:creationId xmlns:a16="http://schemas.microsoft.com/office/drawing/2014/main" id="{31EC166C-320C-7530-92A9-2EB320176E59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241072</xdr:colOff>
      <xdr:row>54</xdr:row>
      <xdr:rowOff>158255</xdr:rowOff>
    </xdr:to>
    <xdr:grpSp>
      <xdr:nvGrpSpPr>
        <xdr:cNvPr id="1361" name="Group 1360">
          <a:extLst>
            <a:ext uri="{FF2B5EF4-FFF2-40B4-BE49-F238E27FC236}">
              <a16:creationId xmlns:a16="http://schemas.microsoft.com/office/drawing/2014/main" id="{1232D676-29A9-4F25-A12D-2E5BF9B6141E}"/>
            </a:ext>
          </a:extLst>
        </xdr:cNvPr>
        <xdr:cNvGrpSpPr/>
      </xdr:nvGrpSpPr>
      <xdr:grpSpPr>
        <a:xfrm>
          <a:off x="8301691" y="9973235"/>
          <a:ext cx="241072" cy="335682"/>
          <a:chOff x="6143939" y="789134"/>
          <a:chExt cx="457200" cy="518966"/>
        </a:xfrm>
      </xdr:grpSpPr>
      <xdr:grpSp>
        <xdr:nvGrpSpPr>
          <xdr:cNvPr id="1362" name="Group 1361">
            <a:extLst>
              <a:ext uri="{FF2B5EF4-FFF2-40B4-BE49-F238E27FC236}">
                <a16:creationId xmlns:a16="http://schemas.microsoft.com/office/drawing/2014/main" id="{D277DA9A-DD71-FEE5-423A-F018065E0788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64" name="Straight Connector 1363">
              <a:extLst>
                <a:ext uri="{FF2B5EF4-FFF2-40B4-BE49-F238E27FC236}">
                  <a16:creationId xmlns:a16="http://schemas.microsoft.com/office/drawing/2014/main" id="{5161583D-15D3-BC04-2DAC-EE8A1DFE477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5" name="Straight Connector 1364">
              <a:extLst>
                <a:ext uri="{FF2B5EF4-FFF2-40B4-BE49-F238E27FC236}">
                  <a16:creationId xmlns:a16="http://schemas.microsoft.com/office/drawing/2014/main" id="{A47678B9-C979-F635-9F12-9D0D73385A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6" name="Straight Connector 1365">
              <a:extLst>
                <a:ext uri="{FF2B5EF4-FFF2-40B4-BE49-F238E27FC236}">
                  <a16:creationId xmlns:a16="http://schemas.microsoft.com/office/drawing/2014/main" id="{DE9584A9-047A-A9BD-617D-8085C4D979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7" name="Straight Connector 1366">
              <a:extLst>
                <a:ext uri="{FF2B5EF4-FFF2-40B4-BE49-F238E27FC236}">
                  <a16:creationId xmlns:a16="http://schemas.microsoft.com/office/drawing/2014/main" id="{467CF795-2BC2-3F13-65AF-CE0B017046A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8" name="Straight Connector 1367">
              <a:extLst>
                <a:ext uri="{FF2B5EF4-FFF2-40B4-BE49-F238E27FC236}">
                  <a16:creationId xmlns:a16="http://schemas.microsoft.com/office/drawing/2014/main" id="{060AC759-6BE7-22FC-D787-AC42A59E25A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9" name="Straight Connector 1368">
              <a:extLst>
                <a:ext uri="{FF2B5EF4-FFF2-40B4-BE49-F238E27FC236}">
                  <a16:creationId xmlns:a16="http://schemas.microsoft.com/office/drawing/2014/main" id="{8CDAB150-D8C6-5B6C-0FE0-6F27A184A7F2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3" name="Straight Connector 1362">
            <a:extLst>
              <a:ext uri="{FF2B5EF4-FFF2-40B4-BE49-F238E27FC236}">
                <a16:creationId xmlns:a16="http://schemas.microsoft.com/office/drawing/2014/main" id="{1B5FBE9E-65DB-EE71-9DB0-3F554B5018B7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64</xdr:row>
      <xdr:rowOff>0</xdr:rowOff>
    </xdr:from>
    <xdr:to>
      <xdr:col>2</xdr:col>
      <xdr:colOff>241072</xdr:colOff>
      <xdr:row>65</xdr:row>
      <xdr:rowOff>158255</xdr:rowOff>
    </xdr:to>
    <xdr:grpSp>
      <xdr:nvGrpSpPr>
        <xdr:cNvPr id="1370" name="Group 1369">
          <a:extLst>
            <a:ext uri="{FF2B5EF4-FFF2-40B4-BE49-F238E27FC236}">
              <a16:creationId xmlns:a16="http://schemas.microsoft.com/office/drawing/2014/main" id="{C40C1BAB-522B-44CE-A9D2-CECA78F35B0B}"/>
            </a:ext>
          </a:extLst>
        </xdr:cNvPr>
        <xdr:cNvGrpSpPr/>
      </xdr:nvGrpSpPr>
      <xdr:grpSpPr>
        <a:xfrm>
          <a:off x="915147" y="11840882"/>
          <a:ext cx="241072" cy="335682"/>
          <a:chOff x="6143939" y="789134"/>
          <a:chExt cx="457200" cy="518966"/>
        </a:xfrm>
      </xdr:grpSpPr>
      <xdr:grpSp>
        <xdr:nvGrpSpPr>
          <xdr:cNvPr id="1371" name="Group 1370">
            <a:extLst>
              <a:ext uri="{FF2B5EF4-FFF2-40B4-BE49-F238E27FC236}">
                <a16:creationId xmlns:a16="http://schemas.microsoft.com/office/drawing/2014/main" id="{B7BB19EF-00BC-538E-2C8E-690FF79071F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73" name="Straight Connector 1372">
              <a:extLst>
                <a:ext uri="{FF2B5EF4-FFF2-40B4-BE49-F238E27FC236}">
                  <a16:creationId xmlns:a16="http://schemas.microsoft.com/office/drawing/2014/main" id="{9AF0DC2E-0B3A-1004-4917-90E81510122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4" name="Straight Connector 1373">
              <a:extLst>
                <a:ext uri="{FF2B5EF4-FFF2-40B4-BE49-F238E27FC236}">
                  <a16:creationId xmlns:a16="http://schemas.microsoft.com/office/drawing/2014/main" id="{5D2C29CE-C33E-B654-5C47-4B21CC9703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5" name="Straight Connector 1374">
              <a:extLst>
                <a:ext uri="{FF2B5EF4-FFF2-40B4-BE49-F238E27FC236}">
                  <a16:creationId xmlns:a16="http://schemas.microsoft.com/office/drawing/2014/main" id="{6117F2CA-C6D4-A47D-AD94-ED54F9B687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6" name="Straight Connector 1375">
              <a:extLst>
                <a:ext uri="{FF2B5EF4-FFF2-40B4-BE49-F238E27FC236}">
                  <a16:creationId xmlns:a16="http://schemas.microsoft.com/office/drawing/2014/main" id="{72E0D988-EDF2-6923-6117-4E7CF010AF8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7" name="Straight Connector 1376">
              <a:extLst>
                <a:ext uri="{FF2B5EF4-FFF2-40B4-BE49-F238E27FC236}">
                  <a16:creationId xmlns:a16="http://schemas.microsoft.com/office/drawing/2014/main" id="{52813820-051C-FDC2-E716-7B692BDBA3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8" name="Straight Connector 1377">
              <a:extLst>
                <a:ext uri="{FF2B5EF4-FFF2-40B4-BE49-F238E27FC236}">
                  <a16:creationId xmlns:a16="http://schemas.microsoft.com/office/drawing/2014/main" id="{A3E8EE31-7DD1-F647-485E-1661CB29DB15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72" name="Straight Connector 1371">
            <a:extLst>
              <a:ext uri="{FF2B5EF4-FFF2-40B4-BE49-F238E27FC236}">
                <a16:creationId xmlns:a16="http://schemas.microsoft.com/office/drawing/2014/main" id="{B2FF88BF-7103-F581-575F-0D17B90BAD6B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42</xdr:row>
      <xdr:rowOff>0</xdr:rowOff>
    </xdr:from>
    <xdr:to>
      <xdr:col>20</xdr:col>
      <xdr:colOff>241072</xdr:colOff>
      <xdr:row>43</xdr:row>
      <xdr:rowOff>158255</xdr:rowOff>
    </xdr:to>
    <xdr:grpSp>
      <xdr:nvGrpSpPr>
        <xdr:cNvPr id="1379" name="Group 1378">
          <a:extLst>
            <a:ext uri="{FF2B5EF4-FFF2-40B4-BE49-F238E27FC236}">
              <a16:creationId xmlns:a16="http://schemas.microsoft.com/office/drawing/2014/main" id="{689CDF8F-DB81-4D82-B0B4-56B6D35E6F46}"/>
            </a:ext>
          </a:extLst>
        </xdr:cNvPr>
        <xdr:cNvGrpSpPr/>
      </xdr:nvGrpSpPr>
      <xdr:grpSpPr>
        <a:xfrm>
          <a:off x="10412132" y="8105588"/>
          <a:ext cx="241072" cy="335682"/>
          <a:chOff x="6143939" y="789134"/>
          <a:chExt cx="457200" cy="518966"/>
        </a:xfrm>
      </xdr:grpSpPr>
      <xdr:grpSp>
        <xdr:nvGrpSpPr>
          <xdr:cNvPr id="1380" name="Group 1379">
            <a:extLst>
              <a:ext uri="{FF2B5EF4-FFF2-40B4-BE49-F238E27FC236}">
                <a16:creationId xmlns:a16="http://schemas.microsoft.com/office/drawing/2014/main" id="{28C920BA-34E3-31C9-E31C-675945FA52C3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82" name="Straight Connector 1381">
              <a:extLst>
                <a:ext uri="{FF2B5EF4-FFF2-40B4-BE49-F238E27FC236}">
                  <a16:creationId xmlns:a16="http://schemas.microsoft.com/office/drawing/2014/main" id="{3B57537B-D50E-31A2-1F75-FE08D3AA5F8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3" name="Straight Connector 1382">
              <a:extLst>
                <a:ext uri="{FF2B5EF4-FFF2-40B4-BE49-F238E27FC236}">
                  <a16:creationId xmlns:a16="http://schemas.microsoft.com/office/drawing/2014/main" id="{2C38EC86-B310-9228-F574-1DCDB5CE98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4" name="Straight Connector 1383">
              <a:extLst>
                <a:ext uri="{FF2B5EF4-FFF2-40B4-BE49-F238E27FC236}">
                  <a16:creationId xmlns:a16="http://schemas.microsoft.com/office/drawing/2014/main" id="{D576EBA8-1DF5-1992-8C80-C7BBB7ED63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5" name="Straight Connector 1384">
              <a:extLst>
                <a:ext uri="{FF2B5EF4-FFF2-40B4-BE49-F238E27FC236}">
                  <a16:creationId xmlns:a16="http://schemas.microsoft.com/office/drawing/2014/main" id="{A693918D-33C4-F62A-999C-B21E13E97D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6" name="Straight Connector 1385">
              <a:extLst>
                <a:ext uri="{FF2B5EF4-FFF2-40B4-BE49-F238E27FC236}">
                  <a16:creationId xmlns:a16="http://schemas.microsoft.com/office/drawing/2014/main" id="{1C258E2D-059D-876A-782E-3F24425DFB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7" name="Straight Connector 1386">
              <a:extLst>
                <a:ext uri="{FF2B5EF4-FFF2-40B4-BE49-F238E27FC236}">
                  <a16:creationId xmlns:a16="http://schemas.microsoft.com/office/drawing/2014/main" id="{83FD9B7E-39DE-17D3-D039-86EB6FE48B6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81" name="Straight Connector 1380">
            <a:extLst>
              <a:ext uri="{FF2B5EF4-FFF2-40B4-BE49-F238E27FC236}">
                <a16:creationId xmlns:a16="http://schemas.microsoft.com/office/drawing/2014/main" id="{05F34808-C717-AAFD-48FD-93234AF6EC01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274320</xdr:colOff>
      <xdr:row>78</xdr:row>
      <xdr:rowOff>6531</xdr:rowOff>
    </xdr:to>
    <xdr:grpSp>
      <xdr:nvGrpSpPr>
        <xdr:cNvPr id="1388" name="Group 1387">
          <a:extLst>
            <a:ext uri="{FF2B5EF4-FFF2-40B4-BE49-F238E27FC236}">
              <a16:creationId xmlns:a16="http://schemas.microsoft.com/office/drawing/2014/main" id="{359DFA2B-1BA8-46F6-9F74-8875E453C8CB}"/>
            </a:ext>
          </a:extLst>
        </xdr:cNvPr>
        <xdr:cNvGrpSpPr/>
      </xdr:nvGrpSpPr>
      <xdr:grpSpPr>
        <a:xfrm>
          <a:off x="1970368" y="13876618"/>
          <a:ext cx="274320" cy="361384"/>
          <a:chOff x="6147651" y="793750"/>
          <a:chExt cx="462699" cy="514350"/>
        </a:xfrm>
      </xdr:grpSpPr>
      <xdr:grpSp>
        <xdr:nvGrpSpPr>
          <xdr:cNvPr id="1389" name="Group 1388">
            <a:extLst>
              <a:ext uri="{FF2B5EF4-FFF2-40B4-BE49-F238E27FC236}">
                <a16:creationId xmlns:a16="http://schemas.microsoft.com/office/drawing/2014/main" id="{78499593-0D7F-747C-250F-481B935A34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91" name="Straight Connector 1390">
              <a:extLst>
                <a:ext uri="{FF2B5EF4-FFF2-40B4-BE49-F238E27FC236}">
                  <a16:creationId xmlns:a16="http://schemas.microsoft.com/office/drawing/2014/main" id="{47F34D9B-12E8-E9E7-CFB9-9199C91E13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2" name="Straight Connector 1391">
              <a:extLst>
                <a:ext uri="{FF2B5EF4-FFF2-40B4-BE49-F238E27FC236}">
                  <a16:creationId xmlns:a16="http://schemas.microsoft.com/office/drawing/2014/main" id="{3D34D74C-6F78-A42B-1EB9-A2E6DBFA95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3" name="Straight Connector 1392">
              <a:extLst>
                <a:ext uri="{FF2B5EF4-FFF2-40B4-BE49-F238E27FC236}">
                  <a16:creationId xmlns:a16="http://schemas.microsoft.com/office/drawing/2014/main" id="{077B0BDA-B4C9-80B1-C917-FDFDDB8356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4" name="Straight Connector 1393">
              <a:extLst>
                <a:ext uri="{FF2B5EF4-FFF2-40B4-BE49-F238E27FC236}">
                  <a16:creationId xmlns:a16="http://schemas.microsoft.com/office/drawing/2014/main" id="{6AF44FE7-15A3-2A55-D584-E8DAB2F08FA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5" name="Straight Connector 1394">
              <a:extLst>
                <a:ext uri="{FF2B5EF4-FFF2-40B4-BE49-F238E27FC236}">
                  <a16:creationId xmlns:a16="http://schemas.microsoft.com/office/drawing/2014/main" id="{522348ED-0565-D248-5E74-7E5DAF1D667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6" name="Straight Connector 1395">
              <a:extLst>
                <a:ext uri="{FF2B5EF4-FFF2-40B4-BE49-F238E27FC236}">
                  <a16:creationId xmlns:a16="http://schemas.microsoft.com/office/drawing/2014/main" id="{797228B9-F413-A643-B090-9EB5043982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0" name="Straight Connector 1389">
            <a:extLst>
              <a:ext uri="{FF2B5EF4-FFF2-40B4-BE49-F238E27FC236}">
                <a16:creationId xmlns:a16="http://schemas.microsoft.com/office/drawing/2014/main" id="{4A97274C-51BB-E28D-AB74-11C8561165E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53</xdr:row>
      <xdr:rowOff>0</xdr:rowOff>
    </xdr:from>
    <xdr:to>
      <xdr:col>6</xdr:col>
      <xdr:colOff>241071</xdr:colOff>
      <xdr:row>54</xdr:row>
      <xdr:rowOff>158255</xdr:rowOff>
    </xdr:to>
    <xdr:grpSp>
      <xdr:nvGrpSpPr>
        <xdr:cNvPr id="1397" name="Group 1396">
          <a:extLst>
            <a:ext uri="{FF2B5EF4-FFF2-40B4-BE49-F238E27FC236}">
              <a16:creationId xmlns:a16="http://schemas.microsoft.com/office/drawing/2014/main" id="{DE01AB3F-24C1-43F9-B141-943C23A099ED}"/>
            </a:ext>
          </a:extLst>
        </xdr:cNvPr>
        <xdr:cNvGrpSpPr/>
      </xdr:nvGrpSpPr>
      <xdr:grpSpPr>
        <a:xfrm>
          <a:off x="3025588" y="9973235"/>
          <a:ext cx="241071" cy="335682"/>
          <a:chOff x="6143939" y="789134"/>
          <a:chExt cx="457200" cy="518966"/>
        </a:xfrm>
      </xdr:grpSpPr>
      <xdr:grpSp>
        <xdr:nvGrpSpPr>
          <xdr:cNvPr id="1398" name="Group 1397">
            <a:extLst>
              <a:ext uri="{FF2B5EF4-FFF2-40B4-BE49-F238E27FC236}">
                <a16:creationId xmlns:a16="http://schemas.microsoft.com/office/drawing/2014/main" id="{E491749D-A3F3-BD68-B76D-EA776A3B82B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400" name="Straight Connector 1399">
              <a:extLst>
                <a:ext uri="{FF2B5EF4-FFF2-40B4-BE49-F238E27FC236}">
                  <a16:creationId xmlns:a16="http://schemas.microsoft.com/office/drawing/2014/main" id="{244A798A-C200-D99A-0976-D96699588259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1" name="Straight Connector 1400">
              <a:extLst>
                <a:ext uri="{FF2B5EF4-FFF2-40B4-BE49-F238E27FC236}">
                  <a16:creationId xmlns:a16="http://schemas.microsoft.com/office/drawing/2014/main" id="{D5E2608F-D6B3-A19E-4545-87EB57ACD9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2" name="Straight Connector 1401">
              <a:extLst>
                <a:ext uri="{FF2B5EF4-FFF2-40B4-BE49-F238E27FC236}">
                  <a16:creationId xmlns:a16="http://schemas.microsoft.com/office/drawing/2014/main" id="{CD379032-70AE-0A66-C3D9-4EB42616A8E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3" name="Straight Connector 1402">
              <a:extLst>
                <a:ext uri="{FF2B5EF4-FFF2-40B4-BE49-F238E27FC236}">
                  <a16:creationId xmlns:a16="http://schemas.microsoft.com/office/drawing/2014/main" id="{EF6D7049-D706-CEF3-7BBE-1FCF10E0ED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4" name="Straight Connector 1403">
              <a:extLst>
                <a:ext uri="{FF2B5EF4-FFF2-40B4-BE49-F238E27FC236}">
                  <a16:creationId xmlns:a16="http://schemas.microsoft.com/office/drawing/2014/main" id="{C39449C3-8362-B7DA-D28C-9C50ADFAC5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5" name="Straight Connector 1404">
              <a:extLst>
                <a:ext uri="{FF2B5EF4-FFF2-40B4-BE49-F238E27FC236}">
                  <a16:creationId xmlns:a16="http://schemas.microsoft.com/office/drawing/2014/main" id="{D1A1F568-EEB0-7C6A-5C80-B4A003DB83A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FBF9475-A3ED-9BF9-CBE2-505B7B721FA1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274320</xdr:colOff>
      <xdr:row>125</xdr:row>
      <xdr:rowOff>6532</xdr:rowOff>
    </xdr:to>
    <xdr:grpSp>
      <xdr:nvGrpSpPr>
        <xdr:cNvPr id="1406" name="Group 1405">
          <a:extLst>
            <a:ext uri="{FF2B5EF4-FFF2-40B4-BE49-F238E27FC236}">
              <a16:creationId xmlns:a16="http://schemas.microsoft.com/office/drawing/2014/main" id="{A504B327-E521-4881-BE8C-570F23043B85}"/>
            </a:ext>
          </a:extLst>
        </xdr:cNvPr>
        <xdr:cNvGrpSpPr/>
      </xdr:nvGrpSpPr>
      <xdr:grpSpPr>
        <a:xfrm>
          <a:off x="9356912" y="21879485"/>
          <a:ext cx="274320" cy="361385"/>
          <a:chOff x="6147651" y="793750"/>
          <a:chExt cx="462699" cy="514350"/>
        </a:xfrm>
      </xdr:grpSpPr>
      <xdr:grpSp>
        <xdr:nvGrpSpPr>
          <xdr:cNvPr id="1407" name="Group 1406">
            <a:extLst>
              <a:ext uri="{FF2B5EF4-FFF2-40B4-BE49-F238E27FC236}">
                <a16:creationId xmlns:a16="http://schemas.microsoft.com/office/drawing/2014/main" id="{10520BC1-0E9F-8F22-E933-CEBB49F1B02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09" name="Straight Connector 1408">
              <a:extLst>
                <a:ext uri="{FF2B5EF4-FFF2-40B4-BE49-F238E27FC236}">
                  <a16:creationId xmlns:a16="http://schemas.microsoft.com/office/drawing/2014/main" id="{8ABB9244-E149-B2CF-C4A1-C899A7BDAB5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0" name="Straight Connector 1409">
              <a:extLst>
                <a:ext uri="{FF2B5EF4-FFF2-40B4-BE49-F238E27FC236}">
                  <a16:creationId xmlns:a16="http://schemas.microsoft.com/office/drawing/2014/main" id="{3276C06A-597B-8287-E5A1-F2E840B36A2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1" name="Straight Connector 1410">
              <a:extLst>
                <a:ext uri="{FF2B5EF4-FFF2-40B4-BE49-F238E27FC236}">
                  <a16:creationId xmlns:a16="http://schemas.microsoft.com/office/drawing/2014/main" id="{09A66467-AFA6-B7E2-DD18-8292B495E8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2" name="Straight Connector 1411">
              <a:extLst>
                <a:ext uri="{FF2B5EF4-FFF2-40B4-BE49-F238E27FC236}">
                  <a16:creationId xmlns:a16="http://schemas.microsoft.com/office/drawing/2014/main" id="{4CBF92EC-B718-22F9-2537-748DA52C50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3" name="Straight Connector 1412">
              <a:extLst>
                <a:ext uri="{FF2B5EF4-FFF2-40B4-BE49-F238E27FC236}">
                  <a16:creationId xmlns:a16="http://schemas.microsoft.com/office/drawing/2014/main" id="{E1093A05-EF56-8E7A-B1BD-0B40C605F4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4" name="Straight Connector 1413">
              <a:extLst>
                <a:ext uri="{FF2B5EF4-FFF2-40B4-BE49-F238E27FC236}">
                  <a16:creationId xmlns:a16="http://schemas.microsoft.com/office/drawing/2014/main" id="{F44890B5-EEB3-4319-2B60-E9F2C6F6F1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08" name="Straight Connector 1407">
            <a:extLst>
              <a:ext uri="{FF2B5EF4-FFF2-40B4-BE49-F238E27FC236}">
                <a16:creationId xmlns:a16="http://schemas.microsoft.com/office/drawing/2014/main" id="{414C0F00-4A55-D297-A522-1162032838D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123</xdr:row>
      <xdr:rowOff>0</xdr:rowOff>
    </xdr:from>
    <xdr:to>
      <xdr:col>20</xdr:col>
      <xdr:colOff>274320</xdr:colOff>
      <xdr:row>125</xdr:row>
      <xdr:rowOff>6532</xdr:rowOff>
    </xdr:to>
    <xdr:grpSp>
      <xdr:nvGrpSpPr>
        <xdr:cNvPr id="1415" name="Group 1414">
          <a:extLst>
            <a:ext uri="{FF2B5EF4-FFF2-40B4-BE49-F238E27FC236}">
              <a16:creationId xmlns:a16="http://schemas.microsoft.com/office/drawing/2014/main" id="{295DA458-F070-4DAF-B802-10E99DCD6847}"/>
            </a:ext>
          </a:extLst>
        </xdr:cNvPr>
        <xdr:cNvGrpSpPr/>
      </xdr:nvGrpSpPr>
      <xdr:grpSpPr>
        <a:xfrm>
          <a:off x="10412132" y="21879485"/>
          <a:ext cx="274320" cy="361385"/>
          <a:chOff x="6147651" y="793750"/>
          <a:chExt cx="462699" cy="514350"/>
        </a:xfrm>
      </xdr:grpSpPr>
      <xdr:grpSp>
        <xdr:nvGrpSpPr>
          <xdr:cNvPr id="1416" name="Group 1415">
            <a:extLst>
              <a:ext uri="{FF2B5EF4-FFF2-40B4-BE49-F238E27FC236}">
                <a16:creationId xmlns:a16="http://schemas.microsoft.com/office/drawing/2014/main" id="{37A6BED8-36BA-482E-1AA0-F13AA6F963A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18" name="Straight Connector 1417">
              <a:extLst>
                <a:ext uri="{FF2B5EF4-FFF2-40B4-BE49-F238E27FC236}">
                  <a16:creationId xmlns:a16="http://schemas.microsoft.com/office/drawing/2014/main" id="{BBCB56FF-640B-AC2F-FB3B-AA84FBF6CE3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9" name="Straight Connector 1418">
              <a:extLst>
                <a:ext uri="{FF2B5EF4-FFF2-40B4-BE49-F238E27FC236}">
                  <a16:creationId xmlns:a16="http://schemas.microsoft.com/office/drawing/2014/main" id="{AD962B67-F11E-FBB7-2300-2BD2E08129D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0" name="Straight Connector 1419">
              <a:extLst>
                <a:ext uri="{FF2B5EF4-FFF2-40B4-BE49-F238E27FC236}">
                  <a16:creationId xmlns:a16="http://schemas.microsoft.com/office/drawing/2014/main" id="{E07E9F18-0A21-DDCF-7E15-DDAC9957A1C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1" name="Straight Connector 1420">
              <a:extLst>
                <a:ext uri="{FF2B5EF4-FFF2-40B4-BE49-F238E27FC236}">
                  <a16:creationId xmlns:a16="http://schemas.microsoft.com/office/drawing/2014/main" id="{26B97B12-1781-6BAA-D0DB-A690856606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2" name="Straight Connector 1421">
              <a:extLst>
                <a:ext uri="{FF2B5EF4-FFF2-40B4-BE49-F238E27FC236}">
                  <a16:creationId xmlns:a16="http://schemas.microsoft.com/office/drawing/2014/main" id="{DB2E50BE-3618-2B84-09FB-AE8E90D966F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3" name="Straight Connector 1422">
              <a:extLst>
                <a:ext uri="{FF2B5EF4-FFF2-40B4-BE49-F238E27FC236}">
                  <a16:creationId xmlns:a16="http://schemas.microsoft.com/office/drawing/2014/main" id="{59BF5141-B243-23D1-2413-81ED02358B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17" name="Straight Connector 1416">
            <a:extLst>
              <a:ext uri="{FF2B5EF4-FFF2-40B4-BE49-F238E27FC236}">
                <a16:creationId xmlns:a16="http://schemas.microsoft.com/office/drawing/2014/main" id="{AD249A58-D622-4DEB-0F7C-793F45FE7A5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231</xdr:row>
      <xdr:rowOff>0</xdr:rowOff>
    </xdr:from>
    <xdr:to>
      <xdr:col>12</xdr:col>
      <xdr:colOff>274320</xdr:colOff>
      <xdr:row>233</xdr:row>
      <xdr:rowOff>6531</xdr:rowOff>
    </xdr:to>
    <xdr:grpSp>
      <xdr:nvGrpSpPr>
        <xdr:cNvPr id="1424" name="Group 1423">
          <a:extLst>
            <a:ext uri="{FF2B5EF4-FFF2-40B4-BE49-F238E27FC236}">
              <a16:creationId xmlns:a16="http://schemas.microsoft.com/office/drawing/2014/main" id="{1551C83E-04CB-46B2-921C-435735D6E1B3}"/>
            </a:ext>
          </a:extLst>
        </xdr:cNvPr>
        <xdr:cNvGrpSpPr/>
      </xdr:nvGrpSpPr>
      <xdr:grpSpPr>
        <a:xfrm>
          <a:off x="6191250" y="40201103"/>
          <a:ext cx="274320" cy="361384"/>
          <a:chOff x="6147651" y="793750"/>
          <a:chExt cx="462699" cy="514350"/>
        </a:xfrm>
      </xdr:grpSpPr>
      <xdr:grpSp>
        <xdr:nvGrpSpPr>
          <xdr:cNvPr id="1425" name="Group 1424">
            <a:extLst>
              <a:ext uri="{FF2B5EF4-FFF2-40B4-BE49-F238E27FC236}">
                <a16:creationId xmlns:a16="http://schemas.microsoft.com/office/drawing/2014/main" id="{9AE29907-FE50-C863-BAD9-72BFEAD9D62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27" name="Straight Connector 1426">
              <a:extLst>
                <a:ext uri="{FF2B5EF4-FFF2-40B4-BE49-F238E27FC236}">
                  <a16:creationId xmlns:a16="http://schemas.microsoft.com/office/drawing/2014/main" id="{B01FC1EC-8029-F225-2734-0CB364E8FE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8" name="Straight Connector 1427">
              <a:extLst>
                <a:ext uri="{FF2B5EF4-FFF2-40B4-BE49-F238E27FC236}">
                  <a16:creationId xmlns:a16="http://schemas.microsoft.com/office/drawing/2014/main" id="{FB03B2FA-32E7-2D2E-065B-B6166FD5A5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9" name="Straight Connector 1428">
              <a:extLst>
                <a:ext uri="{FF2B5EF4-FFF2-40B4-BE49-F238E27FC236}">
                  <a16:creationId xmlns:a16="http://schemas.microsoft.com/office/drawing/2014/main" id="{F5CF206B-B293-6D0F-BDFF-1377BF2ACA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0" name="Straight Connector 1429">
              <a:extLst>
                <a:ext uri="{FF2B5EF4-FFF2-40B4-BE49-F238E27FC236}">
                  <a16:creationId xmlns:a16="http://schemas.microsoft.com/office/drawing/2014/main" id="{2F89BF23-320A-4F42-BD85-90D3270A71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1" name="Straight Connector 1430">
              <a:extLst>
                <a:ext uri="{FF2B5EF4-FFF2-40B4-BE49-F238E27FC236}">
                  <a16:creationId xmlns:a16="http://schemas.microsoft.com/office/drawing/2014/main" id="{9B0AB5EC-E12D-75C1-91D6-42AE6C9F4B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2" name="Straight Connector 1431">
              <a:extLst>
                <a:ext uri="{FF2B5EF4-FFF2-40B4-BE49-F238E27FC236}">
                  <a16:creationId xmlns:a16="http://schemas.microsoft.com/office/drawing/2014/main" id="{CADFC906-65EB-8EC4-E8D1-186DAA1E22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26" name="Straight Connector 1425">
            <a:extLst>
              <a:ext uri="{FF2B5EF4-FFF2-40B4-BE49-F238E27FC236}">
                <a16:creationId xmlns:a16="http://schemas.microsoft.com/office/drawing/2014/main" id="{326F8843-9162-B1E3-B67B-D548BEF5CD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231</xdr:row>
      <xdr:rowOff>0</xdr:rowOff>
    </xdr:from>
    <xdr:to>
      <xdr:col>14</xdr:col>
      <xdr:colOff>274320</xdr:colOff>
      <xdr:row>233</xdr:row>
      <xdr:rowOff>6531</xdr:rowOff>
    </xdr:to>
    <xdr:grpSp>
      <xdr:nvGrpSpPr>
        <xdr:cNvPr id="1433" name="Group 1432">
          <a:extLst>
            <a:ext uri="{FF2B5EF4-FFF2-40B4-BE49-F238E27FC236}">
              <a16:creationId xmlns:a16="http://schemas.microsoft.com/office/drawing/2014/main" id="{0E0857F0-ECBF-457E-9E50-1B1444EE72C1}"/>
            </a:ext>
          </a:extLst>
        </xdr:cNvPr>
        <xdr:cNvGrpSpPr/>
      </xdr:nvGrpSpPr>
      <xdr:grpSpPr>
        <a:xfrm>
          <a:off x="7246471" y="40201103"/>
          <a:ext cx="274320" cy="361384"/>
          <a:chOff x="6147651" y="793750"/>
          <a:chExt cx="462699" cy="514350"/>
        </a:xfrm>
      </xdr:grpSpPr>
      <xdr:grpSp>
        <xdr:nvGrpSpPr>
          <xdr:cNvPr id="1434" name="Group 1433">
            <a:extLst>
              <a:ext uri="{FF2B5EF4-FFF2-40B4-BE49-F238E27FC236}">
                <a16:creationId xmlns:a16="http://schemas.microsoft.com/office/drawing/2014/main" id="{D707223B-7A50-1A7D-8EDC-D2F301B2D6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36" name="Straight Connector 1435">
              <a:extLst>
                <a:ext uri="{FF2B5EF4-FFF2-40B4-BE49-F238E27FC236}">
                  <a16:creationId xmlns:a16="http://schemas.microsoft.com/office/drawing/2014/main" id="{4DCE2A52-7666-052D-E736-6032BC367C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7" name="Straight Connector 1436">
              <a:extLst>
                <a:ext uri="{FF2B5EF4-FFF2-40B4-BE49-F238E27FC236}">
                  <a16:creationId xmlns:a16="http://schemas.microsoft.com/office/drawing/2014/main" id="{CFC1FC9F-2DE9-3986-9E24-1A2233D050C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8" name="Straight Connector 1437">
              <a:extLst>
                <a:ext uri="{FF2B5EF4-FFF2-40B4-BE49-F238E27FC236}">
                  <a16:creationId xmlns:a16="http://schemas.microsoft.com/office/drawing/2014/main" id="{3A1E45EA-BBCE-D7C5-F3AC-BEFE3E9380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9" name="Straight Connector 1438">
              <a:extLst>
                <a:ext uri="{FF2B5EF4-FFF2-40B4-BE49-F238E27FC236}">
                  <a16:creationId xmlns:a16="http://schemas.microsoft.com/office/drawing/2014/main" id="{03CFA9AB-C52E-6AED-9B6E-CB1A559EF8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0" name="Straight Connector 1439">
              <a:extLst>
                <a:ext uri="{FF2B5EF4-FFF2-40B4-BE49-F238E27FC236}">
                  <a16:creationId xmlns:a16="http://schemas.microsoft.com/office/drawing/2014/main" id="{E67028CC-5B9A-20B2-C097-44932B0C0C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1" name="Straight Connector 1440">
              <a:extLst>
                <a:ext uri="{FF2B5EF4-FFF2-40B4-BE49-F238E27FC236}">
                  <a16:creationId xmlns:a16="http://schemas.microsoft.com/office/drawing/2014/main" id="{2712146A-C43B-56A3-A7D5-3DDD90DCD6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35" name="Straight Connector 1434">
            <a:extLst>
              <a:ext uri="{FF2B5EF4-FFF2-40B4-BE49-F238E27FC236}">
                <a16:creationId xmlns:a16="http://schemas.microsoft.com/office/drawing/2014/main" id="{BF68622F-25E1-53A2-8CE7-29BE7D7C0C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274320</xdr:colOff>
      <xdr:row>209</xdr:row>
      <xdr:rowOff>6532</xdr:rowOff>
    </xdr:to>
    <xdr:grpSp>
      <xdr:nvGrpSpPr>
        <xdr:cNvPr id="1442" name="Group 1441">
          <a:extLst>
            <a:ext uri="{FF2B5EF4-FFF2-40B4-BE49-F238E27FC236}">
              <a16:creationId xmlns:a16="http://schemas.microsoft.com/office/drawing/2014/main" id="{A264EA01-469B-458E-A11C-133FEC6FC7B6}"/>
            </a:ext>
          </a:extLst>
        </xdr:cNvPr>
        <xdr:cNvGrpSpPr/>
      </xdr:nvGrpSpPr>
      <xdr:grpSpPr>
        <a:xfrm>
          <a:off x="915147" y="36129632"/>
          <a:ext cx="274320" cy="361385"/>
          <a:chOff x="6147651" y="793750"/>
          <a:chExt cx="462699" cy="514350"/>
        </a:xfrm>
      </xdr:grpSpPr>
      <xdr:grpSp>
        <xdr:nvGrpSpPr>
          <xdr:cNvPr id="1443" name="Group 1442">
            <a:extLst>
              <a:ext uri="{FF2B5EF4-FFF2-40B4-BE49-F238E27FC236}">
                <a16:creationId xmlns:a16="http://schemas.microsoft.com/office/drawing/2014/main" id="{6F1D06BA-0C6E-E1E9-A1B5-D3AA8DEE421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45" name="Straight Connector 1444">
              <a:extLst>
                <a:ext uri="{FF2B5EF4-FFF2-40B4-BE49-F238E27FC236}">
                  <a16:creationId xmlns:a16="http://schemas.microsoft.com/office/drawing/2014/main" id="{F4F35151-1D50-32A4-28F7-9AC4BD79819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6" name="Straight Connector 1445">
              <a:extLst>
                <a:ext uri="{FF2B5EF4-FFF2-40B4-BE49-F238E27FC236}">
                  <a16:creationId xmlns:a16="http://schemas.microsoft.com/office/drawing/2014/main" id="{0A3CA462-705F-2B36-89CE-894EC4F5905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7" name="Straight Connector 1446">
              <a:extLst>
                <a:ext uri="{FF2B5EF4-FFF2-40B4-BE49-F238E27FC236}">
                  <a16:creationId xmlns:a16="http://schemas.microsoft.com/office/drawing/2014/main" id="{9A694B41-17A3-AAD0-C35F-6D92BE1528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8" name="Straight Connector 1447">
              <a:extLst>
                <a:ext uri="{FF2B5EF4-FFF2-40B4-BE49-F238E27FC236}">
                  <a16:creationId xmlns:a16="http://schemas.microsoft.com/office/drawing/2014/main" id="{7C136364-8B2D-907F-C880-F258D05817D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9" name="Straight Connector 1448">
              <a:extLst>
                <a:ext uri="{FF2B5EF4-FFF2-40B4-BE49-F238E27FC236}">
                  <a16:creationId xmlns:a16="http://schemas.microsoft.com/office/drawing/2014/main" id="{E2342259-BEE6-5486-2FDB-4DCBE98A551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0" name="Straight Connector 1449">
              <a:extLst>
                <a:ext uri="{FF2B5EF4-FFF2-40B4-BE49-F238E27FC236}">
                  <a16:creationId xmlns:a16="http://schemas.microsoft.com/office/drawing/2014/main" id="{78427D55-2AEF-40E6-D119-ADB9895AB5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4" name="Straight Connector 1443">
            <a:extLst>
              <a:ext uri="{FF2B5EF4-FFF2-40B4-BE49-F238E27FC236}">
                <a16:creationId xmlns:a16="http://schemas.microsoft.com/office/drawing/2014/main" id="{4AD67D71-AFB3-5F55-D046-227A3CA050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207</xdr:row>
      <xdr:rowOff>0</xdr:rowOff>
    </xdr:from>
    <xdr:to>
      <xdr:col>4</xdr:col>
      <xdr:colOff>274320</xdr:colOff>
      <xdr:row>209</xdr:row>
      <xdr:rowOff>6532</xdr:rowOff>
    </xdr:to>
    <xdr:grpSp>
      <xdr:nvGrpSpPr>
        <xdr:cNvPr id="1451" name="Group 1450">
          <a:extLst>
            <a:ext uri="{FF2B5EF4-FFF2-40B4-BE49-F238E27FC236}">
              <a16:creationId xmlns:a16="http://schemas.microsoft.com/office/drawing/2014/main" id="{3FFF43D6-1B2C-414E-9B5D-849E67A99EBC}"/>
            </a:ext>
          </a:extLst>
        </xdr:cNvPr>
        <xdr:cNvGrpSpPr/>
      </xdr:nvGrpSpPr>
      <xdr:grpSpPr>
        <a:xfrm>
          <a:off x="1970368" y="36129632"/>
          <a:ext cx="274320" cy="361385"/>
          <a:chOff x="6147651" y="793750"/>
          <a:chExt cx="462699" cy="514350"/>
        </a:xfrm>
      </xdr:grpSpPr>
      <xdr:grpSp>
        <xdr:nvGrpSpPr>
          <xdr:cNvPr id="1452" name="Group 1451">
            <a:extLst>
              <a:ext uri="{FF2B5EF4-FFF2-40B4-BE49-F238E27FC236}">
                <a16:creationId xmlns:a16="http://schemas.microsoft.com/office/drawing/2014/main" id="{569705F7-28EE-7562-54CC-BC4324505E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4" name="Straight Connector 1453">
              <a:extLst>
                <a:ext uri="{FF2B5EF4-FFF2-40B4-BE49-F238E27FC236}">
                  <a16:creationId xmlns:a16="http://schemas.microsoft.com/office/drawing/2014/main" id="{2445A121-E4F8-F847-D826-ADDA519483E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5" name="Straight Connector 1454">
              <a:extLst>
                <a:ext uri="{FF2B5EF4-FFF2-40B4-BE49-F238E27FC236}">
                  <a16:creationId xmlns:a16="http://schemas.microsoft.com/office/drawing/2014/main" id="{2EC00579-4A68-5324-11BD-E18C4CC331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6" name="Straight Connector 1455">
              <a:extLst>
                <a:ext uri="{FF2B5EF4-FFF2-40B4-BE49-F238E27FC236}">
                  <a16:creationId xmlns:a16="http://schemas.microsoft.com/office/drawing/2014/main" id="{9EFB918C-672C-AC21-47B1-487C6A338E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7" name="Straight Connector 1456">
              <a:extLst>
                <a:ext uri="{FF2B5EF4-FFF2-40B4-BE49-F238E27FC236}">
                  <a16:creationId xmlns:a16="http://schemas.microsoft.com/office/drawing/2014/main" id="{1D5A6974-987D-EE0B-93CA-41A0336516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8" name="Straight Connector 1457">
              <a:extLst>
                <a:ext uri="{FF2B5EF4-FFF2-40B4-BE49-F238E27FC236}">
                  <a16:creationId xmlns:a16="http://schemas.microsoft.com/office/drawing/2014/main" id="{0791256E-67FF-8641-F773-B25B361487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9" name="Straight Connector 1458">
              <a:extLst>
                <a:ext uri="{FF2B5EF4-FFF2-40B4-BE49-F238E27FC236}">
                  <a16:creationId xmlns:a16="http://schemas.microsoft.com/office/drawing/2014/main" id="{51EC7363-F318-5B19-72F9-20686C7E59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3" name="Straight Connector 1452">
            <a:extLst>
              <a:ext uri="{FF2B5EF4-FFF2-40B4-BE49-F238E27FC236}">
                <a16:creationId xmlns:a16="http://schemas.microsoft.com/office/drawing/2014/main" id="{7648CB3B-76B5-2CAD-F46C-8635623F4A8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195</xdr:row>
      <xdr:rowOff>0</xdr:rowOff>
    </xdr:from>
    <xdr:to>
      <xdr:col>14</xdr:col>
      <xdr:colOff>274320</xdr:colOff>
      <xdr:row>197</xdr:row>
      <xdr:rowOff>6532</xdr:rowOff>
    </xdr:to>
    <xdr:grpSp>
      <xdr:nvGrpSpPr>
        <xdr:cNvPr id="1460" name="Group 1459">
          <a:extLst>
            <a:ext uri="{FF2B5EF4-FFF2-40B4-BE49-F238E27FC236}">
              <a16:creationId xmlns:a16="http://schemas.microsoft.com/office/drawing/2014/main" id="{29886A52-BA31-4F7E-AF89-168D9653754B}"/>
            </a:ext>
          </a:extLst>
        </xdr:cNvPr>
        <xdr:cNvGrpSpPr/>
      </xdr:nvGrpSpPr>
      <xdr:grpSpPr>
        <a:xfrm>
          <a:off x="7246471" y="34093897"/>
          <a:ext cx="274320" cy="361385"/>
          <a:chOff x="6147651" y="793750"/>
          <a:chExt cx="462699" cy="514350"/>
        </a:xfrm>
      </xdr:grpSpPr>
      <xdr:grpSp>
        <xdr:nvGrpSpPr>
          <xdr:cNvPr id="1461" name="Group 1460">
            <a:extLst>
              <a:ext uri="{FF2B5EF4-FFF2-40B4-BE49-F238E27FC236}">
                <a16:creationId xmlns:a16="http://schemas.microsoft.com/office/drawing/2014/main" id="{2E0BA3DC-8EC4-B6DC-1861-4AAE34B97C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63" name="Straight Connector 1462">
              <a:extLst>
                <a:ext uri="{FF2B5EF4-FFF2-40B4-BE49-F238E27FC236}">
                  <a16:creationId xmlns:a16="http://schemas.microsoft.com/office/drawing/2014/main" id="{7630BD2F-EB22-F755-F036-EDE198F779B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4" name="Straight Connector 1463">
              <a:extLst>
                <a:ext uri="{FF2B5EF4-FFF2-40B4-BE49-F238E27FC236}">
                  <a16:creationId xmlns:a16="http://schemas.microsoft.com/office/drawing/2014/main" id="{4C59177C-1C5B-1B84-2F8B-151230DB94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5" name="Straight Connector 1464">
              <a:extLst>
                <a:ext uri="{FF2B5EF4-FFF2-40B4-BE49-F238E27FC236}">
                  <a16:creationId xmlns:a16="http://schemas.microsoft.com/office/drawing/2014/main" id="{72E9CC7E-3B23-70FA-A22F-0E331341C43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6" name="Straight Connector 1465">
              <a:extLst>
                <a:ext uri="{FF2B5EF4-FFF2-40B4-BE49-F238E27FC236}">
                  <a16:creationId xmlns:a16="http://schemas.microsoft.com/office/drawing/2014/main" id="{764BEF05-58E4-C285-8361-746AA48DAA2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7" name="Straight Connector 1466">
              <a:extLst>
                <a:ext uri="{FF2B5EF4-FFF2-40B4-BE49-F238E27FC236}">
                  <a16:creationId xmlns:a16="http://schemas.microsoft.com/office/drawing/2014/main" id="{F49BC13C-84DC-39F9-922D-9B8BA4C87B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8" name="Straight Connector 1467">
              <a:extLst>
                <a:ext uri="{FF2B5EF4-FFF2-40B4-BE49-F238E27FC236}">
                  <a16:creationId xmlns:a16="http://schemas.microsoft.com/office/drawing/2014/main" id="{9B7536C1-309D-5918-3D6E-CA8F5FB34F8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BF87F1F2-7544-414F-A3F3-885F1DBABA6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171</xdr:row>
      <xdr:rowOff>0</xdr:rowOff>
    </xdr:from>
    <xdr:to>
      <xdr:col>12</xdr:col>
      <xdr:colOff>274320</xdr:colOff>
      <xdr:row>173</xdr:row>
      <xdr:rowOff>6530</xdr:rowOff>
    </xdr:to>
    <xdr:grpSp>
      <xdr:nvGrpSpPr>
        <xdr:cNvPr id="1469" name="Group 1468">
          <a:extLst>
            <a:ext uri="{FF2B5EF4-FFF2-40B4-BE49-F238E27FC236}">
              <a16:creationId xmlns:a16="http://schemas.microsoft.com/office/drawing/2014/main" id="{778BAC2D-2D4C-455B-A28E-DA89167FBFED}"/>
            </a:ext>
          </a:extLst>
        </xdr:cNvPr>
        <xdr:cNvGrpSpPr/>
      </xdr:nvGrpSpPr>
      <xdr:grpSpPr>
        <a:xfrm>
          <a:off x="6191250" y="30022426"/>
          <a:ext cx="274320" cy="361383"/>
          <a:chOff x="6147651" y="793750"/>
          <a:chExt cx="462699" cy="514350"/>
        </a:xfrm>
      </xdr:grpSpPr>
      <xdr:grpSp>
        <xdr:nvGrpSpPr>
          <xdr:cNvPr id="1470" name="Group 1469">
            <a:extLst>
              <a:ext uri="{FF2B5EF4-FFF2-40B4-BE49-F238E27FC236}">
                <a16:creationId xmlns:a16="http://schemas.microsoft.com/office/drawing/2014/main" id="{ED972EE3-A5B6-EC3B-FD9A-F1ADFE0549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72" name="Straight Connector 1471">
              <a:extLst>
                <a:ext uri="{FF2B5EF4-FFF2-40B4-BE49-F238E27FC236}">
                  <a16:creationId xmlns:a16="http://schemas.microsoft.com/office/drawing/2014/main" id="{89DAD9CF-41B6-8002-4CAA-D1336DCC6A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3" name="Straight Connector 1472">
              <a:extLst>
                <a:ext uri="{FF2B5EF4-FFF2-40B4-BE49-F238E27FC236}">
                  <a16:creationId xmlns:a16="http://schemas.microsoft.com/office/drawing/2014/main" id="{F3F889EE-2B30-63F7-35CD-4AC7513F48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4" name="Straight Connector 1473">
              <a:extLst>
                <a:ext uri="{FF2B5EF4-FFF2-40B4-BE49-F238E27FC236}">
                  <a16:creationId xmlns:a16="http://schemas.microsoft.com/office/drawing/2014/main" id="{D08A59C9-AAD8-B39C-74FD-E703F0833B0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5" name="Straight Connector 1474">
              <a:extLst>
                <a:ext uri="{FF2B5EF4-FFF2-40B4-BE49-F238E27FC236}">
                  <a16:creationId xmlns:a16="http://schemas.microsoft.com/office/drawing/2014/main" id="{352F49C5-C0D6-9ABE-EE16-3BBFA5CD634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6" name="Straight Connector 1475">
              <a:extLst>
                <a:ext uri="{FF2B5EF4-FFF2-40B4-BE49-F238E27FC236}">
                  <a16:creationId xmlns:a16="http://schemas.microsoft.com/office/drawing/2014/main" id="{8DF0E4C5-3CED-9FBB-C853-3AA13A1AC4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7" name="Straight Connector 1476">
              <a:extLst>
                <a:ext uri="{FF2B5EF4-FFF2-40B4-BE49-F238E27FC236}">
                  <a16:creationId xmlns:a16="http://schemas.microsoft.com/office/drawing/2014/main" id="{532BC4D3-10BA-1BF4-7903-18A5AD5BAC3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71" name="Straight Connector 1470">
            <a:extLst>
              <a:ext uri="{FF2B5EF4-FFF2-40B4-BE49-F238E27FC236}">
                <a16:creationId xmlns:a16="http://schemas.microsoft.com/office/drawing/2014/main" id="{B167CD55-5015-1D45-EA52-24689463B01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159</xdr:row>
      <xdr:rowOff>0</xdr:rowOff>
    </xdr:from>
    <xdr:to>
      <xdr:col>4</xdr:col>
      <xdr:colOff>274320</xdr:colOff>
      <xdr:row>161</xdr:row>
      <xdr:rowOff>6531</xdr:rowOff>
    </xdr:to>
    <xdr:grpSp>
      <xdr:nvGrpSpPr>
        <xdr:cNvPr id="1478" name="Group 1477">
          <a:extLst>
            <a:ext uri="{FF2B5EF4-FFF2-40B4-BE49-F238E27FC236}">
              <a16:creationId xmlns:a16="http://schemas.microsoft.com/office/drawing/2014/main" id="{D46B8C40-CF38-4B7F-89B1-D9D75EA4E470}"/>
            </a:ext>
          </a:extLst>
        </xdr:cNvPr>
        <xdr:cNvGrpSpPr/>
      </xdr:nvGrpSpPr>
      <xdr:grpSpPr>
        <a:xfrm>
          <a:off x="1970368" y="27986691"/>
          <a:ext cx="274320" cy="361384"/>
          <a:chOff x="6147651" y="793750"/>
          <a:chExt cx="462699" cy="514350"/>
        </a:xfrm>
      </xdr:grpSpPr>
      <xdr:grpSp>
        <xdr:nvGrpSpPr>
          <xdr:cNvPr id="1479" name="Group 1478">
            <a:extLst>
              <a:ext uri="{FF2B5EF4-FFF2-40B4-BE49-F238E27FC236}">
                <a16:creationId xmlns:a16="http://schemas.microsoft.com/office/drawing/2014/main" id="{7CA67E42-642F-67D0-72F7-CDDF9848E7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81" name="Straight Connector 1480">
              <a:extLst>
                <a:ext uri="{FF2B5EF4-FFF2-40B4-BE49-F238E27FC236}">
                  <a16:creationId xmlns:a16="http://schemas.microsoft.com/office/drawing/2014/main" id="{E0FE9636-DD6D-2D5F-7FE3-AA440F6DAB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2" name="Straight Connector 1481">
              <a:extLst>
                <a:ext uri="{FF2B5EF4-FFF2-40B4-BE49-F238E27FC236}">
                  <a16:creationId xmlns:a16="http://schemas.microsoft.com/office/drawing/2014/main" id="{D453F134-A621-F195-80CD-28B87C292A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3" name="Straight Connector 1482">
              <a:extLst>
                <a:ext uri="{FF2B5EF4-FFF2-40B4-BE49-F238E27FC236}">
                  <a16:creationId xmlns:a16="http://schemas.microsoft.com/office/drawing/2014/main" id="{BDA57A9F-B451-C119-7D36-43A07B2115F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4" name="Straight Connector 1483">
              <a:extLst>
                <a:ext uri="{FF2B5EF4-FFF2-40B4-BE49-F238E27FC236}">
                  <a16:creationId xmlns:a16="http://schemas.microsoft.com/office/drawing/2014/main" id="{0FC748E7-B7FE-15CE-7E85-FEE05CB72D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5" name="Straight Connector 1484">
              <a:extLst>
                <a:ext uri="{FF2B5EF4-FFF2-40B4-BE49-F238E27FC236}">
                  <a16:creationId xmlns:a16="http://schemas.microsoft.com/office/drawing/2014/main" id="{91A3B23A-E8E4-0B26-BD05-DE8C04EB25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6" name="Straight Connector 1485">
              <a:extLst>
                <a:ext uri="{FF2B5EF4-FFF2-40B4-BE49-F238E27FC236}">
                  <a16:creationId xmlns:a16="http://schemas.microsoft.com/office/drawing/2014/main" id="{F13CB0DF-5D03-F613-9516-FEF56B50FB8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0" name="Straight Connector 1479">
            <a:extLst>
              <a:ext uri="{FF2B5EF4-FFF2-40B4-BE49-F238E27FC236}">
                <a16:creationId xmlns:a16="http://schemas.microsoft.com/office/drawing/2014/main" id="{10A1B6EC-4ADD-10C1-33CB-ADF96D8E51B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16</xdr:col>
      <xdr:colOff>274320</xdr:colOff>
      <xdr:row>32</xdr:row>
      <xdr:rowOff>6531</xdr:rowOff>
    </xdr:to>
    <xdr:grpSp>
      <xdr:nvGrpSpPr>
        <xdr:cNvPr id="1487" name="Group 1486">
          <a:extLst>
            <a:ext uri="{FF2B5EF4-FFF2-40B4-BE49-F238E27FC236}">
              <a16:creationId xmlns:a16="http://schemas.microsoft.com/office/drawing/2014/main" id="{2453F26D-0C12-4B5D-AF16-F42D0CCBDBFE}"/>
            </a:ext>
          </a:extLst>
        </xdr:cNvPr>
        <xdr:cNvGrpSpPr/>
      </xdr:nvGrpSpPr>
      <xdr:grpSpPr>
        <a:xfrm>
          <a:off x="8301691" y="6032500"/>
          <a:ext cx="274320" cy="361384"/>
          <a:chOff x="6147651" y="793750"/>
          <a:chExt cx="462699" cy="514350"/>
        </a:xfrm>
      </xdr:grpSpPr>
      <xdr:grpSp>
        <xdr:nvGrpSpPr>
          <xdr:cNvPr id="1488" name="Group 1487">
            <a:extLst>
              <a:ext uri="{FF2B5EF4-FFF2-40B4-BE49-F238E27FC236}">
                <a16:creationId xmlns:a16="http://schemas.microsoft.com/office/drawing/2014/main" id="{2C6DCB5A-22DD-F8DE-0708-4B990D7E3D1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0" name="Straight Connector 1489">
              <a:extLst>
                <a:ext uri="{FF2B5EF4-FFF2-40B4-BE49-F238E27FC236}">
                  <a16:creationId xmlns:a16="http://schemas.microsoft.com/office/drawing/2014/main" id="{E0F0B896-3D18-87BA-3071-65EF3D2E67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1" name="Straight Connector 1490">
              <a:extLst>
                <a:ext uri="{FF2B5EF4-FFF2-40B4-BE49-F238E27FC236}">
                  <a16:creationId xmlns:a16="http://schemas.microsoft.com/office/drawing/2014/main" id="{0AAC6259-1B53-B2E4-BFEA-11D682A620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2" name="Straight Connector 1491">
              <a:extLst>
                <a:ext uri="{FF2B5EF4-FFF2-40B4-BE49-F238E27FC236}">
                  <a16:creationId xmlns:a16="http://schemas.microsoft.com/office/drawing/2014/main" id="{5EF4CB51-0532-0F13-F450-D12D049870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3" name="Straight Connector 1492">
              <a:extLst>
                <a:ext uri="{FF2B5EF4-FFF2-40B4-BE49-F238E27FC236}">
                  <a16:creationId xmlns:a16="http://schemas.microsoft.com/office/drawing/2014/main" id="{967E626E-0A03-8B78-B286-09A74CA5D0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4" name="Straight Connector 1493">
              <a:extLst>
                <a:ext uri="{FF2B5EF4-FFF2-40B4-BE49-F238E27FC236}">
                  <a16:creationId xmlns:a16="http://schemas.microsoft.com/office/drawing/2014/main" id="{01477D71-31F4-222B-20AF-0F8AE97853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5" name="Straight Connector 1494">
              <a:extLst>
                <a:ext uri="{FF2B5EF4-FFF2-40B4-BE49-F238E27FC236}">
                  <a16:creationId xmlns:a16="http://schemas.microsoft.com/office/drawing/2014/main" id="{7AB61123-AFA5-F537-558D-980DD7B656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9" name="Straight Connector 1488">
            <a:extLst>
              <a:ext uri="{FF2B5EF4-FFF2-40B4-BE49-F238E27FC236}">
                <a16:creationId xmlns:a16="http://schemas.microsoft.com/office/drawing/2014/main" id="{5601D345-6BB9-E667-DAD7-776EC09EFEA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99</xdr:row>
      <xdr:rowOff>0</xdr:rowOff>
    </xdr:from>
    <xdr:to>
      <xdr:col>10</xdr:col>
      <xdr:colOff>274320</xdr:colOff>
      <xdr:row>101</xdr:row>
      <xdr:rowOff>6531</xdr:rowOff>
    </xdr:to>
    <xdr:grpSp>
      <xdr:nvGrpSpPr>
        <xdr:cNvPr id="1496" name="Group 1495">
          <a:extLst>
            <a:ext uri="{FF2B5EF4-FFF2-40B4-BE49-F238E27FC236}">
              <a16:creationId xmlns:a16="http://schemas.microsoft.com/office/drawing/2014/main" id="{74C2C1FB-5858-4E20-B700-19E9D4627245}"/>
            </a:ext>
          </a:extLst>
        </xdr:cNvPr>
        <xdr:cNvGrpSpPr/>
      </xdr:nvGrpSpPr>
      <xdr:grpSpPr>
        <a:xfrm>
          <a:off x="5136029" y="17780000"/>
          <a:ext cx="274320" cy="361384"/>
          <a:chOff x="6147651" y="793750"/>
          <a:chExt cx="462699" cy="514350"/>
        </a:xfrm>
      </xdr:grpSpPr>
      <xdr:grpSp>
        <xdr:nvGrpSpPr>
          <xdr:cNvPr id="1497" name="Group 1496">
            <a:extLst>
              <a:ext uri="{FF2B5EF4-FFF2-40B4-BE49-F238E27FC236}">
                <a16:creationId xmlns:a16="http://schemas.microsoft.com/office/drawing/2014/main" id="{33A2FE8E-D641-EED4-0292-6D6B96671B4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9" name="Straight Connector 1498">
              <a:extLst>
                <a:ext uri="{FF2B5EF4-FFF2-40B4-BE49-F238E27FC236}">
                  <a16:creationId xmlns:a16="http://schemas.microsoft.com/office/drawing/2014/main" id="{0E1B719D-359D-2BEE-1833-F047A387E77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0" name="Straight Connector 1499">
              <a:extLst>
                <a:ext uri="{FF2B5EF4-FFF2-40B4-BE49-F238E27FC236}">
                  <a16:creationId xmlns:a16="http://schemas.microsoft.com/office/drawing/2014/main" id="{4CA467E1-534E-1FE4-3768-35B0953AAD3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1" name="Straight Connector 1500">
              <a:extLst>
                <a:ext uri="{FF2B5EF4-FFF2-40B4-BE49-F238E27FC236}">
                  <a16:creationId xmlns:a16="http://schemas.microsoft.com/office/drawing/2014/main" id="{B9E9D4C3-3B3B-7E68-17F0-F69BCC7108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2" name="Straight Connector 1501">
              <a:extLst>
                <a:ext uri="{FF2B5EF4-FFF2-40B4-BE49-F238E27FC236}">
                  <a16:creationId xmlns:a16="http://schemas.microsoft.com/office/drawing/2014/main" id="{B6E5789C-0E46-7769-69C2-445F4CC0E65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3" name="Straight Connector 1502">
              <a:extLst>
                <a:ext uri="{FF2B5EF4-FFF2-40B4-BE49-F238E27FC236}">
                  <a16:creationId xmlns:a16="http://schemas.microsoft.com/office/drawing/2014/main" id="{4E503589-0AF8-F268-AD70-C8F7CCD2F3F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4" name="Straight Connector 1503">
              <a:extLst>
                <a:ext uri="{FF2B5EF4-FFF2-40B4-BE49-F238E27FC236}">
                  <a16:creationId xmlns:a16="http://schemas.microsoft.com/office/drawing/2014/main" id="{F2117DAF-FCB3-A8AE-D83B-392C90ABE66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98" name="Straight Connector 1497">
            <a:extLst>
              <a:ext uri="{FF2B5EF4-FFF2-40B4-BE49-F238E27FC236}">
                <a16:creationId xmlns:a16="http://schemas.microsoft.com/office/drawing/2014/main" id="{918DF5CF-78C8-EA9C-A33D-89AE797497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99</xdr:row>
      <xdr:rowOff>0</xdr:rowOff>
    </xdr:from>
    <xdr:to>
      <xdr:col>8</xdr:col>
      <xdr:colOff>274320</xdr:colOff>
      <xdr:row>101</xdr:row>
      <xdr:rowOff>6531</xdr:rowOff>
    </xdr:to>
    <xdr:grpSp>
      <xdr:nvGrpSpPr>
        <xdr:cNvPr id="1505" name="Group 1504">
          <a:extLst>
            <a:ext uri="{FF2B5EF4-FFF2-40B4-BE49-F238E27FC236}">
              <a16:creationId xmlns:a16="http://schemas.microsoft.com/office/drawing/2014/main" id="{DF86F82E-818D-42F2-A98D-7EBBD7182BC1}"/>
            </a:ext>
          </a:extLst>
        </xdr:cNvPr>
        <xdr:cNvGrpSpPr/>
      </xdr:nvGrpSpPr>
      <xdr:grpSpPr>
        <a:xfrm>
          <a:off x="4080809" y="17780000"/>
          <a:ext cx="274320" cy="361384"/>
          <a:chOff x="6147651" y="793750"/>
          <a:chExt cx="462699" cy="514350"/>
        </a:xfrm>
      </xdr:grpSpPr>
      <xdr:grpSp>
        <xdr:nvGrpSpPr>
          <xdr:cNvPr id="1506" name="Group 1505">
            <a:extLst>
              <a:ext uri="{FF2B5EF4-FFF2-40B4-BE49-F238E27FC236}">
                <a16:creationId xmlns:a16="http://schemas.microsoft.com/office/drawing/2014/main" id="{2C0A8998-53BF-E04C-4C66-DF62AA6A99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08" name="Straight Connector 1507">
              <a:extLst>
                <a:ext uri="{FF2B5EF4-FFF2-40B4-BE49-F238E27FC236}">
                  <a16:creationId xmlns:a16="http://schemas.microsoft.com/office/drawing/2014/main" id="{D16C5126-7B47-04E0-66E3-38296BC80CD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9" name="Straight Connector 1508">
              <a:extLst>
                <a:ext uri="{FF2B5EF4-FFF2-40B4-BE49-F238E27FC236}">
                  <a16:creationId xmlns:a16="http://schemas.microsoft.com/office/drawing/2014/main" id="{010B0C6F-E1E8-FA1D-57AC-00EDEBDFCF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0" name="Straight Connector 1509">
              <a:extLst>
                <a:ext uri="{FF2B5EF4-FFF2-40B4-BE49-F238E27FC236}">
                  <a16:creationId xmlns:a16="http://schemas.microsoft.com/office/drawing/2014/main" id="{2D945D9B-51E4-27D0-D41F-484EE0CD26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1" name="Straight Connector 1510">
              <a:extLst>
                <a:ext uri="{FF2B5EF4-FFF2-40B4-BE49-F238E27FC236}">
                  <a16:creationId xmlns:a16="http://schemas.microsoft.com/office/drawing/2014/main" id="{8EDE01CA-DF98-4556-972E-A18FD326DB7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2" name="Straight Connector 1511">
              <a:extLst>
                <a:ext uri="{FF2B5EF4-FFF2-40B4-BE49-F238E27FC236}">
                  <a16:creationId xmlns:a16="http://schemas.microsoft.com/office/drawing/2014/main" id="{FF463ADE-7365-953A-944C-F09382741A6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3" name="Straight Connector 1512">
              <a:extLst>
                <a:ext uri="{FF2B5EF4-FFF2-40B4-BE49-F238E27FC236}">
                  <a16:creationId xmlns:a16="http://schemas.microsoft.com/office/drawing/2014/main" id="{BD34FDF6-F64B-9F09-F639-16C7BE0A1C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07" name="Straight Connector 1506">
            <a:extLst>
              <a:ext uri="{FF2B5EF4-FFF2-40B4-BE49-F238E27FC236}">
                <a16:creationId xmlns:a16="http://schemas.microsoft.com/office/drawing/2014/main" id="{A5BAA56E-8CEE-A0F2-C683-822468C790E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99</xdr:row>
      <xdr:rowOff>0</xdr:rowOff>
    </xdr:from>
    <xdr:to>
      <xdr:col>6</xdr:col>
      <xdr:colOff>274320</xdr:colOff>
      <xdr:row>101</xdr:row>
      <xdr:rowOff>6531</xdr:rowOff>
    </xdr:to>
    <xdr:grpSp>
      <xdr:nvGrpSpPr>
        <xdr:cNvPr id="1514" name="Group 1513">
          <a:extLst>
            <a:ext uri="{FF2B5EF4-FFF2-40B4-BE49-F238E27FC236}">
              <a16:creationId xmlns:a16="http://schemas.microsoft.com/office/drawing/2014/main" id="{B39C4BD7-E5BD-4D20-9A3A-A0D5574269EF}"/>
            </a:ext>
          </a:extLst>
        </xdr:cNvPr>
        <xdr:cNvGrpSpPr/>
      </xdr:nvGrpSpPr>
      <xdr:grpSpPr>
        <a:xfrm>
          <a:off x="3025588" y="17780000"/>
          <a:ext cx="274320" cy="361384"/>
          <a:chOff x="6147651" y="793750"/>
          <a:chExt cx="462699" cy="514350"/>
        </a:xfrm>
      </xdr:grpSpPr>
      <xdr:grpSp>
        <xdr:nvGrpSpPr>
          <xdr:cNvPr id="1515" name="Group 1514">
            <a:extLst>
              <a:ext uri="{FF2B5EF4-FFF2-40B4-BE49-F238E27FC236}">
                <a16:creationId xmlns:a16="http://schemas.microsoft.com/office/drawing/2014/main" id="{86A8CBEB-D72E-9A8F-52B5-F3210BE05D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17" name="Straight Connector 1516">
              <a:extLst>
                <a:ext uri="{FF2B5EF4-FFF2-40B4-BE49-F238E27FC236}">
                  <a16:creationId xmlns:a16="http://schemas.microsoft.com/office/drawing/2014/main" id="{965E949A-B0F4-8720-05FA-B7E0E45618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8" name="Straight Connector 1517">
              <a:extLst>
                <a:ext uri="{FF2B5EF4-FFF2-40B4-BE49-F238E27FC236}">
                  <a16:creationId xmlns:a16="http://schemas.microsoft.com/office/drawing/2014/main" id="{CF39EEC7-4416-D7C7-7BEF-2C3C9682F9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9" name="Straight Connector 1518">
              <a:extLst>
                <a:ext uri="{FF2B5EF4-FFF2-40B4-BE49-F238E27FC236}">
                  <a16:creationId xmlns:a16="http://schemas.microsoft.com/office/drawing/2014/main" id="{CD7274EB-CC14-0A43-2483-8801625BA03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0" name="Straight Connector 1519">
              <a:extLst>
                <a:ext uri="{FF2B5EF4-FFF2-40B4-BE49-F238E27FC236}">
                  <a16:creationId xmlns:a16="http://schemas.microsoft.com/office/drawing/2014/main" id="{D3D201CA-D565-4014-4740-7FDEE4E6897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1" name="Straight Connector 1520">
              <a:extLst>
                <a:ext uri="{FF2B5EF4-FFF2-40B4-BE49-F238E27FC236}">
                  <a16:creationId xmlns:a16="http://schemas.microsoft.com/office/drawing/2014/main" id="{4C078E99-F6EB-55C3-8472-0DDF69F8824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2" name="Straight Connector 1521">
              <a:extLst>
                <a:ext uri="{FF2B5EF4-FFF2-40B4-BE49-F238E27FC236}">
                  <a16:creationId xmlns:a16="http://schemas.microsoft.com/office/drawing/2014/main" id="{AA9D8F82-BCAD-EBE7-7E49-3877A31ACA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16" name="Straight Connector 1515">
            <a:extLst>
              <a:ext uri="{FF2B5EF4-FFF2-40B4-BE49-F238E27FC236}">
                <a16:creationId xmlns:a16="http://schemas.microsoft.com/office/drawing/2014/main" id="{359B9B6B-FB90-96D1-1B6D-109CF564564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99</xdr:row>
      <xdr:rowOff>0</xdr:rowOff>
    </xdr:from>
    <xdr:to>
      <xdr:col>2</xdr:col>
      <xdr:colOff>274320</xdr:colOff>
      <xdr:row>101</xdr:row>
      <xdr:rowOff>6531</xdr:rowOff>
    </xdr:to>
    <xdr:grpSp>
      <xdr:nvGrpSpPr>
        <xdr:cNvPr id="1523" name="Group 1522">
          <a:extLst>
            <a:ext uri="{FF2B5EF4-FFF2-40B4-BE49-F238E27FC236}">
              <a16:creationId xmlns:a16="http://schemas.microsoft.com/office/drawing/2014/main" id="{3B436D83-F6D7-48E2-ABC1-1A7219E9DBE0}"/>
            </a:ext>
          </a:extLst>
        </xdr:cNvPr>
        <xdr:cNvGrpSpPr/>
      </xdr:nvGrpSpPr>
      <xdr:grpSpPr>
        <a:xfrm>
          <a:off x="915147" y="17780000"/>
          <a:ext cx="274320" cy="361384"/>
          <a:chOff x="6147651" y="793750"/>
          <a:chExt cx="462699" cy="514350"/>
        </a:xfrm>
      </xdr:grpSpPr>
      <xdr:grpSp>
        <xdr:nvGrpSpPr>
          <xdr:cNvPr id="1524" name="Group 1523">
            <a:extLst>
              <a:ext uri="{FF2B5EF4-FFF2-40B4-BE49-F238E27FC236}">
                <a16:creationId xmlns:a16="http://schemas.microsoft.com/office/drawing/2014/main" id="{2D269B05-D0D6-D243-133F-12B6A7C38D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26" name="Straight Connector 1525">
              <a:extLst>
                <a:ext uri="{FF2B5EF4-FFF2-40B4-BE49-F238E27FC236}">
                  <a16:creationId xmlns:a16="http://schemas.microsoft.com/office/drawing/2014/main" id="{E9AFC8FF-0637-C583-0551-29E65F85D6F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7" name="Straight Connector 1526">
              <a:extLst>
                <a:ext uri="{FF2B5EF4-FFF2-40B4-BE49-F238E27FC236}">
                  <a16:creationId xmlns:a16="http://schemas.microsoft.com/office/drawing/2014/main" id="{6016A3AF-BF47-CA61-CACF-B816E538178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8" name="Straight Connector 1527">
              <a:extLst>
                <a:ext uri="{FF2B5EF4-FFF2-40B4-BE49-F238E27FC236}">
                  <a16:creationId xmlns:a16="http://schemas.microsoft.com/office/drawing/2014/main" id="{0BE877CC-7C07-9AC9-E103-E1E1A6BDC4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9" name="Straight Connector 1528">
              <a:extLst>
                <a:ext uri="{FF2B5EF4-FFF2-40B4-BE49-F238E27FC236}">
                  <a16:creationId xmlns:a16="http://schemas.microsoft.com/office/drawing/2014/main" id="{DD92FC07-1355-A3A6-4198-2B14A5E9BA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0" name="Straight Connector 1529">
              <a:extLst>
                <a:ext uri="{FF2B5EF4-FFF2-40B4-BE49-F238E27FC236}">
                  <a16:creationId xmlns:a16="http://schemas.microsoft.com/office/drawing/2014/main" id="{5DD49B18-80F1-9EA4-BEBE-8501C76E8E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1" name="Straight Connector 1530">
              <a:extLst>
                <a:ext uri="{FF2B5EF4-FFF2-40B4-BE49-F238E27FC236}">
                  <a16:creationId xmlns:a16="http://schemas.microsoft.com/office/drawing/2014/main" id="{63CF3236-A32E-660B-849B-6195D5BB69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534CEE1F-B287-8E0D-4E8B-7A12BCB0DF0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88</xdr:row>
      <xdr:rowOff>0</xdr:rowOff>
    </xdr:from>
    <xdr:to>
      <xdr:col>20</xdr:col>
      <xdr:colOff>274320</xdr:colOff>
      <xdr:row>90</xdr:row>
      <xdr:rowOff>6531</xdr:rowOff>
    </xdr:to>
    <xdr:grpSp>
      <xdr:nvGrpSpPr>
        <xdr:cNvPr id="1532" name="Group 1531">
          <a:extLst>
            <a:ext uri="{FF2B5EF4-FFF2-40B4-BE49-F238E27FC236}">
              <a16:creationId xmlns:a16="http://schemas.microsoft.com/office/drawing/2014/main" id="{60802FBD-CE45-4768-B526-D646B518215C}"/>
            </a:ext>
          </a:extLst>
        </xdr:cNvPr>
        <xdr:cNvGrpSpPr/>
      </xdr:nvGrpSpPr>
      <xdr:grpSpPr>
        <a:xfrm>
          <a:off x="10412132" y="15912353"/>
          <a:ext cx="274320" cy="361384"/>
          <a:chOff x="6147651" y="793750"/>
          <a:chExt cx="462699" cy="514350"/>
        </a:xfrm>
      </xdr:grpSpPr>
      <xdr:grpSp>
        <xdr:nvGrpSpPr>
          <xdr:cNvPr id="1533" name="Group 1532">
            <a:extLst>
              <a:ext uri="{FF2B5EF4-FFF2-40B4-BE49-F238E27FC236}">
                <a16:creationId xmlns:a16="http://schemas.microsoft.com/office/drawing/2014/main" id="{C222DD4E-1D13-CD12-B991-CAE6824571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35" name="Straight Connector 1534">
              <a:extLst>
                <a:ext uri="{FF2B5EF4-FFF2-40B4-BE49-F238E27FC236}">
                  <a16:creationId xmlns:a16="http://schemas.microsoft.com/office/drawing/2014/main" id="{C3B50032-C3C5-5375-984B-206D611863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6" name="Straight Connector 1535">
              <a:extLst>
                <a:ext uri="{FF2B5EF4-FFF2-40B4-BE49-F238E27FC236}">
                  <a16:creationId xmlns:a16="http://schemas.microsoft.com/office/drawing/2014/main" id="{249E0B74-85F1-F814-BE48-F5BEC346E16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7" name="Straight Connector 1536">
              <a:extLst>
                <a:ext uri="{FF2B5EF4-FFF2-40B4-BE49-F238E27FC236}">
                  <a16:creationId xmlns:a16="http://schemas.microsoft.com/office/drawing/2014/main" id="{B8437F29-C5F0-AFE5-FAAF-62B5EDEC52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8" name="Straight Connector 1537">
              <a:extLst>
                <a:ext uri="{FF2B5EF4-FFF2-40B4-BE49-F238E27FC236}">
                  <a16:creationId xmlns:a16="http://schemas.microsoft.com/office/drawing/2014/main" id="{FB22BFC1-E879-C5EE-654E-8FEE01E573B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9" name="Straight Connector 1538">
              <a:extLst>
                <a:ext uri="{FF2B5EF4-FFF2-40B4-BE49-F238E27FC236}">
                  <a16:creationId xmlns:a16="http://schemas.microsoft.com/office/drawing/2014/main" id="{0F2F05BA-82EA-CAF7-D5A2-C23056798EC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0" name="Straight Connector 1539">
              <a:extLst>
                <a:ext uri="{FF2B5EF4-FFF2-40B4-BE49-F238E27FC236}">
                  <a16:creationId xmlns:a16="http://schemas.microsoft.com/office/drawing/2014/main" id="{0CB8A8DE-F5F6-704B-BF2B-F7EC2829303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4" name="Straight Connector 1533">
            <a:extLst>
              <a:ext uri="{FF2B5EF4-FFF2-40B4-BE49-F238E27FC236}">
                <a16:creationId xmlns:a16="http://schemas.microsoft.com/office/drawing/2014/main" id="{EE653E5D-5942-121E-B3C6-2AEF24F74E7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219</xdr:row>
      <xdr:rowOff>0</xdr:rowOff>
    </xdr:from>
    <xdr:to>
      <xdr:col>14</xdr:col>
      <xdr:colOff>274320</xdr:colOff>
      <xdr:row>221</xdr:row>
      <xdr:rowOff>6532</xdr:rowOff>
    </xdr:to>
    <xdr:grpSp>
      <xdr:nvGrpSpPr>
        <xdr:cNvPr id="1541" name="Group 1540">
          <a:extLst>
            <a:ext uri="{FF2B5EF4-FFF2-40B4-BE49-F238E27FC236}">
              <a16:creationId xmlns:a16="http://schemas.microsoft.com/office/drawing/2014/main" id="{F83329B3-3A18-4F97-9E4D-E67C78B9542F}"/>
            </a:ext>
          </a:extLst>
        </xdr:cNvPr>
        <xdr:cNvGrpSpPr/>
      </xdr:nvGrpSpPr>
      <xdr:grpSpPr>
        <a:xfrm>
          <a:off x="7246471" y="38165368"/>
          <a:ext cx="274320" cy="361385"/>
          <a:chOff x="6147651" y="793750"/>
          <a:chExt cx="462699" cy="514350"/>
        </a:xfrm>
      </xdr:grpSpPr>
      <xdr:grpSp>
        <xdr:nvGrpSpPr>
          <xdr:cNvPr id="1542" name="Group 1541">
            <a:extLst>
              <a:ext uri="{FF2B5EF4-FFF2-40B4-BE49-F238E27FC236}">
                <a16:creationId xmlns:a16="http://schemas.microsoft.com/office/drawing/2014/main" id="{E170B366-2DE9-85CD-E727-83D6444EC4B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4" name="Straight Connector 1543">
              <a:extLst>
                <a:ext uri="{FF2B5EF4-FFF2-40B4-BE49-F238E27FC236}">
                  <a16:creationId xmlns:a16="http://schemas.microsoft.com/office/drawing/2014/main" id="{351CF3EC-AE84-4A35-69FF-92FFEB36032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5" name="Straight Connector 1544">
              <a:extLst>
                <a:ext uri="{FF2B5EF4-FFF2-40B4-BE49-F238E27FC236}">
                  <a16:creationId xmlns:a16="http://schemas.microsoft.com/office/drawing/2014/main" id="{8F0D9BF9-B6B0-0AA8-CCAE-508A5A73BF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6" name="Straight Connector 1545">
              <a:extLst>
                <a:ext uri="{FF2B5EF4-FFF2-40B4-BE49-F238E27FC236}">
                  <a16:creationId xmlns:a16="http://schemas.microsoft.com/office/drawing/2014/main" id="{D1EEB13D-7AA1-0197-4459-10DF6BD2921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7" name="Straight Connector 1546">
              <a:extLst>
                <a:ext uri="{FF2B5EF4-FFF2-40B4-BE49-F238E27FC236}">
                  <a16:creationId xmlns:a16="http://schemas.microsoft.com/office/drawing/2014/main" id="{45B62015-B8D8-70A1-A8F7-93E623C7BC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8" name="Straight Connector 1547">
              <a:extLst>
                <a:ext uri="{FF2B5EF4-FFF2-40B4-BE49-F238E27FC236}">
                  <a16:creationId xmlns:a16="http://schemas.microsoft.com/office/drawing/2014/main" id="{F5FB22F6-E569-2C72-B767-EA1642E795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9" name="Straight Connector 1548">
              <a:extLst>
                <a:ext uri="{FF2B5EF4-FFF2-40B4-BE49-F238E27FC236}">
                  <a16:creationId xmlns:a16="http://schemas.microsoft.com/office/drawing/2014/main" id="{C2F69E3D-902A-1403-F665-8C38A7447C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3" name="Straight Connector 1542">
            <a:extLst>
              <a:ext uri="{FF2B5EF4-FFF2-40B4-BE49-F238E27FC236}">
                <a16:creationId xmlns:a16="http://schemas.microsoft.com/office/drawing/2014/main" id="{200A78E1-5F6B-2E87-D1E2-39134413FC7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219</xdr:row>
      <xdr:rowOff>0</xdr:rowOff>
    </xdr:from>
    <xdr:to>
      <xdr:col>10</xdr:col>
      <xdr:colOff>274320</xdr:colOff>
      <xdr:row>221</xdr:row>
      <xdr:rowOff>6532</xdr:rowOff>
    </xdr:to>
    <xdr:grpSp>
      <xdr:nvGrpSpPr>
        <xdr:cNvPr id="1550" name="Group 1549">
          <a:extLst>
            <a:ext uri="{FF2B5EF4-FFF2-40B4-BE49-F238E27FC236}">
              <a16:creationId xmlns:a16="http://schemas.microsoft.com/office/drawing/2014/main" id="{43F54C37-D367-446C-A30C-A2ADD99F2ABD}"/>
            </a:ext>
          </a:extLst>
        </xdr:cNvPr>
        <xdr:cNvGrpSpPr/>
      </xdr:nvGrpSpPr>
      <xdr:grpSpPr>
        <a:xfrm>
          <a:off x="5136029" y="38165368"/>
          <a:ext cx="274320" cy="361385"/>
          <a:chOff x="6147651" y="793750"/>
          <a:chExt cx="462699" cy="514350"/>
        </a:xfrm>
      </xdr:grpSpPr>
      <xdr:grpSp>
        <xdr:nvGrpSpPr>
          <xdr:cNvPr id="1551" name="Group 1550">
            <a:extLst>
              <a:ext uri="{FF2B5EF4-FFF2-40B4-BE49-F238E27FC236}">
                <a16:creationId xmlns:a16="http://schemas.microsoft.com/office/drawing/2014/main" id="{042AC932-19C8-0A41-7778-DDC1BCB7AD2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53" name="Straight Connector 1552">
              <a:extLst>
                <a:ext uri="{FF2B5EF4-FFF2-40B4-BE49-F238E27FC236}">
                  <a16:creationId xmlns:a16="http://schemas.microsoft.com/office/drawing/2014/main" id="{F0AEF810-407C-9789-8B3F-5D70AA7E82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4" name="Straight Connector 1553">
              <a:extLst>
                <a:ext uri="{FF2B5EF4-FFF2-40B4-BE49-F238E27FC236}">
                  <a16:creationId xmlns:a16="http://schemas.microsoft.com/office/drawing/2014/main" id="{DC27CCAD-BCFB-8632-5916-488FD78A6A2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5" name="Straight Connector 1554">
              <a:extLst>
                <a:ext uri="{FF2B5EF4-FFF2-40B4-BE49-F238E27FC236}">
                  <a16:creationId xmlns:a16="http://schemas.microsoft.com/office/drawing/2014/main" id="{8F6CDFBE-C812-6129-CD1F-2EDBA1EF2F8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6" name="Straight Connector 1555">
              <a:extLst>
                <a:ext uri="{FF2B5EF4-FFF2-40B4-BE49-F238E27FC236}">
                  <a16:creationId xmlns:a16="http://schemas.microsoft.com/office/drawing/2014/main" id="{5A75B01D-CF85-D12D-228A-262275A2671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7" name="Straight Connector 1556">
              <a:extLst>
                <a:ext uri="{FF2B5EF4-FFF2-40B4-BE49-F238E27FC236}">
                  <a16:creationId xmlns:a16="http://schemas.microsoft.com/office/drawing/2014/main" id="{BA3A3C92-E4DC-DBB5-021B-482B592F894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8" name="Straight Connector 1557">
              <a:extLst>
                <a:ext uri="{FF2B5EF4-FFF2-40B4-BE49-F238E27FC236}">
                  <a16:creationId xmlns:a16="http://schemas.microsoft.com/office/drawing/2014/main" id="{10419D48-1B72-D597-595F-C64993E3362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52" name="Straight Connector 1551">
            <a:extLst>
              <a:ext uri="{FF2B5EF4-FFF2-40B4-BE49-F238E27FC236}">
                <a16:creationId xmlns:a16="http://schemas.microsoft.com/office/drawing/2014/main" id="{2EF9AEFA-C927-7FBD-A00E-080E081F69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274320</xdr:colOff>
      <xdr:row>221</xdr:row>
      <xdr:rowOff>6532</xdr:rowOff>
    </xdr:to>
    <xdr:grpSp>
      <xdr:nvGrpSpPr>
        <xdr:cNvPr id="1559" name="Group 1558">
          <a:extLst>
            <a:ext uri="{FF2B5EF4-FFF2-40B4-BE49-F238E27FC236}">
              <a16:creationId xmlns:a16="http://schemas.microsoft.com/office/drawing/2014/main" id="{79C3C4D6-36B1-436C-B0A0-C8DB99A0B358}"/>
            </a:ext>
          </a:extLst>
        </xdr:cNvPr>
        <xdr:cNvGrpSpPr/>
      </xdr:nvGrpSpPr>
      <xdr:grpSpPr>
        <a:xfrm>
          <a:off x="915147" y="38165368"/>
          <a:ext cx="274320" cy="361385"/>
          <a:chOff x="6147651" y="793750"/>
          <a:chExt cx="462699" cy="514350"/>
        </a:xfrm>
      </xdr:grpSpPr>
      <xdr:grpSp>
        <xdr:nvGrpSpPr>
          <xdr:cNvPr id="1560" name="Group 1559">
            <a:extLst>
              <a:ext uri="{FF2B5EF4-FFF2-40B4-BE49-F238E27FC236}">
                <a16:creationId xmlns:a16="http://schemas.microsoft.com/office/drawing/2014/main" id="{9151C7EB-5B98-848D-DDA7-61EE6E69AB9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62" name="Straight Connector 1561">
              <a:extLst>
                <a:ext uri="{FF2B5EF4-FFF2-40B4-BE49-F238E27FC236}">
                  <a16:creationId xmlns:a16="http://schemas.microsoft.com/office/drawing/2014/main" id="{05F77988-16CE-EB95-E818-70879D9399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3" name="Straight Connector 1562">
              <a:extLst>
                <a:ext uri="{FF2B5EF4-FFF2-40B4-BE49-F238E27FC236}">
                  <a16:creationId xmlns:a16="http://schemas.microsoft.com/office/drawing/2014/main" id="{B2BDA85D-1EC6-76FC-316D-F911CE616F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4" name="Straight Connector 1563">
              <a:extLst>
                <a:ext uri="{FF2B5EF4-FFF2-40B4-BE49-F238E27FC236}">
                  <a16:creationId xmlns:a16="http://schemas.microsoft.com/office/drawing/2014/main" id="{8B6929BB-B2C3-7747-A42B-9BA6E6C10C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5" name="Straight Connector 1564">
              <a:extLst>
                <a:ext uri="{FF2B5EF4-FFF2-40B4-BE49-F238E27FC236}">
                  <a16:creationId xmlns:a16="http://schemas.microsoft.com/office/drawing/2014/main" id="{0376E800-CC0D-2149-BB85-BFDD700B0E5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6" name="Straight Connector 1565">
              <a:extLst>
                <a:ext uri="{FF2B5EF4-FFF2-40B4-BE49-F238E27FC236}">
                  <a16:creationId xmlns:a16="http://schemas.microsoft.com/office/drawing/2014/main" id="{7F0B6A46-AAB7-D427-9F9D-BB38C62B2C1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7" name="Straight Connector 1566">
              <a:extLst>
                <a:ext uri="{FF2B5EF4-FFF2-40B4-BE49-F238E27FC236}">
                  <a16:creationId xmlns:a16="http://schemas.microsoft.com/office/drawing/2014/main" id="{3A4115B4-7600-57D0-E554-D4A2178DC7E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61" name="Straight Connector 1560">
            <a:extLst>
              <a:ext uri="{FF2B5EF4-FFF2-40B4-BE49-F238E27FC236}">
                <a16:creationId xmlns:a16="http://schemas.microsoft.com/office/drawing/2014/main" id="{82107F01-856C-0789-829D-06A8CAFB4C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274320</xdr:colOff>
      <xdr:row>113</xdr:row>
      <xdr:rowOff>6532</xdr:rowOff>
    </xdr:to>
    <xdr:grpSp>
      <xdr:nvGrpSpPr>
        <xdr:cNvPr id="1568" name="Group 1567">
          <a:extLst>
            <a:ext uri="{FF2B5EF4-FFF2-40B4-BE49-F238E27FC236}">
              <a16:creationId xmlns:a16="http://schemas.microsoft.com/office/drawing/2014/main" id="{006B4F82-1B71-45C5-AD49-FC7B684E63BE}"/>
            </a:ext>
          </a:extLst>
        </xdr:cNvPr>
        <xdr:cNvGrpSpPr/>
      </xdr:nvGrpSpPr>
      <xdr:grpSpPr>
        <a:xfrm>
          <a:off x="9356912" y="19843750"/>
          <a:ext cx="274320" cy="361385"/>
          <a:chOff x="6147651" y="793750"/>
          <a:chExt cx="462699" cy="514350"/>
        </a:xfrm>
      </xdr:grpSpPr>
      <xdr:grpSp>
        <xdr:nvGrpSpPr>
          <xdr:cNvPr id="1569" name="Group 1568">
            <a:extLst>
              <a:ext uri="{FF2B5EF4-FFF2-40B4-BE49-F238E27FC236}">
                <a16:creationId xmlns:a16="http://schemas.microsoft.com/office/drawing/2014/main" id="{F631728C-FA59-3A4E-6CDD-6E3FAC8440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71" name="Straight Connector 1570">
              <a:extLst>
                <a:ext uri="{FF2B5EF4-FFF2-40B4-BE49-F238E27FC236}">
                  <a16:creationId xmlns:a16="http://schemas.microsoft.com/office/drawing/2014/main" id="{2D8E3E81-352D-1A4C-4558-925595978A8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2" name="Straight Connector 1571">
              <a:extLst>
                <a:ext uri="{FF2B5EF4-FFF2-40B4-BE49-F238E27FC236}">
                  <a16:creationId xmlns:a16="http://schemas.microsoft.com/office/drawing/2014/main" id="{0E9AFFBE-BA81-AEA6-8A2A-EB4468572EA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3" name="Straight Connector 1572">
              <a:extLst>
                <a:ext uri="{FF2B5EF4-FFF2-40B4-BE49-F238E27FC236}">
                  <a16:creationId xmlns:a16="http://schemas.microsoft.com/office/drawing/2014/main" id="{548F7D82-00E2-0519-B3C0-05000909A9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4" name="Straight Connector 1573">
              <a:extLst>
                <a:ext uri="{FF2B5EF4-FFF2-40B4-BE49-F238E27FC236}">
                  <a16:creationId xmlns:a16="http://schemas.microsoft.com/office/drawing/2014/main" id="{9E3F70D6-3EC4-C544-CC95-37496A6188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5" name="Straight Connector 1574">
              <a:extLst>
                <a:ext uri="{FF2B5EF4-FFF2-40B4-BE49-F238E27FC236}">
                  <a16:creationId xmlns:a16="http://schemas.microsoft.com/office/drawing/2014/main" id="{4832CC48-76A7-FEEF-DB59-5B9455FB81B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6" name="Straight Connector 1575">
              <a:extLst>
                <a:ext uri="{FF2B5EF4-FFF2-40B4-BE49-F238E27FC236}">
                  <a16:creationId xmlns:a16="http://schemas.microsoft.com/office/drawing/2014/main" id="{698E74E2-B92C-13A0-3965-2CE99ED3CE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70" name="Straight Connector 1569">
            <a:extLst>
              <a:ext uri="{FF2B5EF4-FFF2-40B4-BE49-F238E27FC236}">
                <a16:creationId xmlns:a16="http://schemas.microsoft.com/office/drawing/2014/main" id="{BD3B212E-DDBE-723F-C0B3-BC007C3BAB9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274320</xdr:colOff>
      <xdr:row>32</xdr:row>
      <xdr:rowOff>6531</xdr:rowOff>
    </xdr:to>
    <xdr:grpSp>
      <xdr:nvGrpSpPr>
        <xdr:cNvPr id="1577" name="Group 1576">
          <a:extLst>
            <a:ext uri="{FF2B5EF4-FFF2-40B4-BE49-F238E27FC236}">
              <a16:creationId xmlns:a16="http://schemas.microsoft.com/office/drawing/2014/main" id="{D231A0B0-9596-4252-91F4-5F1E8F4B80B3}"/>
            </a:ext>
          </a:extLst>
        </xdr:cNvPr>
        <xdr:cNvGrpSpPr/>
      </xdr:nvGrpSpPr>
      <xdr:grpSpPr>
        <a:xfrm>
          <a:off x="7246471" y="6032500"/>
          <a:ext cx="274320" cy="361384"/>
          <a:chOff x="6147651" y="793750"/>
          <a:chExt cx="462699" cy="514350"/>
        </a:xfrm>
      </xdr:grpSpPr>
      <xdr:grpSp>
        <xdr:nvGrpSpPr>
          <xdr:cNvPr id="1578" name="Group 1577">
            <a:extLst>
              <a:ext uri="{FF2B5EF4-FFF2-40B4-BE49-F238E27FC236}">
                <a16:creationId xmlns:a16="http://schemas.microsoft.com/office/drawing/2014/main" id="{61FB03AB-658D-84AA-76E8-65857C3ADA2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0" name="Straight Connector 1579">
              <a:extLst>
                <a:ext uri="{FF2B5EF4-FFF2-40B4-BE49-F238E27FC236}">
                  <a16:creationId xmlns:a16="http://schemas.microsoft.com/office/drawing/2014/main" id="{91F500F8-6B02-AA95-EE12-8A1150A2EDA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1" name="Straight Connector 1580">
              <a:extLst>
                <a:ext uri="{FF2B5EF4-FFF2-40B4-BE49-F238E27FC236}">
                  <a16:creationId xmlns:a16="http://schemas.microsoft.com/office/drawing/2014/main" id="{0BB8C930-6D7F-FF14-FEA6-13EBE235D7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2" name="Straight Connector 1581">
              <a:extLst>
                <a:ext uri="{FF2B5EF4-FFF2-40B4-BE49-F238E27FC236}">
                  <a16:creationId xmlns:a16="http://schemas.microsoft.com/office/drawing/2014/main" id="{D45B950E-B8A1-BDFD-AB05-03B69381803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3" name="Straight Connector 1582">
              <a:extLst>
                <a:ext uri="{FF2B5EF4-FFF2-40B4-BE49-F238E27FC236}">
                  <a16:creationId xmlns:a16="http://schemas.microsoft.com/office/drawing/2014/main" id="{6E3A73FB-485A-A44D-074B-8EB400F11D6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4" name="Straight Connector 1583">
              <a:extLst>
                <a:ext uri="{FF2B5EF4-FFF2-40B4-BE49-F238E27FC236}">
                  <a16:creationId xmlns:a16="http://schemas.microsoft.com/office/drawing/2014/main" id="{BE573CB6-A89E-93B7-76D5-7C2E8B2CDE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5" name="Straight Connector 1584">
              <a:extLst>
                <a:ext uri="{FF2B5EF4-FFF2-40B4-BE49-F238E27FC236}">
                  <a16:creationId xmlns:a16="http://schemas.microsoft.com/office/drawing/2014/main" id="{C9C46EB7-1674-455C-9D26-F917BF369A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79" name="Straight Connector 1578">
            <a:extLst>
              <a:ext uri="{FF2B5EF4-FFF2-40B4-BE49-F238E27FC236}">
                <a16:creationId xmlns:a16="http://schemas.microsoft.com/office/drawing/2014/main" id="{EDBDF04B-FA48-35D2-8F6F-F7EBA6F6680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243</xdr:row>
      <xdr:rowOff>0</xdr:rowOff>
    </xdr:from>
    <xdr:to>
      <xdr:col>10</xdr:col>
      <xdr:colOff>274320</xdr:colOff>
      <xdr:row>244</xdr:row>
      <xdr:rowOff>184331</xdr:rowOff>
    </xdr:to>
    <xdr:grpSp>
      <xdr:nvGrpSpPr>
        <xdr:cNvPr id="1586" name="Group 1585">
          <a:extLst>
            <a:ext uri="{FF2B5EF4-FFF2-40B4-BE49-F238E27FC236}">
              <a16:creationId xmlns:a16="http://schemas.microsoft.com/office/drawing/2014/main" id="{490F6715-2C5C-4F18-94E4-A5967B24DDDA}"/>
            </a:ext>
          </a:extLst>
        </xdr:cNvPr>
        <xdr:cNvGrpSpPr/>
      </xdr:nvGrpSpPr>
      <xdr:grpSpPr>
        <a:xfrm>
          <a:off x="5136029" y="42274191"/>
          <a:ext cx="274320" cy="361758"/>
          <a:chOff x="6147651" y="793750"/>
          <a:chExt cx="462699" cy="514350"/>
        </a:xfrm>
      </xdr:grpSpPr>
      <xdr:grpSp>
        <xdr:nvGrpSpPr>
          <xdr:cNvPr id="1587" name="Group 1586">
            <a:extLst>
              <a:ext uri="{FF2B5EF4-FFF2-40B4-BE49-F238E27FC236}">
                <a16:creationId xmlns:a16="http://schemas.microsoft.com/office/drawing/2014/main" id="{E87C7729-AD94-7823-D1FD-E52B1BE47E3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9" name="Straight Connector 1588">
              <a:extLst>
                <a:ext uri="{FF2B5EF4-FFF2-40B4-BE49-F238E27FC236}">
                  <a16:creationId xmlns:a16="http://schemas.microsoft.com/office/drawing/2014/main" id="{795350BA-0E32-5B08-DE5A-909456D628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0" name="Straight Connector 1589">
              <a:extLst>
                <a:ext uri="{FF2B5EF4-FFF2-40B4-BE49-F238E27FC236}">
                  <a16:creationId xmlns:a16="http://schemas.microsoft.com/office/drawing/2014/main" id="{30ED0C87-89F5-FEEB-1A14-2C9BD6C7B94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1" name="Straight Connector 1590">
              <a:extLst>
                <a:ext uri="{FF2B5EF4-FFF2-40B4-BE49-F238E27FC236}">
                  <a16:creationId xmlns:a16="http://schemas.microsoft.com/office/drawing/2014/main" id="{C26A195A-CEBE-74D8-D86E-AB2347D12B5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2" name="Straight Connector 1591">
              <a:extLst>
                <a:ext uri="{FF2B5EF4-FFF2-40B4-BE49-F238E27FC236}">
                  <a16:creationId xmlns:a16="http://schemas.microsoft.com/office/drawing/2014/main" id="{0F7CA41D-02E1-5E49-561F-8940A9308F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3" name="Straight Connector 1592">
              <a:extLst>
                <a:ext uri="{FF2B5EF4-FFF2-40B4-BE49-F238E27FC236}">
                  <a16:creationId xmlns:a16="http://schemas.microsoft.com/office/drawing/2014/main" id="{C60781A8-6C7A-A80B-061D-6E98C2D8994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4" name="Straight Connector 1593">
              <a:extLst>
                <a:ext uri="{FF2B5EF4-FFF2-40B4-BE49-F238E27FC236}">
                  <a16:creationId xmlns:a16="http://schemas.microsoft.com/office/drawing/2014/main" id="{CC71AF02-3DFB-7E78-8602-4C288F5A883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966192CA-FC4E-3939-F004-895D2F821A1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243</xdr:row>
      <xdr:rowOff>0</xdr:rowOff>
    </xdr:from>
    <xdr:to>
      <xdr:col>12</xdr:col>
      <xdr:colOff>274320</xdr:colOff>
      <xdr:row>244</xdr:row>
      <xdr:rowOff>184331</xdr:rowOff>
    </xdr:to>
    <xdr:grpSp>
      <xdr:nvGrpSpPr>
        <xdr:cNvPr id="1595" name="Group 1594">
          <a:extLst>
            <a:ext uri="{FF2B5EF4-FFF2-40B4-BE49-F238E27FC236}">
              <a16:creationId xmlns:a16="http://schemas.microsoft.com/office/drawing/2014/main" id="{C0076EF9-7E56-40C5-80CE-3E507A3FD5EB}"/>
            </a:ext>
          </a:extLst>
        </xdr:cNvPr>
        <xdr:cNvGrpSpPr/>
      </xdr:nvGrpSpPr>
      <xdr:grpSpPr>
        <a:xfrm>
          <a:off x="6191250" y="42274191"/>
          <a:ext cx="274320" cy="361758"/>
          <a:chOff x="6147651" y="793750"/>
          <a:chExt cx="462699" cy="514350"/>
        </a:xfrm>
      </xdr:grpSpPr>
      <xdr:grpSp>
        <xdr:nvGrpSpPr>
          <xdr:cNvPr id="1596" name="Group 1595">
            <a:extLst>
              <a:ext uri="{FF2B5EF4-FFF2-40B4-BE49-F238E27FC236}">
                <a16:creationId xmlns:a16="http://schemas.microsoft.com/office/drawing/2014/main" id="{E5FA4D22-0EE3-FC65-841F-D375037C6FB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98" name="Straight Connector 1597">
              <a:extLst>
                <a:ext uri="{FF2B5EF4-FFF2-40B4-BE49-F238E27FC236}">
                  <a16:creationId xmlns:a16="http://schemas.microsoft.com/office/drawing/2014/main" id="{B1DE7FED-9B57-979B-F2EB-3156B4C320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9" name="Straight Connector 1598">
              <a:extLst>
                <a:ext uri="{FF2B5EF4-FFF2-40B4-BE49-F238E27FC236}">
                  <a16:creationId xmlns:a16="http://schemas.microsoft.com/office/drawing/2014/main" id="{BA3FD0A9-C141-A977-9CD9-DD30D0FE06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0" name="Straight Connector 1599">
              <a:extLst>
                <a:ext uri="{FF2B5EF4-FFF2-40B4-BE49-F238E27FC236}">
                  <a16:creationId xmlns:a16="http://schemas.microsoft.com/office/drawing/2014/main" id="{B2A02AF3-0354-4F95-87FA-F9E8A616E4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1" name="Straight Connector 1600">
              <a:extLst>
                <a:ext uri="{FF2B5EF4-FFF2-40B4-BE49-F238E27FC236}">
                  <a16:creationId xmlns:a16="http://schemas.microsoft.com/office/drawing/2014/main" id="{B3CBC4B8-35ED-2D81-9640-643BF19A144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2" name="Straight Connector 1601">
              <a:extLst>
                <a:ext uri="{FF2B5EF4-FFF2-40B4-BE49-F238E27FC236}">
                  <a16:creationId xmlns:a16="http://schemas.microsoft.com/office/drawing/2014/main" id="{9CE41F18-9C66-A3E8-9F44-F3F5C179D45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3" name="Straight Connector 1602">
              <a:extLst>
                <a:ext uri="{FF2B5EF4-FFF2-40B4-BE49-F238E27FC236}">
                  <a16:creationId xmlns:a16="http://schemas.microsoft.com/office/drawing/2014/main" id="{94DD7332-C93F-103D-B4EA-EA6077D3F2B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97" name="Straight Connector 1596">
            <a:extLst>
              <a:ext uri="{FF2B5EF4-FFF2-40B4-BE49-F238E27FC236}">
                <a16:creationId xmlns:a16="http://schemas.microsoft.com/office/drawing/2014/main" id="{4081A3CF-DF7E-2081-13AD-D9AC55B3E6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231</xdr:row>
      <xdr:rowOff>0</xdr:rowOff>
    </xdr:from>
    <xdr:to>
      <xdr:col>18</xdr:col>
      <xdr:colOff>274320</xdr:colOff>
      <xdr:row>233</xdr:row>
      <xdr:rowOff>6531</xdr:rowOff>
    </xdr:to>
    <xdr:grpSp>
      <xdr:nvGrpSpPr>
        <xdr:cNvPr id="1604" name="Group 1603">
          <a:extLst>
            <a:ext uri="{FF2B5EF4-FFF2-40B4-BE49-F238E27FC236}">
              <a16:creationId xmlns:a16="http://schemas.microsoft.com/office/drawing/2014/main" id="{2AA0EE1C-5FD8-4A94-B92F-867198A4E31C}"/>
            </a:ext>
          </a:extLst>
        </xdr:cNvPr>
        <xdr:cNvGrpSpPr/>
      </xdr:nvGrpSpPr>
      <xdr:grpSpPr>
        <a:xfrm>
          <a:off x="9356912" y="40201103"/>
          <a:ext cx="274320" cy="361384"/>
          <a:chOff x="6147651" y="793750"/>
          <a:chExt cx="462699" cy="514350"/>
        </a:xfrm>
      </xdr:grpSpPr>
      <xdr:grpSp>
        <xdr:nvGrpSpPr>
          <xdr:cNvPr id="1605" name="Group 1604">
            <a:extLst>
              <a:ext uri="{FF2B5EF4-FFF2-40B4-BE49-F238E27FC236}">
                <a16:creationId xmlns:a16="http://schemas.microsoft.com/office/drawing/2014/main" id="{D0CF1C56-8D54-B555-8B49-7714C158D35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07" name="Straight Connector 1606">
              <a:extLst>
                <a:ext uri="{FF2B5EF4-FFF2-40B4-BE49-F238E27FC236}">
                  <a16:creationId xmlns:a16="http://schemas.microsoft.com/office/drawing/2014/main" id="{9F56E78B-263A-B6BB-6A81-79E807DC06A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8" name="Straight Connector 1607">
              <a:extLst>
                <a:ext uri="{FF2B5EF4-FFF2-40B4-BE49-F238E27FC236}">
                  <a16:creationId xmlns:a16="http://schemas.microsoft.com/office/drawing/2014/main" id="{376E67AA-9DEC-CEE7-5F61-16886F7035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9" name="Straight Connector 1608">
              <a:extLst>
                <a:ext uri="{FF2B5EF4-FFF2-40B4-BE49-F238E27FC236}">
                  <a16:creationId xmlns:a16="http://schemas.microsoft.com/office/drawing/2014/main" id="{F8B23DF9-763E-B7E3-B999-BD2629566E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0" name="Straight Connector 1609">
              <a:extLst>
                <a:ext uri="{FF2B5EF4-FFF2-40B4-BE49-F238E27FC236}">
                  <a16:creationId xmlns:a16="http://schemas.microsoft.com/office/drawing/2014/main" id="{C4F3473E-34DA-86CE-5B6A-25D3DEB2730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1" name="Straight Connector 1610">
              <a:extLst>
                <a:ext uri="{FF2B5EF4-FFF2-40B4-BE49-F238E27FC236}">
                  <a16:creationId xmlns:a16="http://schemas.microsoft.com/office/drawing/2014/main" id="{C7B135FC-CA25-2C3C-D08B-A8386679AC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2" name="Straight Connector 1611">
              <a:extLst>
                <a:ext uri="{FF2B5EF4-FFF2-40B4-BE49-F238E27FC236}">
                  <a16:creationId xmlns:a16="http://schemas.microsoft.com/office/drawing/2014/main" id="{252AA5C4-C392-B8F0-6CDD-9314F6B935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06" name="Straight Connector 1605">
            <a:extLst>
              <a:ext uri="{FF2B5EF4-FFF2-40B4-BE49-F238E27FC236}">
                <a16:creationId xmlns:a16="http://schemas.microsoft.com/office/drawing/2014/main" id="{AFE6DE62-FC9F-54DF-8A69-7F0EC331590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231</xdr:row>
      <xdr:rowOff>0</xdr:rowOff>
    </xdr:from>
    <xdr:to>
      <xdr:col>10</xdr:col>
      <xdr:colOff>274320</xdr:colOff>
      <xdr:row>233</xdr:row>
      <xdr:rowOff>6531</xdr:rowOff>
    </xdr:to>
    <xdr:grpSp>
      <xdr:nvGrpSpPr>
        <xdr:cNvPr id="1613" name="Group 1612">
          <a:extLst>
            <a:ext uri="{FF2B5EF4-FFF2-40B4-BE49-F238E27FC236}">
              <a16:creationId xmlns:a16="http://schemas.microsoft.com/office/drawing/2014/main" id="{E24ABC14-DF2B-42F6-8D05-C3844E088DEE}"/>
            </a:ext>
          </a:extLst>
        </xdr:cNvPr>
        <xdr:cNvGrpSpPr/>
      </xdr:nvGrpSpPr>
      <xdr:grpSpPr>
        <a:xfrm>
          <a:off x="5136029" y="40201103"/>
          <a:ext cx="274320" cy="361384"/>
          <a:chOff x="6147651" y="793750"/>
          <a:chExt cx="462699" cy="514350"/>
        </a:xfrm>
      </xdr:grpSpPr>
      <xdr:grpSp>
        <xdr:nvGrpSpPr>
          <xdr:cNvPr id="1614" name="Group 1613">
            <a:extLst>
              <a:ext uri="{FF2B5EF4-FFF2-40B4-BE49-F238E27FC236}">
                <a16:creationId xmlns:a16="http://schemas.microsoft.com/office/drawing/2014/main" id="{55AFBD39-3318-AAD8-E242-687F423471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16" name="Straight Connector 1615">
              <a:extLst>
                <a:ext uri="{FF2B5EF4-FFF2-40B4-BE49-F238E27FC236}">
                  <a16:creationId xmlns:a16="http://schemas.microsoft.com/office/drawing/2014/main" id="{4EE9473F-916A-C69C-40DA-0CBEE81444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7" name="Straight Connector 1616">
              <a:extLst>
                <a:ext uri="{FF2B5EF4-FFF2-40B4-BE49-F238E27FC236}">
                  <a16:creationId xmlns:a16="http://schemas.microsoft.com/office/drawing/2014/main" id="{65EDBDD6-3024-96DD-CF8C-8F74124846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8" name="Straight Connector 1617">
              <a:extLst>
                <a:ext uri="{FF2B5EF4-FFF2-40B4-BE49-F238E27FC236}">
                  <a16:creationId xmlns:a16="http://schemas.microsoft.com/office/drawing/2014/main" id="{C1A21FFC-0E61-0BB1-0FEF-BEF43AC5E2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9" name="Straight Connector 1618">
              <a:extLst>
                <a:ext uri="{FF2B5EF4-FFF2-40B4-BE49-F238E27FC236}">
                  <a16:creationId xmlns:a16="http://schemas.microsoft.com/office/drawing/2014/main" id="{7BC2661E-06EC-5FEC-626E-164FBBA8BE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0" name="Straight Connector 1619">
              <a:extLst>
                <a:ext uri="{FF2B5EF4-FFF2-40B4-BE49-F238E27FC236}">
                  <a16:creationId xmlns:a16="http://schemas.microsoft.com/office/drawing/2014/main" id="{C9D95149-861B-8CFF-704C-846987FE68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1" name="Straight Connector 1620">
              <a:extLst>
                <a:ext uri="{FF2B5EF4-FFF2-40B4-BE49-F238E27FC236}">
                  <a16:creationId xmlns:a16="http://schemas.microsoft.com/office/drawing/2014/main" id="{978C3477-F220-BBC0-7F93-7A77B76B4C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15" name="Straight Connector 1614">
            <a:extLst>
              <a:ext uri="{FF2B5EF4-FFF2-40B4-BE49-F238E27FC236}">
                <a16:creationId xmlns:a16="http://schemas.microsoft.com/office/drawing/2014/main" id="{9377F58A-5757-71DE-9F52-3572A4388D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231</xdr:row>
      <xdr:rowOff>0</xdr:rowOff>
    </xdr:from>
    <xdr:to>
      <xdr:col>8</xdr:col>
      <xdr:colOff>274320</xdr:colOff>
      <xdr:row>233</xdr:row>
      <xdr:rowOff>6531</xdr:rowOff>
    </xdr:to>
    <xdr:grpSp>
      <xdr:nvGrpSpPr>
        <xdr:cNvPr id="1622" name="Group 1621">
          <a:extLst>
            <a:ext uri="{FF2B5EF4-FFF2-40B4-BE49-F238E27FC236}">
              <a16:creationId xmlns:a16="http://schemas.microsoft.com/office/drawing/2014/main" id="{B50B1CCF-D9CD-4307-A024-D5E28D8FBA59}"/>
            </a:ext>
          </a:extLst>
        </xdr:cNvPr>
        <xdr:cNvGrpSpPr/>
      </xdr:nvGrpSpPr>
      <xdr:grpSpPr>
        <a:xfrm>
          <a:off x="4080809" y="40201103"/>
          <a:ext cx="274320" cy="361384"/>
          <a:chOff x="6147651" y="793750"/>
          <a:chExt cx="462699" cy="514350"/>
        </a:xfrm>
      </xdr:grpSpPr>
      <xdr:grpSp>
        <xdr:nvGrpSpPr>
          <xdr:cNvPr id="1623" name="Group 1622">
            <a:extLst>
              <a:ext uri="{FF2B5EF4-FFF2-40B4-BE49-F238E27FC236}">
                <a16:creationId xmlns:a16="http://schemas.microsoft.com/office/drawing/2014/main" id="{8056F726-EC50-0988-E0B2-F59A73ADA72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25" name="Straight Connector 1624">
              <a:extLst>
                <a:ext uri="{FF2B5EF4-FFF2-40B4-BE49-F238E27FC236}">
                  <a16:creationId xmlns:a16="http://schemas.microsoft.com/office/drawing/2014/main" id="{0606CA31-1D43-836F-DA01-78247DCC99D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6" name="Straight Connector 1625">
              <a:extLst>
                <a:ext uri="{FF2B5EF4-FFF2-40B4-BE49-F238E27FC236}">
                  <a16:creationId xmlns:a16="http://schemas.microsoft.com/office/drawing/2014/main" id="{A73EE721-B2B2-BF7E-A222-D9AB85BCBD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7" name="Straight Connector 1626">
              <a:extLst>
                <a:ext uri="{FF2B5EF4-FFF2-40B4-BE49-F238E27FC236}">
                  <a16:creationId xmlns:a16="http://schemas.microsoft.com/office/drawing/2014/main" id="{F8AE2E8D-BF0C-5E2C-97F8-A359B5DC4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8" name="Straight Connector 1627">
              <a:extLst>
                <a:ext uri="{FF2B5EF4-FFF2-40B4-BE49-F238E27FC236}">
                  <a16:creationId xmlns:a16="http://schemas.microsoft.com/office/drawing/2014/main" id="{191BFD09-594D-1BB5-8787-7284A436AF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9" name="Straight Connector 1628">
              <a:extLst>
                <a:ext uri="{FF2B5EF4-FFF2-40B4-BE49-F238E27FC236}">
                  <a16:creationId xmlns:a16="http://schemas.microsoft.com/office/drawing/2014/main" id="{DB10E925-917C-04CF-BC42-3E7E366959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0" name="Straight Connector 1629">
              <a:extLst>
                <a:ext uri="{FF2B5EF4-FFF2-40B4-BE49-F238E27FC236}">
                  <a16:creationId xmlns:a16="http://schemas.microsoft.com/office/drawing/2014/main" id="{7C9F4325-607E-9737-397B-7C67E6E32A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4" name="Straight Connector 1623">
            <a:extLst>
              <a:ext uri="{FF2B5EF4-FFF2-40B4-BE49-F238E27FC236}">
                <a16:creationId xmlns:a16="http://schemas.microsoft.com/office/drawing/2014/main" id="{338F0C5E-9AB0-48E0-72C0-4D038DA832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231</xdr:row>
      <xdr:rowOff>0</xdr:rowOff>
    </xdr:from>
    <xdr:to>
      <xdr:col>6</xdr:col>
      <xdr:colOff>274320</xdr:colOff>
      <xdr:row>233</xdr:row>
      <xdr:rowOff>6531</xdr:rowOff>
    </xdr:to>
    <xdr:grpSp>
      <xdr:nvGrpSpPr>
        <xdr:cNvPr id="1631" name="Group 1630">
          <a:extLst>
            <a:ext uri="{FF2B5EF4-FFF2-40B4-BE49-F238E27FC236}">
              <a16:creationId xmlns:a16="http://schemas.microsoft.com/office/drawing/2014/main" id="{E5460B86-0BF4-4823-AECA-9BD17F59D1AB}"/>
            </a:ext>
          </a:extLst>
        </xdr:cNvPr>
        <xdr:cNvGrpSpPr/>
      </xdr:nvGrpSpPr>
      <xdr:grpSpPr>
        <a:xfrm>
          <a:off x="3025588" y="40201103"/>
          <a:ext cx="274320" cy="361384"/>
          <a:chOff x="6147651" y="793750"/>
          <a:chExt cx="462699" cy="514350"/>
        </a:xfrm>
      </xdr:grpSpPr>
      <xdr:grpSp>
        <xdr:nvGrpSpPr>
          <xdr:cNvPr id="1632" name="Group 1631">
            <a:extLst>
              <a:ext uri="{FF2B5EF4-FFF2-40B4-BE49-F238E27FC236}">
                <a16:creationId xmlns:a16="http://schemas.microsoft.com/office/drawing/2014/main" id="{9900386B-1732-EDE4-FA02-A9B497023C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4" name="Straight Connector 1633">
              <a:extLst>
                <a:ext uri="{FF2B5EF4-FFF2-40B4-BE49-F238E27FC236}">
                  <a16:creationId xmlns:a16="http://schemas.microsoft.com/office/drawing/2014/main" id="{5B1042C2-C499-9B7E-3DD1-52D74018EA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5" name="Straight Connector 1634">
              <a:extLst>
                <a:ext uri="{FF2B5EF4-FFF2-40B4-BE49-F238E27FC236}">
                  <a16:creationId xmlns:a16="http://schemas.microsoft.com/office/drawing/2014/main" id="{B8024EB7-87EF-6127-3D57-887C8AE6F58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6" name="Straight Connector 1635">
              <a:extLst>
                <a:ext uri="{FF2B5EF4-FFF2-40B4-BE49-F238E27FC236}">
                  <a16:creationId xmlns:a16="http://schemas.microsoft.com/office/drawing/2014/main" id="{BFAB5795-FAA6-B076-9E12-F02727D7CF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7" name="Straight Connector 1636">
              <a:extLst>
                <a:ext uri="{FF2B5EF4-FFF2-40B4-BE49-F238E27FC236}">
                  <a16:creationId xmlns:a16="http://schemas.microsoft.com/office/drawing/2014/main" id="{96F45E2C-4387-09D4-9CB0-0494C4BDE3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8" name="Straight Connector 1637">
              <a:extLst>
                <a:ext uri="{FF2B5EF4-FFF2-40B4-BE49-F238E27FC236}">
                  <a16:creationId xmlns:a16="http://schemas.microsoft.com/office/drawing/2014/main" id="{3A14F89E-ACE2-A3B1-670C-776940361C9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9" name="Straight Connector 1638">
              <a:extLst>
                <a:ext uri="{FF2B5EF4-FFF2-40B4-BE49-F238E27FC236}">
                  <a16:creationId xmlns:a16="http://schemas.microsoft.com/office/drawing/2014/main" id="{35AA8B61-84E9-637D-69DC-071A97A547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3" name="Straight Connector 1632">
            <a:extLst>
              <a:ext uri="{FF2B5EF4-FFF2-40B4-BE49-F238E27FC236}">
                <a16:creationId xmlns:a16="http://schemas.microsoft.com/office/drawing/2014/main" id="{F4F0FFE6-9E5E-288A-CED2-524DB6996FB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231</xdr:row>
      <xdr:rowOff>0</xdr:rowOff>
    </xdr:from>
    <xdr:to>
      <xdr:col>4</xdr:col>
      <xdr:colOff>274320</xdr:colOff>
      <xdr:row>233</xdr:row>
      <xdr:rowOff>6531</xdr:rowOff>
    </xdr:to>
    <xdr:grpSp>
      <xdr:nvGrpSpPr>
        <xdr:cNvPr id="1640" name="Group 1639">
          <a:extLst>
            <a:ext uri="{FF2B5EF4-FFF2-40B4-BE49-F238E27FC236}">
              <a16:creationId xmlns:a16="http://schemas.microsoft.com/office/drawing/2014/main" id="{0EE4FA4C-0B12-49D5-8B13-5CECE6C52F05}"/>
            </a:ext>
          </a:extLst>
        </xdr:cNvPr>
        <xdr:cNvGrpSpPr/>
      </xdr:nvGrpSpPr>
      <xdr:grpSpPr>
        <a:xfrm>
          <a:off x="1970368" y="40201103"/>
          <a:ext cx="274320" cy="361384"/>
          <a:chOff x="6147651" y="793750"/>
          <a:chExt cx="462699" cy="514350"/>
        </a:xfrm>
      </xdr:grpSpPr>
      <xdr:grpSp>
        <xdr:nvGrpSpPr>
          <xdr:cNvPr id="1641" name="Group 1640">
            <a:extLst>
              <a:ext uri="{FF2B5EF4-FFF2-40B4-BE49-F238E27FC236}">
                <a16:creationId xmlns:a16="http://schemas.microsoft.com/office/drawing/2014/main" id="{B1252840-2AA7-CCB1-8768-669E54A32B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43" name="Straight Connector 1642">
              <a:extLst>
                <a:ext uri="{FF2B5EF4-FFF2-40B4-BE49-F238E27FC236}">
                  <a16:creationId xmlns:a16="http://schemas.microsoft.com/office/drawing/2014/main" id="{016ED99E-C1D6-CA38-B9C1-5A84562338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4" name="Straight Connector 1643">
              <a:extLst>
                <a:ext uri="{FF2B5EF4-FFF2-40B4-BE49-F238E27FC236}">
                  <a16:creationId xmlns:a16="http://schemas.microsoft.com/office/drawing/2014/main" id="{2E5F0101-9F48-082F-1EAF-6E0A59BA9E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5" name="Straight Connector 1644">
              <a:extLst>
                <a:ext uri="{FF2B5EF4-FFF2-40B4-BE49-F238E27FC236}">
                  <a16:creationId xmlns:a16="http://schemas.microsoft.com/office/drawing/2014/main" id="{C97705BF-6DBA-F27B-F165-FE93108F65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6" name="Straight Connector 1645">
              <a:extLst>
                <a:ext uri="{FF2B5EF4-FFF2-40B4-BE49-F238E27FC236}">
                  <a16:creationId xmlns:a16="http://schemas.microsoft.com/office/drawing/2014/main" id="{8962C45D-3E80-9BC2-C9D2-88B4BACD592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7" name="Straight Connector 1646">
              <a:extLst>
                <a:ext uri="{FF2B5EF4-FFF2-40B4-BE49-F238E27FC236}">
                  <a16:creationId xmlns:a16="http://schemas.microsoft.com/office/drawing/2014/main" id="{83393DBF-B61E-78DF-F9F6-D95860E963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8" name="Straight Connector 1647">
              <a:extLst>
                <a:ext uri="{FF2B5EF4-FFF2-40B4-BE49-F238E27FC236}">
                  <a16:creationId xmlns:a16="http://schemas.microsoft.com/office/drawing/2014/main" id="{F94EB7B7-7236-01C1-CC5E-3F9A2D5639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42" name="Straight Connector 1641">
            <a:extLst>
              <a:ext uri="{FF2B5EF4-FFF2-40B4-BE49-F238E27FC236}">
                <a16:creationId xmlns:a16="http://schemas.microsoft.com/office/drawing/2014/main" id="{1658BEA2-89A5-76B0-BE71-38554695AB1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274320</xdr:colOff>
      <xdr:row>233</xdr:row>
      <xdr:rowOff>6531</xdr:rowOff>
    </xdr:to>
    <xdr:grpSp>
      <xdr:nvGrpSpPr>
        <xdr:cNvPr id="1649" name="Group 1648">
          <a:extLst>
            <a:ext uri="{FF2B5EF4-FFF2-40B4-BE49-F238E27FC236}">
              <a16:creationId xmlns:a16="http://schemas.microsoft.com/office/drawing/2014/main" id="{792C37D4-4E0C-438F-ADD2-7F49322C6A3C}"/>
            </a:ext>
          </a:extLst>
        </xdr:cNvPr>
        <xdr:cNvGrpSpPr/>
      </xdr:nvGrpSpPr>
      <xdr:grpSpPr>
        <a:xfrm>
          <a:off x="915147" y="40201103"/>
          <a:ext cx="274320" cy="361384"/>
          <a:chOff x="6147651" y="793750"/>
          <a:chExt cx="462699" cy="514350"/>
        </a:xfrm>
      </xdr:grpSpPr>
      <xdr:grpSp>
        <xdr:nvGrpSpPr>
          <xdr:cNvPr id="1650" name="Group 1649">
            <a:extLst>
              <a:ext uri="{FF2B5EF4-FFF2-40B4-BE49-F238E27FC236}">
                <a16:creationId xmlns:a16="http://schemas.microsoft.com/office/drawing/2014/main" id="{586A5B21-89DD-054B-5C99-0AFF31F477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52" name="Straight Connector 1651">
              <a:extLst>
                <a:ext uri="{FF2B5EF4-FFF2-40B4-BE49-F238E27FC236}">
                  <a16:creationId xmlns:a16="http://schemas.microsoft.com/office/drawing/2014/main" id="{4E220857-EFF6-71F8-F29B-49384663AC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3" name="Straight Connector 1652">
              <a:extLst>
                <a:ext uri="{FF2B5EF4-FFF2-40B4-BE49-F238E27FC236}">
                  <a16:creationId xmlns:a16="http://schemas.microsoft.com/office/drawing/2014/main" id="{B5C75CCE-6BD3-AEAD-98CE-E52C7B04053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4" name="Straight Connector 1653">
              <a:extLst>
                <a:ext uri="{FF2B5EF4-FFF2-40B4-BE49-F238E27FC236}">
                  <a16:creationId xmlns:a16="http://schemas.microsoft.com/office/drawing/2014/main" id="{573F2D6B-4188-5B3A-BF08-3B63B751FDD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5" name="Straight Connector 1654">
              <a:extLst>
                <a:ext uri="{FF2B5EF4-FFF2-40B4-BE49-F238E27FC236}">
                  <a16:creationId xmlns:a16="http://schemas.microsoft.com/office/drawing/2014/main" id="{1441B127-967D-1E2D-BD44-CB341CCD0E3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6" name="Straight Connector 1655">
              <a:extLst>
                <a:ext uri="{FF2B5EF4-FFF2-40B4-BE49-F238E27FC236}">
                  <a16:creationId xmlns:a16="http://schemas.microsoft.com/office/drawing/2014/main" id="{36D789C5-8A72-A6E4-FCA2-5FBE9948A7E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7" name="Straight Connector 1656">
              <a:extLst>
                <a:ext uri="{FF2B5EF4-FFF2-40B4-BE49-F238E27FC236}">
                  <a16:creationId xmlns:a16="http://schemas.microsoft.com/office/drawing/2014/main" id="{E07CA072-DC38-F98F-465C-F7A921E02F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89D24FFA-7869-6C69-6E70-D726249E28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219</xdr:row>
      <xdr:rowOff>0</xdr:rowOff>
    </xdr:from>
    <xdr:to>
      <xdr:col>4</xdr:col>
      <xdr:colOff>274320</xdr:colOff>
      <xdr:row>221</xdr:row>
      <xdr:rowOff>6532</xdr:rowOff>
    </xdr:to>
    <xdr:grpSp>
      <xdr:nvGrpSpPr>
        <xdr:cNvPr id="1658" name="Group 1657">
          <a:extLst>
            <a:ext uri="{FF2B5EF4-FFF2-40B4-BE49-F238E27FC236}">
              <a16:creationId xmlns:a16="http://schemas.microsoft.com/office/drawing/2014/main" id="{FF5F5932-6AC0-4AC0-B6F6-ECD036478F77}"/>
            </a:ext>
          </a:extLst>
        </xdr:cNvPr>
        <xdr:cNvGrpSpPr/>
      </xdr:nvGrpSpPr>
      <xdr:grpSpPr>
        <a:xfrm>
          <a:off x="1970368" y="38165368"/>
          <a:ext cx="274320" cy="361385"/>
          <a:chOff x="6147651" y="793750"/>
          <a:chExt cx="462699" cy="514350"/>
        </a:xfrm>
      </xdr:grpSpPr>
      <xdr:grpSp>
        <xdr:nvGrpSpPr>
          <xdr:cNvPr id="1659" name="Group 1658">
            <a:extLst>
              <a:ext uri="{FF2B5EF4-FFF2-40B4-BE49-F238E27FC236}">
                <a16:creationId xmlns:a16="http://schemas.microsoft.com/office/drawing/2014/main" id="{2649D3FF-EE3D-0924-F0C5-DF583F8F91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61" name="Straight Connector 1660">
              <a:extLst>
                <a:ext uri="{FF2B5EF4-FFF2-40B4-BE49-F238E27FC236}">
                  <a16:creationId xmlns:a16="http://schemas.microsoft.com/office/drawing/2014/main" id="{BC542ED8-65D5-7D4E-C588-21BD1EDC36D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2" name="Straight Connector 1661">
              <a:extLst>
                <a:ext uri="{FF2B5EF4-FFF2-40B4-BE49-F238E27FC236}">
                  <a16:creationId xmlns:a16="http://schemas.microsoft.com/office/drawing/2014/main" id="{5C5BBF9A-674D-87E6-121F-6852FB64D3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3" name="Straight Connector 1662">
              <a:extLst>
                <a:ext uri="{FF2B5EF4-FFF2-40B4-BE49-F238E27FC236}">
                  <a16:creationId xmlns:a16="http://schemas.microsoft.com/office/drawing/2014/main" id="{B53066FB-6635-535B-774E-5D4B736F87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4" name="Straight Connector 1663">
              <a:extLst>
                <a:ext uri="{FF2B5EF4-FFF2-40B4-BE49-F238E27FC236}">
                  <a16:creationId xmlns:a16="http://schemas.microsoft.com/office/drawing/2014/main" id="{0AC627E5-035D-7E72-44EA-C8D161C70F7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5" name="Straight Connector 1664">
              <a:extLst>
                <a:ext uri="{FF2B5EF4-FFF2-40B4-BE49-F238E27FC236}">
                  <a16:creationId xmlns:a16="http://schemas.microsoft.com/office/drawing/2014/main" id="{42E37A1F-7FF6-C3FE-D7CB-08604FDD41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6" name="Straight Connector 1665">
              <a:extLst>
                <a:ext uri="{FF2B5EF4-FFF2-40B4-BE49-F238E27FC236}">
                  <a16:creationId xmlns:a16="http://schemas.microsoft.com/office/drawing/2014/main" id="{E4AA276C-5ECD-7A04-7025-6C90E34C29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0" name="Straight Connector 1659">
            <a:extLst>
              <a:ext uri="{FF2B5EF4-FFF2-40B4-BE49-F238E27FC236}">
                <a16:creationId xmlns:a16="http://schemas.microsoft.com/office/drawing/2014/main" id="{FAEDD56F-D324-243B-3AA6-4AEAF9F473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219</xdr:row>
      <xdr:rowOff>0</xdr:rowOff>
    </xdr:from>
    <xdr:to>
      <xdr:col>6</xdr:col>
      <xdr:colOff>274320</xdr:colOff>
      <xdr:row>221</xdr:row>
      <xdr:rowOff>6532</xdr:rowOff>
    </xdr:to>
    <xdr:grpSp>
      <xdr:nvGrpSpPr>
        <xdr:cNvPr id="1667" name="Group 1666">
          <a:extLst>
            <a:ext uri="{FF2B5EF4-FFF2-40B4-BE49-F238E27FC236}">
              <a16:creationId xmlns:a16="http://schemas.microsoft.com/office/drawing/2014/main" id="{A46A95E5-16A3-4FDF-89E5-D5D5796D8BFD}"/>
            </a:ext>
          </a:extLst>
        </xdr:cNvPr>
        <xdr:cNvGrpSpPr/>
      </xdr:nvGrpSpPr>
      <xdr:grpSpPr>
        <a:xfrm>
          <a:off x="3025588" y="38165368"/>
          <a:ext cx="274320" cy="361385"/>
          <a:chOff x="6147651" y="793750"/>
          <a:chExt cx="462699" cy="514350"/>
        </a:xfrm>
      </xdr:grpSpPr>
      <xdr:grpSp>
        <xdr:nvGrpSpPr>
          <xdr:cNvPr id="1668" name="Group 1667">
            <a:extLst>
              <a:ext uri="{FF2B5EF4-FFF2-40B4-BE49-F238E27FC236}">
                <a16:creationId xmlns:a16="http://schemas.microsoft.com/office/drawing/2014/main" id="{9996C806-C688-9481-9F48-FE29F7F7D74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0" name="Straight Connector 1669">
              <a:extLst>
                <a:ext uri="{FF2B5EF4-FFF2-40B4-BE49-F238E27FC236}">
                  <a16:creationId xmlns:a16="http://schemas.microsoft.com/office/drawing/2014/main" id="{48E935AA-60F8-B074-90FB-73116F5EA3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1" name="Straight Connector 1670">
              <a:extLst>
                <a:ext uri="{FF2B5EF4-FFF2-40B4-BE49-F238E27FC236}">
                  <a16:creationId xmlns:a16="http://schemas.microsoft.com/office/drawing/2014/main" id="{49A08F70-EF59-AFE9-7BC4-DC412E1AFC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2" name="Straight Connector 1671">
              <a:extLst>
                <a:ext uri="{FF2B5EF4-FFF2-40B4-BE49-F238E27FC236}">
                  <a16:creationId xmlns:a16="http://schemas.microsoft.com/office/drawing/2014/main" id="{BF7A6181-A94A-D8CA-5A39-EFD0A88EDE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3" name="Straight Connector 1672">
              <a:extLst>
                <a:ext uri="{FF2B5EF4-FFF2-40B4-BE49-F238E27FC236}">
                  <a16:creationId xmlns:a16="http://schemas.microsoft.com/office/drawing/2014/main" id="{A084FF0A-B9E3-C05C-FC5C-BA1C194068F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4" name="Straight Connector 1673">
              <a:extLst>
                <a:ext uri="{FF2B5EF4-FFF2-40B4-BE49-F238E27FC236}">
                  <a16:creationId xmlns:a16="http://schemas.microsoft.com/office/drawing/2014/main" id="{5950368F-256C-6BC9-01E7-98372F7327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5" name="Straight Connector 1674">
              <a:extLst>
                <a:ext uri="{FF2B5EF4-FFF2-40B4-BE49-F238E27FC236}">
                  <a16:creationId xmlns:a16="http://schemas.microsoft.com/office/drawing/2014/main" id="{A9E20BC2-3135-0027-D460-B83D6644C23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9" name="Straight Connector 1668">
            <a:extLst>
              <a:ext uri="{FF2B5EF4-FFF2-40B4-BE49-F238E27FC236}">
                <a16:creationId xmlns:a16="http://schemas.microsoft.com/office/drawing/2014/main" id="{2A6E263B-6E97-4604-6FAF-F94C201321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219</xdr:row>
      <xdr:rowOff>0</xdr:rowOff>
    </xdr:from>
    <xdr:to>
      <xdr:col>8</xdr:col>
      <xdr:colOff>274320</xdr:colOff>
      <xdr:row>221</xdr:row>
      <xdr:rowOff>6532</xdr:rowOff>
    </xdr:to>
    <xdr:grpSp>
      <xdr:nvGrpSpPr>
        <xdr:cNvPr id="1676" name="Group 1675">
          <a:extLst>
            <a:ext uri="{FF2B5EF4-FFF2-40B4-BE49-F238E27FC236}">
              <a16:creationId xmlns:a16="http://schemas.microsoft.com/office/drawing/2014/main" id="{320D1E10-30CF-4908-98E5-1DED309F1AC4}"/>
            </a:ext>
          </a:extLst>
        </xdr:cNvPr>
        <xdr:cNvGrpSpPr/>
      </xdr:nvGrpSpPr>
      <xdr:grpSpPr>
        <a:xfrm>
          <a:off x="4080809" y="38165368"/>
          <a:ext cx="274320" cy="361385"/>
          <a:chOff x="6147651" y="793750"/>
          <a:chExt cx="462699" cy="514350"/>
        </a:xfrm>
      </xdr:grpSpPr>
      <xdr:grpSp>
        <xdr:nvGrpSpPr>
          <xdr:cNvPr id="1677" name="Group 1676">
            <a:extLst>
              <a:ext uri="{FF2B5EF4-FFF2-40B4-BE49-F238E27FC236}">
                <a16:creationId xmlns:a16="http://schemas.microsoft.com/office/drawing/2014/main" id="{679596D4-B885-CCA4-150C-670E513952D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9" name="Straight Connector 1678">
              <a:extLst>
                <a:ext uri="{FF2B5EF4-FFF2-40B4-BE49-F238E27FC236}">
                  <a16:creationId xmlns:a16="http://schemas.microsoft.com/office/drawing/2014/main" id="{56588E0B-5205-C528-C63F-B48A3EB3337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0" name="Straight Connector 1679">
              <a:extLst>
                <a:ext uri="{FF2B5EF4-FFF2-40B4-BE49-F238E27FC236}">
                  <a16:creationId xmlns:a16="http://schemas.microsoft.com/office/drawing/2014/main" id="{72F708D1-04A4-496C-A952-36027DB719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1" name="Straight Connector 1680">
              <a:extLst>
                <a:ext uri="{FF2B5EF4-FFF2-40B4-BE49-F238E27FC236}">
                  <a16:creationId xmlns:a16="http://schemas.microsoft.com/office/drawing/2014/main" id="{7A03109C-E377-9E59-098E-B47FF06834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2" name="Straight Connector 1681">
              <a:extLst>
                <a:ext uri="{FF2B5EF4-FFF2-40B4-BE49-F238E27FC236}">
                  <a16:creationId xmlns:a16="http://schemas.microsoft.com/office/drawing/2014/main" id="{2AA98F80-29A7-DBD1-AEF4-3C9D6CFEC2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3" name="Straight Connector 1682">
              <a:extLst>
                <a:ext uri="{FF2B5EF4-FFF2-40B4-BE49-F238E27FC236}">
                  <a16:creationId xmlns:a16="http://schemas.microsoft.com/office/drawing/2014/main" id="{EFF09F74-F174-C30C-233A-B59A900ADDC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4" name="Straight Connector 1683">
              <a:extLst>
                <a:ext uri="{FF2B5EF4-FFF2-40B4-BE49-F238E27FC236}">
                  <a16:creationId xmlns:a16="http://schemas.microsoft.com/office/drawing/2014/main" id="{EA434E8E-EA12-0C35-9EE1-8994DF075E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78" name="Straight Connector 1677">
            <a:extLst>
              <a:ext uri="{FF2B5EF4-FFF2-40B4-BE49-F238E27FC236}">
                <a16:creationId xmlns:a16="http://schemas.microsoft.com/office/drawing/2014/main" id="{EE2D1702-A269-53EE-F849-9D277FD70AE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219</xdr:row>
      <xdr:rowOff>0</xdr:rowOff>
    </xdr:from>
    <xdr:to>
      <xdr:col>12</xdr:col>
      <xdr:colOff>274320</xdr:colOff>
      <xdr:row>221</xdr:row>
      <xdr:rowOff>6532</xdr:rowOff>
    </xdr:to>
    <xdr:grpSp>
      <xdr:nvGrpSpPr>
        <xdr:cNvPr id="1685" name="Group 1684">
          <a:extLst>
            <a:ext uri="{FF2B5EF4-FFF2-40B4-BE49-F238E27FC236}">
              <a16:creationId xmlns:a16="http://schemas.microsoft.com/office/drawing/2014/main" id="{C9FA4E7D-35D1-44F8-9232-F96B5375B3D3}"/>
            </a:ext>
          </a:extLst>
        </xdr:cNvPr>
        <xdr:cNvGrpSpPr/>
      </xdr:nvGrpSpPr>
      <xdr:grpSpPr>
        <a:xfrm>
          <a:off x="6191250" y="38165368"/>
          <a:ext cx="274320" cy="361385"/>
          <a:chOff x="6147651" y="793750"/>
          <a:chExt cx="462699" cy="514350"/>
        </a:xfrm>
      </xdr:grpSpPr>
      <xdr:grpSp>
        <xdr:nvGrpSpPr>
          <xdr:cNvPr id="1686" name="Group 1685">
            <a:extLst>
              <a:ext uri="{FF2B5EF4-FFF2-40B4-BE49-F238E27FC236}">
                <a16:creationId xmlns:a16="http://schemas.microsoft.com/office/drawing/2014/main" id="{46C3863C-C366-B42A-324B-E250AFE442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88" name="Straight Connector 1687">
              <a:extLst>
                <a:ext uri="{FF2B5EF4-FFF2-40B4-BE49-F238E27FC236}">
                  <a16:creationId xmlns:a16="http://schemas.microsoft.com/office/drawing/2014/main" id="{5022761F-18CE-61C8-2313-24ED3A2337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9" name="Straight Connector 1688">
              <a:extLst>
                <a:ext uri="{FF2B5EF4-FFF2-40B4-BE49-F238E27FC236}">
                  <a16:creationId xmlns:a16="http://schemas.microsoft.com/office/drawing/2014/main" id="{8E9BFD11-4FF1-C970-150E-94F8A13ADB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0" name="Straight Connector 1689">
              <a:extLst>
                <a:ext uri="{FF2B5EF4-FFF2-40B4-BE49-F238E27FC236}">
                  <a16:creationId xmlns:a16="http://schemas.microsoft.com/office/drawing/2014/main" id="{78645F0B-A984-18A6-881D-B67AA1E3BB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1" name="Straight Connector 1690">
              <a:extLst>
                <a:ext uri="{FF2B5EF4-FFF2-40B4-BE49-F238E27FC236}">
                  <a16:creationId xmlns:a16="http://schemas.microsoft.com/office/drawing/2014/main" id="{0DEA3E66-D0BB-328C-DAE3-01B2518A508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2" name="Straight Connector 1691">
              <a:extLst>
                <a:ext uri="{FF2B5EF4-FFF2-40B4-BE49-F238E27FC236}">
                  <a16:creationId xmlns:a16="http://schemas.microsoft.com/office/drawing/2014/main" id="{B6AC9A82-CD94-1A5C-23BB-6E5711CBBBD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3" name="Straight Connector 1692">
              <a:extLst>
                <a:ext uri="{FF2B5EF4-FFF2-40B4-BE49-F238E27FC236}">
                  <a16:creationId xmlns:a16="http://schemas.microsoft.com/office/drawing/2014/main" id="{B63F1899-E369-C6E0-428C-1E4B3759B6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87" name="Straight Connector 1686">
            <a:extLst>
              <a:ext uri="{FF2B5EF4-FFF2-40B4-BE49-F238E27FC236}">
                <a16:creationId xmlns:a16="http://schemas.microsoft.com/office/drawing/2014/main" id="{F38DBDA4-EEBA-81B6-3228-5F3DCC430ED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219</xdr:row>
      <xdr:rowOff>0</xdr:rowOff>
    </xdr:from>
    <xdr:to>
      <xdr:col>16</xdr:col>
      <xdr:colOff>274320</xdr:colOff>
      <xdr:row>221</xdr:row>
      <xdr:rowOff>6532</xdr:rowOff>
    </xdr:to>
    <xdr:grpSp>
      <xdr:nvGrpSpPr>
        <xdr:cNvPr id="1694" name="Group 1693">
          <a:extLst>
            <a:ext uri="{FF2B5EF4-FFF2-40B4-BE49-F238E27FC236}">
              <a16:creationId xmlns:a16="http://schemas.microsoft.com/office/drawing/2014/main" id="{7FC9FA52-1479-46AA-9CA3-C1D634FF4726}"/>
            </a:ext>
          </a:extLst>
        </xdr:cNvPr>
        <xdr:cNvGrpSpPr/>
      </xdr:nvGrpSpPr>
      <xdr:grpSpPr>
        <a:xfrm>
          <a:off x="8301691" y="38165368"/>
          <a:ext cx="274320" cy="361385"/>
          <a:chOff x="6147651" y="793750"/>
          <a:chExt cx="462699" cy="514350"/>
        </a:xfrm>
      </xdr:grpSpPr>
      <xdr:grpSp>
        <xdr:nvGrpSpPr>
          <xdr:cNvPr id="1695" name="Group 1694">
            <a:extLst>
              <a:ext uri="{FF2B5EF4-FFF2-40B4-BE49-F238E27FC236}">
                <a16:creationId xmlns:a16="http://schemas.microsoft.com/office/drawing/2014/main" id="{F067C721-0B86-95DD-5F0B-E28D24AD62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97" name="Straight Connector 1696">
              <a:extLst>
                <a:ext uri="{FF2B5EF4-FFF2-40B4-BE49-F238E27FC236}">
                  <a16:creationId xmlns:a16="http://schemas.microsoft.com/office/drawing/2014/main" id="{84A8B59C-6376-91B0-280E-1028ED529A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8" name="Straight Connector 1697">
              <a:extLst>
                <a:ext uri="{FF2B5EF4-FFF2-40B4-BE49-F238E27FC236}">
                  <a16:creationId xmlns:a16="http://schemas.microsoft.com/office/drawing/2014/main" id="{8E5F1003-748A-C30F-B411-5554DF87238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9" name="Straight Connector 1698">
              <a:extLst>
                <a:ext uri="{FF2B5EF4-FFF2-40B4-BE49-F238E27FC236}">
                  <a16:creationId xmlns:a16="http://schemas.microsoft.com/office/drawing/2014/main" id="{8C13DDE7-7E23-4C74-5EB5-60975C8C2D2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0" name="Straight Connector 1699">
              <a:extLst>
                <a:ext uri="{FF2B5EF4-FFF2-40B4-BE49-F238E27FC236}">
                  <a16:creationId xmlns:a16="http://schemas.microsoft.com/office/drawing/2014/main" id="{C60A7DA7-6B12-E2C0-8CF6-F52DC3EDCD7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1" name="Straight Connector 1700">
              <a:extLst>
                <a:ext uri="{FF2B5EF4-FFF2-40B4-BE49-F238E27FC236}">
                  <a16:creationId xmlns:a16="http://schemas.microsoft.com/office/drawing/2014/main" id="{BEAEA9BB-66EC-BBC4-D3DD-8B6276930A1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2" name="Straight Connector 1701">
              <a:extLst>
                <a:ext uri="{FF2B5EF4-FFF2-40B4-BE49-F238E27FC236}">
                  <a16:creationId xmlns:a16="http://schemas.microsoft.com/office/drawing/2014/main" id="{43FE1B2A-6E55-05A3-EDB6-C29868174F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96" name="Straight Connector 1695">
            <a:extLst>
              <a:ext uri="{FF2B5EF4-FFF2-40B4-BE49-F238E27FC236}">
                <a16:creationId xmlns:a16="http://schemas.microsoft.com/office/drawing/2014/main" id="{7056FE3A-A910-E78E-8161-E6FB14DD1A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219</xdr:row>
      <xdr:rowOff>0</xdr:rowOff>
    </xdr:from>
    <xdr:to>
      <xdr:col>18</xdr:col>
      <xdr:colOff>274320</xdr:colOff>
      <xdr:row>221</xdr:row>
      <xdr:rowOff>6532</xdr:rowOff>
    </xdr:to>
    <xdr:grpSp>
      <xdr:nvGrpSpPr>
        <xdr:cNvPr id="1703" name="Group 1702">
          <a:extLst>
            <a:ext uri="{FF2B5EF4-FFF2-40B4-BE49-F238E27FC236}">
              <a16:creationId xmlns:a16="http://schemas.microsoft.com/office/drawing/2014/main" id="{C09FF8DD-5E95-434F-9976-12519BCE9558}"/>
            </a:ext>
          </a:extLst>
        </xdr:cNvPr>
        <xdr:cNvGrpSpPr/>
      </xdr:nvGrpSpPr>
      <xdr:grpSpPr>
        <a:xfrm>
          <a:off x="9356912" y="38165368"/>
          <a:ext cx="274320" cy="361385"/>
          <a:chOff x="6147651" y="793750"/>
          <a:chExt cx="462699" cy="514350"/>
        </a:xfrm>
      </xdr:grpSpPr>
      <xdr:grpSp>
        <xdr:nvGrpSpPr>
          <xdr:cNvPr id="1704" name="Group 1703">
            <a:extLst>
              <a:ext uri="{FF2B5EF4-FFF2-40B4-BE49-F238E27FC236}">
                <a16:creationId xmlns:a16="http://schemas.microsoft.com/office/drawing/2014/main" id="{CDA28086-2CC3-9902-FEB9-A018D5620E9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06" name="Straight Connector 1705">
              <a:extLst>
                <a:ext uri="{FF2B5EF4-FFF2-40B4-BE49-F238E27FC236}">
                  <a16:creationId xmlns:a16="http://schemas.microsoft.com/office/drawing/2014/main" id="{366A3DE6-E156-9757-EF42-7384A4BCC7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7" name="Straight Connector 1706">
              <a:extLst>
                <a:ext uri="{FF2B5EF4-FFF2-40B4-BE49-F238E27FC236}">
                  <a16:creationId xmlns:a16="http://schemas.microsoft.com/office/drawing/2014/main" id="{1FC76563-1B64-20E8-BA9F-2D8DD63E49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8" name="Straight Connector 1707">
              <a:extLst>
                <a:ext uri="{FF2B5EF4-FFF2-40B4-BE49-F238E27FC236}">
                  <a16:creationId xmlns:a16="http://schemas.microsoft.com/office/drawing/2014/main" id="{E4ABE304-564E-51CD-94F1-1173D6E05BA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9" name="Straight Connector 1708">
              <a:extLst>
                <a:ext uri="{FF2B5EF4-FFF2-40B4-BE49-F238E27FC236}">
                  <a16:creationId xmlns:a16="http://schemas.microsoft.com/office/drawing/2014/main" id="{FCF99440-9A6C-B35B-9037-0BEC07E481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0" name="Straight Connector 1709">
              <a:extLst>
                <a:ext uri="{FF2B5EF4-FFF2-40B4-BE49-F238E27FC236}">
                  <a16:creationId xmlns:a16="http://schemas.microsoft.com/office/drawing/2014/main" id="{A746ADF2-4D9C-AADA-B3AA-E87ED2B7AC6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1" name="Straight Connector 1710">
              <a:extLst>
                <a:ext uri="{FF2B5EF4-FFF2-40B4-BE49-F238E27FC236}">
                  <a16:creationId xmlns:a16="http://schemas.microsoft.com/office/drawing/2014/main" id="{B3D6404B-46BE-7FC7-248F-F4AF6E11832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05" name="Straight Connector 1704">
            <a:extLst>
              <a:ext uri="{FF2B5EF4-FFF2-40B4-BE49-F238E27FC236}">
                <a16:creationId xmlns:a16="http://schemas.microsoft.com/office/drawing/2014/main" id="{640D1318-5B7B-14E3-EBDA-33605BAAEBD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219</xdr:row>
      <xdr:rowOff>0</xdr:rowOff>
    </xdr:from>
    <xdr:to>
      <xdr:col>20</xdr:col>
      <xdr:colOff>274320</xdr:colOff>
      <xdr:row>221</xdr:row>
      <xdr:rowOff>6532</xdr:rowOff>
    </xdr:to>
    <xdr:grpSp>
      <xdr:nvGrpSpPr>
        <xdr:cNvPr id="1712" name="Group 1711">
          <a:extLst>
            <a:ext uri="{FF2B5EF4-FFF2-40B4-BE49-F238E27FC236}">
              <a16:creationId xmlns:a16="http://schemas.microsoft.com/office/drawing/2014/main" id="{7B719EA3-FA2F-4E7E-B179-EF1DA33CFCC6}"/>
            </a:ext>
          </a:extLst>
        </xdr:cNvPr>
        <xdr:cNvGrpSpPr/>
      </xdr:nvGrpSpPr>
      <xdr:grpSpPr>
        <a:xfrm>
          <a:off x="10412132" y="38165368"/>
          <a:ext cx="274320" cy="361385"/>
          <a:chOff x="6147651" y="793750"/>
          <a:chExt cx="462699" cy="514350"/>
        </a:xfrm>
      </xdr:grpSpPr>
      <xdr:grpSp>
        <xdr:nvGrpSpPr>
          <xdr:cNvPr id="1713" name="Group 1712">
            <a:extLst>
              <a:ext uri="{FF2B5EF4-FFF2-40B4-BE49-F238E27FC236}">
                <a16:creationId xmlns:a16="http://schemas.microsoft.com/office/drawing/2014/main" id="{95D21101-5C82-152E-1257-1B1CD38B9E9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15" name="Straight Connector 1714">
              <a:extLst>
                <a:ext uri="{FF2B5EF4-FFF2-40B4-BE49-F238E27FC236}">
                  <a16:creationId xmlns:a16="http://schemas.microsoft.com/office/drawing/2014/main" id="{870BF490-9137-79E3-FD8F-C0663CC1D9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6" name="Straight Connector 1715">
              <a:extLst>
                <a:ext uri="{FF2B5EF4-FFF2-40B4-BE49-F238E27FC236}">
                  <a16:creationId xmlns:a16="http://schemas.microsoft.com/office/drawing/2014/main" id="{BEA039F7-B023-5672-005B-3A9993C59FC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7" name="Straight Connector 1716">
              <a:extLst>
                <a:ext uri="{FF2B5EF4-FFF2-40B4-BE49-F238E27FC236}">
                  <a16:creationId xmlns:a16="http://schemas.microsoft.com/office/drawing/2014/main" id="{89B97D94-DA68-1807-EF86-913370771F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8" name="Straight Connector 1717">
              <a:extLst>
                <a:ext uri="{FF2B5EF4-FFF2-40B4-BE49-F238E27FC236}">
                  <a16:creationId xmlns:a16="http://schemas.microsoft.com/office/drawing/2014/main" id="{00CB012B-7E29-5FBC-6817-D95D6091EA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9" name="Straight Connector 1718">
              <a:extLst>
                <a:ext uri="{FF2B5EF4-FFF2-40B4-BE49-F238E27FC236}">
                  <a16:creationId xmlns:a16="http://schemas.microsoft.com/office/drawing/2014/main" id="{294EACE5-64E4-34EC-0DE6-2E8A1D72BE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0" name="Straight Connector 1719">
              <a:extLst>
                <a:ext uri="{FF2B5EF4-FFF2-40B4-BE49-F238E27FC236}">
                  <a16:creationId xmlns:a16="http://schemas.microsoft.com/office/drawing/2014/main" id="{1EF94952-CFB7-AC35-3C09-62B448FD6D0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8204FAA7-211B-7BD0-48CF-E6910F0D9D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195</xdr:row>
      <xdr:rowOff>0</xdr:rowOff>
    </xdr:from>
    <xdr:to>
      <xdr:col>18</xdr:col>
      <xdr:colOff>274320</xdr:colOff>
      <xdr:row>197</xdr:row>
      <xdr:rowOff>6532</xdr:rowOff>
    </xdr:to>
    <xdr:grpSp>
      <xdr:nvGrpSpPr>
        <xdr:cNvPr id="1721" name="Group 1720">
          <a:extLst>
            <a:ext uri="{FF2B5EF4-FFF2-40B4-BE49-F238E27FC236}">
              <a16:creationId xmlns:a16="http://schemas.microsoft.com/office/drawing/2014/main" id="{31B045CA-4C69-4444-9C1A-7BE4704E4DE6}"/>
            </a:ext>
          </a:extLst>
        </xdr:cNvPr>
        <xdr:cNvGrpSpPr/>
      </xdr:nvGrpSpPr>
      <xdr:grpSpPr>
        <a:xfrm>
          <a:off x="9356912" y="34093897"/>
          <a:ext cx="274320" cy="361385"/>
          <a:chOff x="6147651" y="793750"/>
          <a:chExt cx="462699" cy="514350"/>
        </a:xfrm>
      </xdr:grpSpPr>
      <xdr:grpSp>
        <xdr:nvGrpSpPr>
          <xdr:cNvPr id="1722" name="Group 1721">
            <a:extLst>
              <a:ext uri="{FF2B5EF4-FFF2-40B4-BE49-F238E27FC236}">
                <a16:creationId xmlns:a16="http://schemas.microsoft.com/office/drawing/2014/main" id="{E8C3378B-8464-F6F5-C976-7BA9BB9814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4" name="Straight Connector 1723">
              <a:extLst>
                <a:ext uri="{FF2B5EF4-FFF2-40B4-BE49-F238E27FC236}">
                  <a16:creationId xmlns:a16="http://schemas.microsoft.com/office/drawing/2014/main" id="{4F676E2A-8FCD-B173-585E-51FA946899E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5" name="Straight Connector 1724">
              <a:extLst>
                <a:ext uri="{FF2B5EF4-FFF2-40B4-BE49-F238E27FC236}">
                  <a16:creationId xmlns:a16="http://schemas.microsoft.com/office/drawing/2014/main" id="{BEBD6ED6-6BF0-B2C4-9FFB-C96F2A9302F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6" name="Straight Connector 1725">
              <a:extLst>
                <a:ext uri="{FF2B5EF4-FFF2-40B4-BE49-F238E27FC236}">
                  <a16:creationId xmlns:a16="http://schemas.microsoft.com/office/drawing/2014/main" id="{67E7B0E6-26A9-6471-2C4A-C9A0D7282C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7" name="Straight Connector 1726">
              <a:extLst>
                <a:ext uri="{FF2B5EF4-FFF2-40B4-BE49-F238E27FC236}">
                  <a16:creationId xmlns:a16="http://schemas.microsoft.com/office/drawing/2014/main" id="{E7A0E38A-D65B-8403-B6BB-9CEAF1D841F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8" name="Straight Connector 1727">
              <a:extLst>
                <a:ext uri="{FF2B5EF4-FFF2-40B4-BE49-F238E27FC236}">
                  <a16:creationId xmlns:a16="http://schemas.microsoft.com/office/drawing/2014/main" id="{8790903F-446B-5474-7011-4B246C903C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9" name="Straight Connector 1728">
              <a:extLst>
                <a:ext uri="{FF2B5EF4-FFF2-40B4-BE49-F238E27FC236}">
                  <a16:creationId xmlns:a16="http://schemas.microsoft.com/office/drawing/2014/main" id="{76F49F19-8F07-7420-B17C-7E2CBF6907D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3" name="Straight Connector 1722">
            <a:extLst>
              <a:ext uri="{FF2B5EF4-FFF2-40B4-BE49-F238E27FC236}">
                <a16:creationId xmlns:a16="http://schemas.microsoft.com/office/drawing/2014/main" id="{3BF5501E-BE7C-BD6A-087A-F6224E7232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183</xdr:row>
      <xdr:rowOff>0</xdr:rowOff>
    </xdr:from>
    <xdr:to>
      <xdr:col>20</xdr:col>
      <xdr:colOff>274320</xdr:colOff>
      <xdr:row>185</xdr:row>
      <xdr:rowOff>6532</xdr:rowOff>
    </xdr:to>
    <xdr:grpSp>
      <xdr:nvGrpSpPr>
        <xdr:cNvPr id="1730" name="Group 1729">
          <a:extLst>
            <a:ext uri="{FF2B5EF4-FFF2-40B4-BE49-F238E27FC236}">
              <a16:creationId xmlns:a16="http://schemas.microsoft.com/office/drawing/2014/main" id="{EB0F3AC5-3441-4267-AF0E-754A2BC61CA3}"/>
            </a:ext>
          </a:extLst>
        </xdr:cNvPr>
        <xdr:cNvGrpSpPr/>
      </xdr:nvGrpSpPr>
      <xdr:grpSpPr>
        <a:xfrm>
          <a:off x="10412132" y="32058162"/>
          <a:ext cx="274320" cy="361385"/>
          <a:chOff x="6147651" y="793750"/>
          <a:chExt cx="462699" cy="514350"/>
        </a:xfrm>
      </xdr:grpSpPr>
      <xdr:grpSp>
        <xdr:nvGrpSpPr>
          <xdr:cNvPr id="1731" name="Group 1730">
            <a:extLst>
              <a:ext uri="{FF2B5EF4-FFF2-40B4-BE49-F238E27FC236}">
                <a16:creationId xmlns:a16="http://schemas.microsoft.com/office/drawing/2014/main" id="{F1E9EF09-8D2A-F83A-D1CD-47797E00D4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33" name="Straight Connector 1732">
              <a:extLst>
                <a:ext uri="{FF2B5EF4-FFF2-40B4-BE49-F238E27FC236}">
                  <a16:creationId xmlns:a16="http://schemas.microsoft.com/office/drawing/2014/main" id="{9486F793-1112-5069-A5F7-7DEBC8FCBA1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4" name="Straight Connector 1733">
              <a:extLst>
                <a:ext uri="{FF2B5EF4-FFF2-40B4-BE49-F238E27FC236}">
                  <a16:creationId xmlns:a16="http://schemas.microsoft.com/office/drawing/2014/main" id="{9726B6E2-0A06-74AF-A57B-FE0DB6AE92D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5" name="Straight Connector 1734">
              <a:extLst>
                <a:ext uri="{FF2B5EF4-FFF2-40B4-BE49-F238E27FC236}">
                  <a16:creationId xmlns:a16="http://schemas.microsoft.com/office/drawing/2014/main" id="{1CE80068-478A-2E94-F91A-9696082FBC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6" name="Straight Connector 1735">
              <a:extLst>
                <a:ext uri="{FF2B5EF4-FFF2-40B4-BE49-F238E27FC236}">
                  <a16:creationId xmlns:a16="http://schemas.microsoft.com/office/drawing/2014/main" id="{30EF324F-9B40-19F6-E874-8E419CF4B9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7" name="Straight Connector 1736">
              <a:extLst>
                <a:ext uri="{FF2B5EF4-FFF2-40B4-BE49-F238E27FC236}">
                  <a16:creationId xmlns:a16="http://schemas.microsoft.com/office/drawing/2014/main" id="{9837069A-1C5E-E380-D9B1-05B5541DBB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8" name="Straight Connector 1737">
              <a:extLst>
                <a:ext uri="{FF2B5EF4-FFF2-40B4-BE49-F238E27FC236}">
                  <a16:creationId xmlns:a16="http://schemas.microsoft.com/office/drawing/2014/main" id="{7F8E2A5E-5824-DC8C-19B7-17A79F03C8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32" name="Straight Connector 1731">
            <a:extLst>
              <a:ext uri="{FF2B5EF4-FFF2-40B4-BE49-F238E27FC236}">
                <a16:creationId xmlns:a16="http://schemas.microsoft.com/office/drawing/2014/main" id="{06E37EAD-F038-257F-8A72-CDE006242C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183</xdr:row>
      <xdr:rowOff>0</xdr:rowOff>
    </xdr:from>
    <xdr:to>
      <xdr:col>18</xdr:col>
      <xdr:colOff>274320</xdr:colOff>
      <xdr:row>185</xdr:row>
      <xdr:rowOff>6532</xdr:rowOff>
    </xdr:to>
    <xdr:grpSp>
      <xdr:nvGrpSpPr>
        <xdr:cNvPr id="1739" name="Group 1738">
          <a:extLst>
            <a:ext uri="{FF2B5EF4-FFF2-40B4-BE49-F238E27FC236}">
              <a16:creationId xmlns:a16="http://schemas.microsoft.com/office/drawing/2014/main" id="{D4F0C94F-1038-44C0-9BFD-EE9C07517193}"/>
            </a:ext>
          </a:extLst>
        </xdr:cNvPr>
        <xdr:cNvGrpSpPr/>
      </xdr:nvGrpSpPr>
      <xdr:grpSpPr>
        <a:xfrm>
          <a:off x="9356912" y="32058162"/>
          <a:ext cx="274320" cy="361385"/>
          <a:chOff x="6147651" y="793750"/>
          <a:chExt cx="462699" cy="514350"/>
        </a:xfrm>
      </xdr:grpSpPr>
      <xdr:grpSp>
        <xdr:nvGrpSpPr>
          <xdr:cNvPr id="1740" name="Group 1739">
            <a:extLst>
              <a:ext uri="{FF2B5EF4-FFF2-40B4-BE49-F238E27FC236}">
                <a16:creationId xmlns:a16="http://schemas.microsoft.com/office/drawing/2014/main" id="{F273351A-E6EE-6015-96B2-81571B524F1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42" name="Straight Connector 1741">
              <a:extLst>
                <a:ext uri="{FF2B5EF4-FFF2-40B4-BE49-F238E27FC236}">
                  <a16:creationId xmlns:a16="http://schemas.microsoft.com/office/drawing/2014/main" id="{BAE2EE90-1C41-EE43-E568-E786CE29CA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3" name="Straight Connector 1742">
              <a:extLst>
                <a:ext uri="{FF2B5EF4-FFF2-40B4-BE49-F238E27FC236}">
                  <a16:creationId xmlns:a16="http://schemas.microsoft.com/office/drawing/2014/main" id="{6A132F84-8C0B-12E8-6420-A2691A1EDF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4" name="Straight Connector 1743">
              <a:extLst>
                <a:ext uri="{FF2B5EF4-FFF2-40B4-BE49-F238E27FC236}">
                  <a16:creationId xmlns:a16="http://schemas.microsoft.com/office/drawing/2014/main" id="{9F2FA123-9998-8D7A-3033-2503B77802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5" name="Straight Connector 1744">
              <a:extLst>
                <a:ext uri="{FF2B5EF4-FFF2-40B4-BE49-F238E27FC236}">
                  <a16:creationId xmlns:a16="http://schemas.microsoft.com/office/drawing/2014/main" id="{DEFFC95D-AF23-2053-4457-67BA8462E2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6" name="Straight Connector 1745">
              <a:extLst>
                <a:ext uri="{FF2B5EF4-FFF2-40B4-BE49-F238E27FC236}">
                  <a16:creationId xmlns:a16="http://schemas.microsoft.com/office/drawing/2014/main" id="{B1C5FDAA-92BC-697D-8059-25FAA627FDE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7" name="Straight Connector 1746">
              <a:extLst>
                <a:ext uri="{FF2B5EF4-FFF2-40B4-BE49-F238E27FC236}">
                  <a16:creationId xmlns:a16="http://schemas.microsoft.com/office/drawing/2014/main" id="{4B130B3E-75A8-459B-529E-27331E457F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41" name="Straight Connector 1740">
            <a:extLst>
              <a:ext uri="{FF2B5EF4-FFF2-40B4-BE49-F238E27FC236}">
                <a16:creationId xmlns:a16="http://schemas.microsoft.com/office/drawing/2014/main" id="{56786218-9C86-75B3-4629-26702F2BB9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183</xdr:row>
      <xdr:rowOff>0</xdr:rowOff>
    </xdr:from>
    <xdr:to>
      <xdr:col>14</xdr:col>
      <xdr:colOff>274320</xdr:colOff>
      <xdr:row>185</xdr:row>
      <xdr:rowOff>6532</xdr:rowOff>
    </xdr:to>
    <xdr:grpSp>
      <xdr:nvGrpSpPr>
        <xdr:cNvPr id="1748" name="Group 1747">
          <a:extLst>
            <a:ext uri="{FF2B5EF4-FFF2-40B4-BE49-F238E27FC236}">
              <a16:creationId xmlns:a16="http://schemas.microsoft.com/office/drawing/2014/main" id="{47F7E3C1-7460-4145-801F-E484DB90F48F}"/>
            </a:ext>
          </a:extLst>
        </xdr:cNvPr>
        <xdr:cNvGrpSpPr/>
      </xdr:nvGrpSpPr>
      <xdr:grpSpPr>
        <a:xfrm>
          <a:off x="7246471" y="32058162"/>
          <a:ext cx="274320" cy="361385"/>
          <a:chOff x="6147651" y="793750"/>
          <a:chExt cx="462699" cy="514350"/>
        </a:xfrm>
      </xdr:grpSpPr>
      <xdr:grpSp>
        <xdr:nvGrpSpPr>
          <xdr:cNvPr id="1749" name="Group 1748">
            <a:extLst>
              <a:ext uri="{FF2B5EF4-FFF2-40B4-BE49-F238E27FC236}">
                <a16:creationId xmlns:a16="http://schemas.microsoft.com/office/drawing/2014/main" id="{784569DB-1089-D819-DBC4-099F426572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51" name="Straight Connector 1750">
              <a:extLst>
                <a:ext uri="{FF2B5EF4-FFF2-40B4-BE49-F238E27FC236}">
                  <a16:creationId xmlns:a16="http://schemas.microsoft.com/office/drawing/2014/main" id="{ED1547C0-2A05-2167-E590-EE0507BF1AF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2" name="Straight Connector 1751">
              <a:extLst>
                <a:ext uri="{FF2B5EF4-FFF2-40B4-BE49-F238E27FC236}">
                  <a16:creationId xmlns:a16="http://schemas.microsoft.com/office/drawing/2014/main" id="{1A7A8EC9-0AD1-C98D-7A0F-0D1316CF42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3" name="Straight Connector 1752">
              <a:extLst>
                <a:ext uri="{FF2B5EF4-FFF2-40B4-BE49-F238E27FC236}">
                  <a16:creationId xmlns:a16="http://schemas.microsoft.com/office/drawing/2014/main" id="{059C6067-ABAB-5FE7-DC03-C9E1F5C8177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4" name="Straight Connector 1753">
              <a:extLst>
                <a:ext uri="{FF2B5EF4-FFF2-40B4-BE49-F238E27FC236}">
                  <a16:creationId xmlns:a16="http://schemas.microsoft.com/office/drawing/2014/main" id="{F3202FDE-1F9D-9869-69AB-A73A9DB8A0A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5" name="Straight Connector 1754">
              <a:extLst>
                <a:ext uri="{FF2B5EF4-FFF2-40B4-BE49-F238E27FC236}">
                  <a16:creationId xmlns:a16="http://schemas.microsoft.com/office/drawing/2014/main" id="{DF8C3E90-FBA1-5121-D192-4867CEA923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6" name="Straight Connector 1755">
              <a:extLst>
                <a:ext uri="{FF2B5EF4-FFF2-40B4-BE49-F238E27FC236}">
                  <a16:creationId xmlns:a16="http://schemas.microsoft.com/office/drawing/2014/main" id="{E09CD1B7-57BF-E80A-240E-1C335DFE45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0" name="Straight Connector 1749">
            <a:extLst>
              <a:ext uri="{FF2B5EF4-FFF2-40B4-BE49-F238E27FC236}">
                <a16:creationId xmlns:a16="http://schemas.microsoft.com/office/drawing/2014/main" id="{8FB4BBB5-CE67-802F-183B-01D25ADDBF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183</xdr:row>
      <xdr:rowOff>0</xdr:rowOff>
    </xdr:from>
    <xdr:to>
      <xdr:col>12</xdr:col>
      <xdr:colOff>274320</xdr:colOff>
      <xdr:row>185</xdr:row>
      <xdr:rowOff>6532</xdr:rowOff>
    </xdr:to>
    <xdr:grpSp>
      <xdr:nvGrpSpPr>
        <xdr:cNvPr id="1757" name="Group 1756">
          <a:extLst>
            <a:ext uri="{FF2B5EF4-FFF2-40B4-BE49-F238E27FC236}">
              <a16:creationId xmlns:a16="http://schemas.microsoft.com/office/drawing/2014/main" id="{DCB3ADBB-05EF-4F6A-BDBB-63B5730A766C}"/>
            </a:ext>
          </a:extLst>
        </xdr:cNvPr>
        <xdr:cNvGrpSpPr/>
      </xdr:nvGrpSpPr>
      <xdr:grpSpPr>
        <a:xfrm>
          <a:off x="6191250" y="32058162"/>
          <a:ext cx="274320" cy="361385"/>
          <a:chOff x="6147651" y="793750"/>
          <a:chExt cx="462699" cy="514350"/>
        </a:xfrm>
      </xdr:grpSpPr>
      <xdr:grpSp>
        <xdr:nvGrpSpPr>
          <xdr:cNvPr id="1758" name="Group 1757">
            <a:extLst>
              <a:ext uri="{FF2B5EF4-FFF2-40B4-BE49-F238E27FC236}">
                <a16:creationId xmlns:a16="http://schemas.microsoft.com/office/drawing/2014/main" id="{B8ADB2F0-9399-2CA1-30F1-34DD18A77F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0" name="Straight Connector 1759">
              <a:extLst>
                <a:ext uri="{FF2B5EF4-FFF2-40B4-BE49-F238E27FC236}">
                  <a16:creationId xmlns:a16="http://schemas.microsoft.com/office/drawing/2014/main" id="{87142DC3-5492-F745-FA19-316E0A4378E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1" name="Straight Connector 1760">
              <a:extLst>
                <a:ext uri="{FF2B5EF4-FFF2-40B4-BE49-F238E27FC236}">
                  <a16:creationId xmlns:a16="http://schemas.microsoft.com/office/drawing/2014/main" id="{3AD8A83E-EE74-8491-1EE3-1F525553B7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2" name="Straight Connector 1761">
              <a:extLst>
                <a:ext uri="{FF2B5EF4-FFF2-40B4-BE49-F238E27FC236}">
                  <a16:creationId xmlns:a16="http://schemas.microsoft.com/office/drawing/2014/main" id="{04E03C3B-FB0E-F190-50C4-75B0790C9E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3" name="Straight Connector 1762">
              <a:extLst>
                <a:ext uri="{FF2B5EF4-FFF2-40B4-BE49-F238E27FC236}">
                  <a16:creationId xmlns:a16="http://schemas.microsoft.com/office/drawing/2014/main" id="{D156F8C4-2037-E885-C067-30FFA403A2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4" name="Straight Connector 1763">
              <a:extLst>
                <a:ext uri="{FF2B5EF4-FFF2-40B4-BE49-F238E27FC236}">
                  <a16:creationId xmlns:a16="http://schemas.microsoft.com/office/drawing/2014/main" id="{29E88242-EFBA-0C03-BE2B-ABC926C03D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5" name="Straight Connector 1764">
              <a:extLst>
                <a:ext uri="{FF2B5EF4-FFF2-40B4-BE49-F238E27FC236}">
                  <a16:creationId xmlns:a16="http://schemas.microsoft.com/office/drawing/2014/main" id="{7C2B1721-5421-1ED0-3EC6-0F0C7124329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9" name="Straight Connector 1758">
            <a:extLst>
              <a:ext uri="{FF2B5EF4-FFF2-40B4-BE49-F238E27FC236}">
                <a16:creationId xmlns:a16="http://schemas.microsoft.com/office/drawing/2014/main" id="{01170D0E-71AF-C4D9-3FEF-A246943862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183</xdr:row>
      <xdr:rowOff>0</xdr:rowOff>
    </xdr:from>
    <xdr:to>
      <xdr:col>8</xdr:col>
      <xdr:colOff>274320</xdr:colOff>
      <xdr:row>185</xdr:row>
      <xdr:rowOff>6532</xdr:rowOff>
    </xdr:to>
    <xdr:grpSp>
      <xdr:nvGrpSpPr>
        <xdr:cNvPr id="1766" name="Group 1765">
          <a:extLst>
            <a:ext uri="{FF2B5EF4-FFF2-40B4-BE49-F238E27FC236}">
              <a16:creationId xmlns:a16="http://schemas.microsoft.com/office/drawing/2014/main" id="{3AD4765C-29FE-49CA-A9D4-9A2D9D046D1D}"/>
            </a:ext>
          </a:extLst>
        </xdr:cNvPr>
        <xdr:cNvGrpSpPr/>
      </xdr:nvGrpSpPr>
      <xdr:grpSpPr>
        <a:xfrm>
          <a:off x="4080809" y="32058162"/>
          <a:ext cx="274320" cy="361385"/>
          <a:chOff x="6147651" y="793750"/>
          <a:chExt cx="462699" cy="514350"/>
        </a:xfrm>
      </xdr:grpSpPr>
      <xdr:grpSp>
        <xdr:nvGrpSpPr>
          <xdr:cNvPr id="1767" name="Group 1766">
            <a:extLst>
              <a:ext uri="{FF2B5EF4-FFF2-40B4-BE49-F238E27FC236}">
                <a16:creationId xmlns:a16="http://schemas.microsoft.com/office/drawing/2014/main" id="{A064EA1D-9F6E-47AB-9BBB-50035DE6B2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9" name="Straight Connector 1768">
              <a:extLst>
                <a:ext uri="{FF2B5EF4-FFF2-40B4-BE49-F238E27FC236}">
                  <a16:creationId xmlns:a16="http://schemas.microsoft.com/office/drawing/2014/main" id="{66AB0733-AF19-F76B-9E8E-381D87E3A5C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0" name="Straight Connector 1769">
              <a:extLst>
                <a:ext uri="{FF2B5EF4-FFF2-40B4-BE49-F238E27FC236}">
                  <a16:creationId xmlns:a16="http://schemas.microsoft.com/office/drawing/2014/main" id="{161C1392-64C7-ED3F-0AA0-21D0EB8B64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1" name="Straight Connector 1770">
              <a:extLst>
                <a:ext uri="{FF2B5EF4-FFF2-40B4-BE49-F238E27FC236}">
                  <a16:creationId xmlns:a16="http://schemas.microsoft.com/office/drawing/2014/main" id="{1F5A532E-2D09-1EC3-060A-08089F67C82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2" name="Straight Connector 1771">
              <a:extLst>
                <a:ext uri="{FF2B5EF4-FFF2-40B4-BE49-F238E27FC236}">
                  <a16:creationId xmlns:a16="http://schemas.microsoft.com/office/drawing/2014/main" id="{4E71F28E-92C1-EC48-2ECE-4AE965A0478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3" name="Straight Connector 1772">
              <a:extLst>
                <a:ext uri="{FF2B5EF4-FFF2-40B4-BE49-F238E27FC236}">
                  <a16:creationId xmlns:a16="http://schemas.microsoft.com/office/drawing/2014/main" id="{CA737D8E-76F8-DD82-2CBF-0FFDAE1EF27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4" name="Straight Connector 1773">
              <a:extLst>
                <a:ext uri="{FF2B5EF4-FFF2-40B4-BE49-F238E27FC236}">
                  <a16:creationId xmlns:a16="http://schemas.microsoft.com/office/drawing/2014/main" id="{7A30D06B-32EC-B80A-102D-FC70463F487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68" name="Straight Connector 1767">
            <a:extLst>
              <a:ext uri="{FF2B5EF4-FFF2-40B4-BE49-F238E27FC236}">
                <a16:creationId xmlns:a16="http://schemas.microsoft.com/office/drawing/2014/main" id="{A5334473-D171-49EC-AA13-5DB7E3ACDF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183</xdr:row>
      <xdr:rowOff>0</xdr:rowOff>
    </xdr:from>
    <xdr:to>
      <xdr:col>6</xdr:col>
      <xdr:colOff>274320</xdr:colOff>
      <xdr:row>185</xdr:row>
      <xdr:rowOff>6532</xdr:rowOff>
    </xdr:to>
    <xdr:grpSp>
      <xdr:nvGrpSpPr>
        <xdr:cNvPr id="1775" name="Group 1774">
          <a:extLst>
            <a:ext uri="{FF2B5EF4-FFF2-40B4-BE49-F238E27FC236}">
              <a16:creationId xmlns:a16="http://schemas.microsoft.com/office/drawing/2014/main" id="{9B982907-BFF3-4885-9E45-A0878EEB3335}"/>
            </a:ext>
          </a:extLst>
        </xdr:cNvPr>
        <xdr:cNvGrpSpPr/>
      </xdr:nvGrpSpPr>
      <xdr:grpSpPr>
        <a:xfrm>
          <a:off x="3025588" y="32058162"/>
          <a:ext cx="274320" cy="361385"/>
          <a:chOff x="6147651" y="793750"/>
          <a:chExt cx="462699" cy="514350"/>
        </a:xfrm>
      </xdr:grpSpPr>
      <xdr:grpSp>
        <xdr:nvGrpSpPr>
          <xdr:cNvPr id="1776" name="Group 1775">
            <a:extLst>
              <a:ext uri="{FF2B5EF4-FFF2-40B4-BE49-F238E27FC236}">
                <a16:creationId xmlns:a16="http://schemas.microsoft.com/office/drawing/2014/main" id="{9B7C1451-C8C0-6ABD-FFF9-1823596A15F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78" name="Straight Connector 1777">
              <a:extLst>
                <a:ext uri="{FF2B5EF4-FFF2-40B4-BE49-F238E27FC236}">
                  <a16:creationId xmlns:a16="http://schemas.microsoft.com/office/drawing/2014/main" id="{41E3A8E0-4596-8FC6-2B65-85A7E38ADA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9" name="Straight Connector 1778">
              <a:extLst>
                <a:ext uri="{FF2B5EF4-FFF2-40B4-BE49-F238E27FC236}">
                  <a16:creationId xmlns:a16="http://schemas.microsoft.com/office/drawing/2014/main" id="{E3D56285-A3D3-67C4-4805-6791276B6FC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0" name="Straight Connector 1779">
              <a:extLst>
                <a:ext uri="{FF2B5EF4-FFF2-40B4-BE49-F238E27FC236}">
                  <a16:creationId xmlns:a16="http://schemas.microsoft.com/office/drawing/2014/main" id="{8E6C9436-B161-8991-4937-9F1BDE9CC1E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1" name="Straight Connector 1780">
              <a:extLst>
                <a:ext uri="{FF2B5EF4-FFF2-40B4-BE49-F238E27FC236}">
                  <a16:creationId xmlns:a16="http://schemas.microsoft.com/office/drawing/2014/main" id="{AD953D9F-0A4C-8741-B717-4D0719DC72D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2" name="Straight Connector 1781">
              <a:extLst>
                <a:ext uri="{FF2B5EF4-FFF2-40B4-BE49-F238E27FC236}">
                  <a16:creationId xmlns:a16="http://schemas.microsoft.com/office/drawing/2014/main" id="{0CE2ED7E-C9F6-2C9A-959B-8871E20C93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3" name="Straight Connector 1782">
              <a:extLst>
                <a:ext uri="{FF2B5EF4-FFF2-40B4-BE49-F238E27FC236}">
                  <a16:creationId xmlns:a16="http://schemas.microsoft.com/office/drawing/2014/main" id="{E73F9EFF-31C4-FF91-F3BB-881AA7CDAF4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9D522213-E605-050E-815D-8FEA78A0C6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183</xdr:row>
      <xdr:rowOff>0</xdr:rowOff>
    </xdr:from>
    <xdr:to>
      <xdr:col>4</xdr:col>
      <xdr:colOff>274320</xdr:colOff>
      <xdr:row>185</xdr:row>
      <xdr:rowOff>6532</xdr:rowOff>
    </xdr:to>
    <xdr:grpSp>
      <xdr:nvGrpSpPr>
        <xdr:cNvPr id="1784" name="Group 1783">
          <a:extLst>
            <a:ext uri="{FF2B5EF4-FFF2-40B4-BE49-F238E27FC236}">
              <a16:creationId xmlns:a16="http://schemas.microsoft.com/office/drawing/2014/main" id="{15C086FA-F03F-4EF4-ACF3-366A0C5C0FB1}"/>
            </a:ext>
          </a:extLst>
        </xdr:cNvPr>
        <xdr:cNvGrpSpPr/>
      </xdr:nvGrpSpPr>
      <xdr:grpSpPr>
        <a:xfrm>
          <a:off x="1970368" y="32058162"/>
          <a:ext cx="274320" cy="361385"/>
          <a:chOff x="6147651" y="793750"/>
          <a:chExt cx="462699" cy="514350"/>
        </a:xfrm>
      </xdr:grpSpPr>
      <xdr:grpSp>
        <xdr:nvGrpSpPr>
          <xdr:cNvPr id="1785" name="Group 1784">
            <a:extLst>
              <a:ext uri="{FF2B5EF4-FFF2-40B4-BE49-F238E27FC236}">
                <a16:creationId xmlns:a16="http://schemas.microsoft.com/office/drawing/2014/main" id="{ABF01021-1F10-8884-65E5-A75FF203A34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87" name="Straight Connector 1786">
              <a:extLst>
                <a:ext uri="{FF2B5EF4-FFF2-40B4-BE49-F238E27FC236}">
                  <a16:creationId xmlns:a16="http://schemas.microsoft.com/office/drawing/2014/main" id="{E930EDEA-1EEA-8C51-04F8-0904C5E1C8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8" name="Straight Connector 1787">
              <a:extLst>
                <a:ext uri="{FF2B5EF4-FFF2-40B4-BE49-F238E27FC236}">
                  <a16:creationId xmlns:a16="http://schemas.microsoft.com/office/drawing/2014/main" id="{040176CC-8F7D-EBA7-5424-ACD0A5C1CDF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9" name="Straight Connector 1788">
              <a:extLst>
                <a:ext uri="{FF2B5EF4-FFF2-40B4-BE49-F238E27FC236}">
                  <a16:creationId xmlns:a16="http://schemas.microsoft.com/office/drawing/2014/main" id="{C8B29D44-F0B9-BF7C-0C4A-8957E007AF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0" name="Straight Connector 1789">
              <a:extLst>
                <a:ext uri="{FF2B5EF4-FFF2-40B4-BE49-F238E27FC236}">
                  <a16:creationId xmlns:a16="http://schemas.microsoft.com/office/drawing/2014/main" id="{0FA5ADBF-4B47-6B23-C079-A46230AE9A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1" name="Straight Connector 1790">
              <a:extLst>
                <a:ext uri="{FF2B5EF4-FFF2-40B4-BE49-F238E27FC236}">
                  <a16:creationId xmlns:a16="http://schemas.microsoft.com/office/drawing/2014/main" id="{78534708-B21A-FF83-A102-8C3F0AECD7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2" name="Straight Connector 1791">
              <a:extLst>
                <a:ext uri="{FF2B5EF4-FFF2-40B4-BE49-F238E27FC236}">
                  <a16:creationId xmlns:a16="http://schemas.microsoft.com/office/drawing/2014/main" id="{3F4130E2-28C2-F0BC-7C3B-55A5B2DA963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86" name="Straight Connector 1785">
            <a:extLst>
              <a:ext uri="{FF2B5EF4-FFF2-40B4-BE49-F238E27FC236}">
                <a16:creationId xmlns:a16="http://schemas.microsoft.com/office/drawing/2014/main" id="{58A12A29-7DB6-CE23-75DA-1033161690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274320</xdr:colOff>
      <xdr:row>185</xdr:row>
      <xdr:rowOff>6532</xdr:rowOff>
    </xdr:to>
    <xdr:grpSp>
      <xdr:nvGrpSpPr>
        <xdr:cNvPr id="1793" name="Group 1792">
          <a:extLst>
            <a:ext uri="{FF2B5EF4-FFF2-40B4-BE49-F238E27FC236}">
              <a16:creationId xmlns:a16="http://schemas.microsoft.com/office/drawing/2014/main" id="{101B2901-7CF8-427B-A3E8-0A015314E1F6}"/>
            </a:ext>
          </a:extLst>
        </xdr:cNvPr>
        <xdr:cNvGrpSpPr/>
      </xdr:nvGrpSpPr>
      <xdr:grpSpPr>
        <a:xfrm>
          <a:off x="915147" y="32058162"/>
          <a:ext cx="274320" cy="361385"/>
          <a:chOff x="6147651" y="793750"/>
          <a:chExt cx="462699" cy="514350"/>
        </a:xfrm>
      </xdr:grpSpPr>
      <xdr:grpSp>
        <xdr:nvGrpSpPr>
          <xdr:cNvPr id="1794" name="Group 1793">
            <a:extLst>
              <a:ext uri="{FF2B5EF4-FFF2-40B4-BE49-F238E27FC236}">
                <a16:creationId xmlns:a16="http://schemas.microsoft.com/office/drawing/2014/main" id="{B73225B1-3144-1FE0-7A1C-91EA01B453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96" name="Straight Connector 1795">
              <a:extLst>
                <a:ext uri="{FF2B5EF4-FFF2-40B4-BE49-F238E27FC236}">
                  <a16:creationId xmlns:a16="http://schemas.microsoft.com/office/drawing/2014/main" id="{E6411FC0-48FA-3A82-A0D1-C1A8081FA96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7" name="Straight Connector 1796">
              <a:extLst>
                <a:ext uri="{FF2B5EF4-FFF2-40B4-BE49-F238E27FC236}">
                  <a16:creationId xmlns:a16="http://schemas.microsoft.com/office/drawing/2014/main" id="{EB19C5BF-F4D1-769D-2323-FDA3DE1D1C6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8" name="Straight Connector 1797">
              <a:extLst>
                <a:ext uri="{FF2B5EF4-FFF2-40B4-BE49-F238E27FC236}">
                  <a16:creationId xmlns:a16="http://schemas.microsoft.com/office/drawing/2014/main" id="{92C186F3-CF23-4545-ABEC-CC52FFCC5E9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9" name="Straight Connector 1798">
              <a:extLst>
                <a:ext uri="{FF2B5EF4-FFF2-40B4-BE49-F238E27FC236}">
                  <a16:creationId xmlns:a16="http://schemas.microsoft.com/office/drawing/2014/main" id="{686A8599-E8EA-FB27-5906-F6F3D33765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0" name="Straight Connector 1799">
              <a:extLst>
                <a:ext uri="{FF2B5EF4-FFF2-40B4-BE49-F238E27FC236}">
                  <a16:creationId xmlns:a16="http://schemas.microsoft.com/office/drawing/2014/main" id="{6B8041A6-0EDC-3FDD-50D1-87D870E8A8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1" name="Straight Connector 1800">
              <a:extLst>
                <a:ext uri="{FF2B5EF4-FFF2-40B4-BE49-F238E27FC236}">
                  <a16:creationId xmlns:a16="http://schemas.microsoft.com/office/drawing/2014/main" id="{8C78D432-7795-673C-74C1-B8FEBA78570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95" name="Straight Connector 1794">
            <a:extLst>
              <a:ext uri="{FF2B5EF4-FFF2-40B4-BE49-F238E27FC236}">
                <a16:creationId xmlns:a16="http://schemas.microsoft.com/office/drawing/2014/main" id="{C1F28AE9-58CF-6CCE-C6C6-420A4CAA64F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274320</xdr:colOff>
      <xdr:row>173</xdr:row>
      <xdr:rowOff>6530</xdr:rowOff>
    </xdr:to>
    <xdr:grpSp>
      <xdr:nvGrpSpPr>
        <xdr:cNvPr id="1802" name="Group 1801">
          <a:extLst>
            <a:ext uri="{FF2B5EF4-FFF2-40B4-BE49-F238E27FC236}">
              <a16:creationId xmlns:a16="http://schemas.microsoft.com/office/drawing/2014/main" id="{4B54F6EE-9222-4D2C-A1B5-2F6E7A7B7C69}"/>
            </a:ext>
          </a:extLst>
        </xdr:cNvPr>
        <xdr:cNvGrpSpPr/>
      </xdr:nvGrpSpPr>
      <xdr:grpSpPr>
        <a:xfrm>
          <a:off x="915147" y="30022426"/>
          <a:ext cx="274320" cy="361383"/>
          <a:chOff x="6147651" y="793750"/>
          <a:chExt cx="462699" cy="514350"/>
        </a:xfrm>
      </xdr:grpSpPr>
      <xdr:grpSp>
        <xdr:nvGrpSpPr>
          <xdr:cNvPr id="1803" name="Group 1802">
            <a:extLst>
              <a:ext uri="{FF2B5EF4-FFF2-40B4-BE49-F238E27FC236}">
                <a16:creationId xmlns:a16="http://schemas.microsoft.com/office/drawing/2014/main" id="{594C8801-22CA-84F3-B5A1-9F0716EF26A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05" name="Straight Connector 1804">
              <a:extLst>
                <a:ext uri="{FF2B5EF4-FFF2-40B4-BE49-F238E27FC236}">
                  <a16:creationId xmlns:a16="http://schemas.microsoft.com/office/drawing/2014/main" id="{9A5C7855-4993-50C8-8AEA-E4B73F6662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6" name="Straight Connector 1805">
              <a:extLst>
                <a:ext uri="{FF2B5EF4-FFF2-40B4-BE49-F238E27FC236}">
                  <a16:creationId xmlns:a16="http://schemas.microsoft.com/office/drawing/2014/main" id="{E8C63609-1C9D-1804-9EAC-04A8964B9C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7" name="Straight Connector 1806">
              <a:extLst>
                <a:ext uri="{FF2B5EF4-FFF2-40B4-BE49-F238E27FC236}">
                  <a16:creationId xmlns:a16="http://schemas.microsoft.com/office/drawing/2014/main" id="{C946DC3A-69DA-D1C7-DDD9-BBF21C5F58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8" name="Straight Connector 1807">
              <a:extLst>
                <a:ext uri="{FF2B5EF4-FFF2-40B4-BE49-F238E27FC236}">
                  <a16:creationId xmlns:a16="http://schemas.microsoft.com/office/drawing/2014/main" id="{C491A852-ABD8-E92F-91A2-6306660C39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9" name="Straight Connector 1808">
              <a:extLst>
                <a:ext uri="{FF2B5EF4-FFF2-40B4-BE49-F238E27FC236}">
                  <a16:creationId xmlns:a16="http://schemas.microsoft.com/office/drawing/2014/main" id="{80ACCEBC-320D-4F0E-7484-53E0862E5B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0" name="Straight Connector 1809">
              <a:extLst>
                <a:ext uri="{FF2B5EF4-FFF2-40B4-BE49-F238E27FC236}">
                  <a16:creationId xmlns:a16="http://schemas.microsoft.com/office/drawing/2014/main" id="{98A86A61-978B-1384-9A6D-02BD994C012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4" name="Straight Connector 1803">
            <a:extLst>
              <a:ext uri="{FF2B5EF4-FFF2-40B4-BE49-F238E27FC236}">
                <a16:creationId xmlns:a16="http://schemas.microsoft.com/office/drawing/2014/main" id="{BA522976-15CA-7AF1-EB9C-2ECB58C979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171</xdr:row>
      <xdr:rowOff>0</xdr:rowOff>
    </xdr:from>
    <xdr:to>
      <xdr:col>4</xdr:col>
      <xdr:colOff>274320</xdr:colOff>
      <xdr:row>173</xdr:row>
      <xdr:rowOff>6530</xdr:rowOff>
    </xdr:to>
    <xdr:grpSp>
      <xdr:nvGrpSpPr>
        <xdr:cNvPr id="1811" name="Group 1810">
          <a:extLst>
            <a:ext uri="{FF2B5EF4-FFF2-40B4-BE49-F238E27FC236}">
              <a16:creationId xmlns:a16="http://schemas.microsoft.com/office/drawing/2014/main" id="{09E02B06-B3FA-4C12-BF2D-90F959417ABF}"/>
            </a:ext>
          </a:extLst>
        </xdr:cNvPr>
        <xdr:cNvGrpSpPr/>
      </xdr:nvGrpSpPr>
      <xdr:grpSpPr>
        <a:xfrm>
          <a:off x="1970368" y="30022426"/>
          <a:ext cx="274320" cy="361383"/>
          <a:chOff x="6147651" y="793750"/>
          <a:chExt cx="462699" cy="514350"/>
        </a:xfrm>
      </xdr:grpSpPr>
      <xdr:grpSp>
        <xdr:nvGrpSpPr>
          <xdr:cNvPr id="1812" name="Group 1811">
            <a:extLst>
              <a:ext uri="{FF2B5EF4-FFF2-40B4-BE49-F238E27FC236}">
                <a16:creationId xmlns:a16="http://schemas.microsoft.com/office/drawing/2014/main" id="{418CCE41-B046-F6EF-6432-8AD080D269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4" name="Straight Connector 1813">
              <a:extLst>
                <a:ext uri="{FF2B5EF4-FFF2-40B4-BE49-F238E27FC236}">
                  <a16:creationId xmlns:a16="http://schemas.microsoft.com/office/drawing/2014/main" id="{6DACF78D-7085-9C0F-B701-70187874F8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5" name="Straight Connector 1814">
              <a:extLst>
                <a:ext uri="{FF2B5EF4-FFF2-40B4-BE49-F238E27FC236}">
                  <a16:creationId xmlns:a16="http://schemas.microsoft.com/office/drawing/2014/main" id="{ABF86195-DC08-A850-DB33-B7FA5CB9C1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6" name="Straight Connector 1815">
              <a:extLst>
                <a:ext uri="{FF2B5EF4-FFF2-40B4-BE49-F238E27FC236}">
                  <a16:creationId xmlns:a16="http://schemas.microsoft.com/office/drawing/2014/main" id="{32D5C16E-9BF4-3C28-0987-9AC8085E002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7" name="Straight Connector 1816">
              <a:extLst>
                <a:ext uri="{FF2B5EF4-FFF2-40B4-BE49-F238E27FC236}">
                  <a16:creationId xmlns:a16="http://schemas.microsoft.com/office/drawing/2014/main" id="{DD3D3A6B-6A75-A534-4DD5-91BAF8B1FB2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8" name="Straight Connector 1817">
              <a:extLst>
                <a:ext uri="{FF2B5EF4-FFF2-40B4-BE49-F238E27FC236}">
                  <a16:creationId xmlns:a16="http://schemas.microsoft.com/office/drawing/2014/main" id="{789A83FF-8A2C-1F47-F4A9-BDDBB58932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9" name="Straight Connector 1818">
              <a:extLst>
                <a:ext uri="{FF2B5EF4-FFF2-40B4-BE49-F238E27FC236}">
                  <a16:creationId xmlns:a16="http://schemas.microsoft.com/office/drawing/2014/main" id="{F5E79F45-CA13-58B8-6829-5EF46CA7937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13" name="Straight Connector 1812">
            <a:extLst>
              <a:ext uri="{FF2B5EF4-FFF2-40B4-BE49-F238E27FC236}">
                <a16:creationId xmlns:a16="http://schemas.microsoft.com/office/drawing/2014/main" id="{3F071F8C-141F-F728-0659-CDC46CBD31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171</xdr:row>
      <xdr:rowOff>0</xdr:rowOff>
    </xdr:from>
    <xdr:to>
      <xdr:col>6</xdr:col>
      <xdr:colOff>274320</xdr:colOff>
      <xdr:row>173</xdr:row>
      <xdr:rowOff>6530</xdr:rowOff>
    </xdr:to>
    <xdr:grpSp>
      <xdr:nvGrpSpPr>
        <xdr:cNvPr id="1820" name="Group 1819">
          <a:extLst>
            <a:ext uri="{FF2B5EF4-FFF2-40B4-BE49-F238E27FC236}">
              <a16:creationId xmlns:a16="http://schemas.microsoft.com/office/drawing/2014/main" id="{0BDC3ABB-61C0-47F1-A51C-2555777129E5}"/>
            </a:ext>
          </a:extLst>
        </xdr:cNvPr>
        <xdr:cNvGrpSpPr/>
      </xdr:nvGrpSpPr>
      <xdr:grpSpPr>
        <a:xfrm>
          <a:off x="3025588" y="30022426"/>
          <a:ext cx="274320" cy="361383"/>
          <a:chOff x="6147651" y="793750"/>
          <a:chExt cx="462699" cy="514350"/>
        </a:xfrm>
      </xdr:grpSpPr>
      <xdr:grpSp>
        <xdr:nvGrpSpPr>
          <xdr:cNvPr id="1821" name="Group 1820">
            <a:extLst>
              <a:ext uri="{FF2B5EF4-FFF2-40B4-BE49-F238E27FC236}">
                <a16:creationId xmlns:a16="http://schemas.microsoft.com/office/drawing/2014/main" id="{57545250-8ECA-3797-D532-A4D81C7FC8C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23" name="Straight Connector 1822">
              <a:extLst>
                <a:ext uri="{FF2B5EF4-FFF2-40B4-BE49-F238E27FC236}">
                  <a16:creationId xmlns:a16="http://schemas.microsoft.com/office/drawing/2014/main" id="{B527842A-79C9-D447-6EFC-3C1C9ACF42C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4" name="Straight Connector 1823">
              <a:extLst>
                <a:ext uri="{FF2B5EF4-FFF2-40B4-BE49-F238E27FC236}">
                  <a16:creationId xmlns:a16="http://schemas.microsoft.com/office/drawing/2014/main" id="{4725CEAF-A1EA-9E86-4763-38B2E72BE99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5" name="Straight Connector 1824">
              <a:extLst>
                <a:ext uri="{FF2B5EF4-FFF2-40B4-BE49-F238E27FC236}">
                  <a16:creationId xmlns:a16="http://schemas.microsoft.com/office/drawing/2014/main" id="{2322189D-CF7B-2A0B-778B-F6078463668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6" name="Straight Connector 1825">
              <a:extLst>
                <a:ext uri="{FF2B5EF4-FFF2-40B4-BE49-F238E27FC236}">
                  <a16:creationId xmlns:a16="http://schemas.microsoft.com/office/drawing/2014/main" id="{3388FFC9-CA80-E11E-4D2C-2DF988615D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7" name="Straight Connector 1826">
              <a:extLst>
                <a:ext uri="{FF2B5EF4-FFF2-40B4-BE49-F238E27FC236}">
                  <a16:creationId xmlns:a16="http://schemas.microsoft.com/office/drawing/2014/main" id="{2405BE8A-70EA-C143-4392-A34AE64C9D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8" name="Straight Connector 1827">
              <a:extLst>
                <a:ext uri="{FF2B5EF4-FFF2-40B4-BE49-F238E27FC236}">
                  <a16:creationId xmlns:a16="http://schemas.microsoft.com/office/drawing/2014/main" id="{DFB7719D-5249-ABE3-5CFF-0A87B0029FA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22" name="Straight Connector 1821">
            <a:extLst>
              <a:ext uri="{FF2B5EF4-FFF2-40B4-BE49-F238E27FC236}">
                <a16:creationId xmlns:a16="http://schemas.microsoft.com/office/drawing/2014/main" id="{55D3823A-B683-BEF7-DD09-5AEA0EA30D7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171</xdr:row>
      <xdr:rowOff>0</xdr:rowOff>
    </xdr:from>
    <xdr:to>
      <xdr:col>20</xdr:col>
      <xdr:colOff>274320</xdr:colOff>
      <xdr:row>173</xdr:row>
      <xdr:rowOff>6530</xdr:rowOff>
    </xdr:to>
    <xdr:grpSp>
      <xdr:nvGrpSpPr>
        <xdr:cNvPr id="1829" name="Group 1828">
          <a:extLst>
            <a:ext uri="{FF2B5EF4-FFF2-40B4-BE49-F238E27FC236}">
              <a16:creationId xmlns:a16="http://schemas.microsoft.com/office/drawing/2014/main" id="{5678CEE0-D02F-41C1-BBD7-1D9C798D41F7}"/>
            </a:ext>
          </a:extLst>
        </xdr:cNvPr>
        <xdr:cNvGrpSpPr/>
      </xdr:nvGrpSpPr>
      <xdr:grpSpPr>
        <a:xfrm>
          <a:off x="10412132" y="30022426"/>
          <a:ext cx="274320" cy="361383"/>
          <a:chOff x="6147651" y="793750"/>
          <a:chExt cx="462699" cy="514350"/>
        </a:xfrm>
      </xdr:grpSpPr>
      <xdr:grpSp>
        <xdr:nvGrpSpPr>
          <xdr:cNvPr id="1830" name="Group 1829">
            <a:extLst>
              <a:ext uri="{FF2B5EF4-FFF2-40B4-BE49-F238E27FC236}">
                <a16:creationId xmlns:a16="http://schemas.microsoft.com/office/drawing/2014/main" id="{CE8EDEEF-803B-47ED-58AE-D2E8A91A48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32" name="Straight Connector 1831">
              <a:extLst>
                <a:ext uri="{FF2B5EF4-FFF2-40B4-BE49-F238E27FC236}">
                  <a16:creationId xmlns:a16="http://schemas.microsoft.com/office/drawing/2014/main" id="{D043F7D6-8423-F7A8-B838-4D7BA44569E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3" name="Straight Connector 1832">
              <a:extLst>
                <a:ext uri="{FF2B5EF4-FFF2-40B4-BE49-F238E27FC236}">
                  <a16:creationId xmlns:a16="http://schemas.microsoft.com/office/drawing/2014/main" id="{C966F34A-640E-A1D6-E6CB-4E0363CD808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4" name="Straight Connector 1833">
              <a:extLst>
                <a:ext uri="{FF2B5EF4-FFF2-40B4-BE49-F238E27FC236}">
                  <a16:creationId xmlns:a16="http://schemas.microsoft.com/office/drawing/2014/main" id="{DF00C61E-8AEB-252C-082F-1B6A5CF6EA8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5" name="Straight Connector 1834">
              <a:extLst>
                <a:ext uri="{FF2B5EF4-FFF2-40B4-BE49-F238E27FC236}">
                  <a16:creationId xmlns:a16="http://schemas.microsoft.com/office/drawing/2014/main" id="{0D611BF2-97BD-175B-A3F6-711CF8D455C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6" name="Straight Connector 1835">
              <a:extLst>
                <a:ext uri="{FF2B5EF4-FFF2-40B4-BE49-F238E27FC236}">
                  <a16:creationId xmlns:a16="http://schemas.microsoft.com/office/drawing/2014/main" id="{56816F3B-3D9B-5FE4-D7A8-A9349B4AB33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7" name="Straight Connector 1836">
              <a:extLst>
                <a:ext uri="{FF2B5EF4-FFF2-40B4-BE49-F238E27FC236}">
                  <a16:creationId xmlns:a16="http://schemas.microsoft.com/office/drawing/2014/main" id="{01E9FA76-1C55-06E2-E53C-8CFB21D4865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31" name="Straight Connector 1830">
            <a:extLst>
              <a:ext uri="{FF2B5EF4-FFF2-40B4-BE49-F238E27FC236}">
                <a16:creationId xmlns:a16="http://schemas.microsoft.com/office/drawing/2014/main" id="{D7C95BBF-5767-B83A-9609-978205297F8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171</xdr:row>
      <xdr:rowOff>0</xdr:rowOff>
    </xdr:from>
    <xdr:to>
      <xdr:col>18</xdr:col>
      <xdr:colOff>274320</xdr:colOff>
      <xdr:row>173</xdr:row>
      <xdr:rowOff>6530</xdr:rowOff>
    </xdr:to>
    <xdr:grpSp>
      <xdr:nvGrpSpPr>
        <xdr:cNvPr id="1838" name="Group 1837">
          <a:extLst>
            <a:ext uri="{FF2B5EF4-FFF2-40B4-BE49-F238E27FC236}">
              <a16:creationId xmlns:a16="http://schemas.microsoft.com/office/drawing/2014/main" id="{170F1E47-EF28-4CF1-B183-93EF2EA67E5C}"/>
            </a:ext>
          </a:extLst>
        </xdr:cNvPr>
        <xdr:cNvGrpSpPr/>
      </xdr:nvGrpSpPr>
      <xdr:grpSpPr>
        <a:xfrm>
          <a:off x="9356912" y="30022426"/>
          <a:ext cx="274320" cy="361383"/>
          <a:chOff x="6147651" y="793750"/>
          <a:chExt cx="462699" cy="514350"/>
        </a:xfrm>
      </xdr:grpSpPr>
      <xdr:grpSp>
        <xdr:nvGrpSpPr>
          <xdr:cNvPr id="1839" name="Group 1838">
            <a:extLst>
              <a:ext uri="{FF2B5EF4-FFF2-40B4-BE49-F238E27FC236}">
                <a16:creationId xmlns:a16="http://schemas.microsoft.com/office/drawing/2014/main" id="{8DD5BE83-814E-370B-737A-3A50AB70A50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41" name="Straight Connector 1840">
              <a:extLst>
                <a:ext uri="{FF2B5EF4-FFF2-40B4-BE49-F238E27FC236}">
                  <a16:creationId xmlns:a16="http://schemas.microsoft.com/office/drawing/2014/main" id="{B1FE2C69-7A7A-2896-73DF-4600918F22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2" name="Straight Connector 1841">
              <a:extLst>
                <a:ext uri="{FF2B5EF4-FFF2-40B4-BE49-F238E27FC236}">
                  <a16:creationId xmlns:a16="http://schemas.microsoft.com/office/drawing/2014/main" id="{98C4A904-20D7-117D-93F4-FD62ADAFD8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3" name="Straight Connector 1842">
              <a:extLst>
                <a:ext uri="{FF2B5EF4-FFF2-40B4-BE49-F238E27FC236}">
                  <a16:creationId xmlns:a16="http://schemas.microsoft.com/office/drawing/2014/main" id="{564B549B-EDA4-2E0C-8753-0513D99C333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4" name="Straight Connector 1843">
              <a:extLst>
                <a:ext uri="{FF2B5EF4-FFF2-40B4-BE49-F238E27FC236}">
                  <a16:creationId xmlns:a16="http://schemas.microsoft.com/office/drawing/2014/main" id="{608BC42E-06DE-D804-5E24-490E3D7D9C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5" name="Straight Connector 1844">
              <a:extLst>
                <a:ext uri="{FF2B5EF4-FFF2-40B4-BE49-F238E27FC236}">
                  <a16:creationId xmlns:a16="http://schemas.microsoft.com/office/drawing/2014/main" id="{6206A396-F169-F796-9DFF-596DF67F3BE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6" name="Straight Connector 1845">
              <a:extLst>
                <a:ext uri="{FF2B5EF4-FFF2-40B4-BE49-F238E27FC236}">
                  <a16:creationId xmlns:a16="http://schemas.microsoft.com/office/drawing/2014/main" id="{B0973240-6B66-7F9B-934C-0CE00306AE8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CBDC0531-08EE-79CA-9489-8762CB3BEE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171</xdr:row>
      <xdr:rowOff>0</xdr:rowOff>
    </xdr:from>
    <xdr:to>
      <xdr:col>16</xdr:col>
      <xdr:colOff>274320</xdr:colOff>
      <xdr:row>173</xdr:row>
      <xdr:rowOff>6530</xdr:rowOff>
    </xdr:to>
    <xdr:grpSp>
      <xdr:nvGrpSpPr>
        <xdr:cNvPr id="1847" name="Group 1846">
          <a:extLst>
            <a:ext uri="{FF2B5EF4-FFF2-40B4-BE49-F238E27FC236}">
              <a16:creationId xmlns:a16="http://schemas.microsoft.com/office/drawing/2014/main" id="{33FC0F1A-04CE-4087-9FEA-F5DE4DC32ADF}"/>
            </a:ext>
          </a:extLst>
        </xdr:cNvPr>
        <xdr:cNvGrpSpPr/>
      </xdr:nvGrpSpPr>
      <xdr:grpSpPr>
        <a:xfrm>
          <a:off x="8301691" y="30022426"/>
          <a:ext cx="274320" cy="361383"/>
          <a:chOff x="6147651" y="793750"/>
          <a:chExt cx="462699" cy="514350"/>
        </a:xfrm>
      </xdr:grpSpPr>
      <xdr:grpSp>
        <xdr:nvGrpSpPr>
          <xdr:cNvPr id="1848" name="Group 1847">
            <a:extLst>
              <a:ext uri="{FF2B5EF4-FFF2-40B4-BE49-F238E27FC236}">
                <a16:creationId xmlns:a16="http://schemas.microsoft.com/office/drawing/2014/main" id="{51D9EA79-24C1-189F-E4CA-F5A3E3773D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0" name="Straight Connector 1849">
              <a:extLst>
                <a:ext uri="{FF2B5EF4-FFF2-40B4-BE49-F238E27FC236}">
                  <a16:creationId xmlns:a16="http://schemas.microsoft.com/office/drawing/2014/main" id="{479CDAF1-4984-2982-87BB-828184EADD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1" name="Straight Connector 1850">
              <a:extLst>
                <a:ext uri="{FF2B5EF4-FFF2-40B4-BE49-F238E27FC236}">
                  <a16:creationId xmlns:a16="http://schemas.microsoft.com/office/drawing/2014/main" id="{0DD48847-88B2-13C4-FE59-C80C173BFE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2" name="Straight Connector 1851">
              <a:extLst>
                <a:ext uri="{FF2B5EF4-FFF2-40B4-BE49-F238E27FC236}">
                  <a16:creationId xmlns:a16="http://schemas.microsoft.com/office/drawing/2014/main" id="{8E517BC8-2AF8-D7A8-5FF9-7ABA74BF59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3" name="Straight Connector 1852">
              <a:extLst>
                <a:ext uri="{FF2B5EF4-FFF2-40B4-BE49-F238E27FC236}">
                  <a16:creationId xmlns:a16="http://schemas.microsoft.com/office/drawing/2014/main" id="{03924A67-34B6-9A8D-9B6A-247EDCF52A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4" name="Straight Connector 1853">
              <a:extLst>
                <a:ext uri="{FF2B5EF4-FFF2-40B4-BE49-F238E27FC236}">
                  <a16:creationId xmlns:a16="http://schemas.microsoft.com/office/drawing/2014/main" id="{D80A66D7-4707-A428-F910-5B8585FAC72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5" name="Straight Connector 1854">
              <a:extLst>
                <a:ext uri="{FF2B5EF4-FFF2-40B4-BE49-F238E27FC236}">
                  <a16:creationId xmlns:a16="http://schemas.microsoft.com/office/drawing/2014/main" id="{0A7AA9EC-67C6-3E43-C459-98115EB2B0F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9" name="Straight Connector 1848">
            <a:extLst>
              <a:ext uri="{FF2B5EF4-FFF2-40B4-BE49-F238E27FC236}">
                <a16:creationId xmlns:a16="http://schemas.microsoft.com/office/drawing/2014/main" id="{76A0ED6C-C80E-CB84-60FC-AEC54053B4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171</xdr:row>
      <xdr:rowOff>0</xdr:rowOff>
    </xdr:from>
    <xdr:to>
      <xdr:col>14</xdr:col>
      <xdr:colOff>274320</xdr:colOff>
      <xdr:row>173</xdr:row>
      <xdr:rowOff>6530</xdr:rowOff>
    </xdr:to>
    <xdr:grpSp>
      <xdr:nvGrpSpPr>
        <xdr:cNvPr id="1856" name="Group 1855">
          <a:extLst>
            <a:ext uri="{FF2B5EF4-FFF2-40B4-BE49-F238E27FC236}">
              <a16:creationId xmlns:a16="http://schemas.microsoft.com/office/drawing/2014/main" id="{41800B06-3D55-4E54-8CE4-0FFDAB29526C}"/>
            </a:ext>
          </a:extLst>
        </xdr:cNvPr>
        <xdr:cNvGrpSpPr/>
      </xdr:nvGrpSpPr>
      <xdr:grpSpPr>
        <a:xfrm>
          <a:off x="7246471" y="30022426"/>
          <a:ext cx="274320" cy="361383"/>
          <a:chOff x="6147651" y="793750"/>
          <a:chExt cx="462699" cy="514350"/>
        </a:xfrm>
      </xdr:grpSpPr>
      <xdr:grpSp>
        <xdr:nvGrpSpPr>
          <xdr:cNvPr id="1857" name="Group 1856">
            <a:extLst>
              <a:ext uri="{FF2B5EF4-FFF2-40B4-BE49-F238E27FC236}">
                <a16:creationId xmlns:a16="http://schemas.microsoft.com/office/drawing/2014/main" id="{317A3738-C71B-4502-67EB-AE326470ECD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9" name="Straight Connector 1858">
              <a:extLst>
                <a:ext uri="{FF2B5EF4-FFF2-40B4-BE49-F238E27FC236}">
                  <a16:creationId xmlns:a16="http://schemas.microsoft.com/office/drawing/2014/main" id="{A81AE6E1-5322-8E72-2D26-ED505AEFF7B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0" name="Straight Connector 1859">
              <a:extLst>
                <a:ext uri="{FF2B5EF4-FFF2-40B4-BE49-F238E27FC236}">
                  <a16:creationId xmlns:a16="http://schemas.microsoft.com/office/drawing/2014/main" id="{67727A61-28B4-722B-D899-7748D22749E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1" name="Straight Connector 1860">
              <a:extLst>
                <a:ext uri="{FF2B5EF4-FFF2-40B4-BE49-F238E27FC236}">
                  <a16:creationId xmlns:a16="http://schemas.microsoft.com/office/drawing/2014/main" id="{C61838CC-0D28-80E0-EE9E-DEA04CE62D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2" name="Straight Connector 1861">
              <a:extLst>
                <a:ext uri="{FF2B5EF4-FFF2-40B4-BE49-F238E27FC236}">
                  <a16:creationId xmlns:a16="http://schemas.microsoft.com/office/drawing/2014/main" id="{07D48B5D-A83B-3FAE-DD99-0453B9135A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3" name="Straight Connector 1862">
              <a:extLst>
                <a:ext uri="{FF2B5EF4-FFF2-40B4-BE49-F238E27FC236}">
                  <a16:creationId xmlns:a16="http://schemas.microsoft.com/office/drawing/2014/main" id="{5D6795FA-014C-2A74-3606-7AA6765691D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4" name="Straight Connector 1863">
              <a:extLst>
                <a:ext uri="{FF2B5EF4-FFF2-40B4-BE49-F238E27FC236}">
                  <a16:creationId xmlns:a16="http://schemas.microsoft.com/office/drawing/2014/main" id="{BBDC782B-93AB-D49E-80EA-C5DFE57F07B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58" name="Straight Connector 1857">
            <a:extLst>
              <a:ext uri="{FF2B5EF4-FFF2-40B4-BE49-F238E27FC236}">
                <a16:creationId xmlns:a16="http://schemas.microsoft.com/office/drawing/2014/main" id="{CC2D61D5-4FB5-01E1-13A7-44A6AA8CF0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171</xdr:row>
      <xdr:rowOff>0</xdr:rowOff>
    </xdr:from>
    <xdr:to>
      <xdr:col>8</xdr:col>
      <xdr:colOff>274320</xdr:colOff>
      <xdr:row>173</xdr:row>
      <xdr:rowOff>6530</xdr:rowOff>
    </xdr:to>
    <xdr:grpSp>
      <xdr:nvGrpSpPr>
        <xdr:cNvPr id="1865" name="Group 1864">
          <a:extLst>
            <a:ext uri="{FF2B5EF4-FFF2-40B4-BE49-F238E27FC236}">
              <a16:creationId xmlns:a16="http://schemas.microsoft.com/office/drawing/2014/main" id="{B3A3FDC1-6B0C-4CBA-9609-8832CF966D4B}"/>
            </a:ext>
          </a:extLst>
        </xdr:cNvPr>
        <xdr:cNvGrpSpPr/>
      </xdr:nvGrpSpPr>
      <xdr:grpSpPr>
        <a:xfrm>
          <a:off x="4080809" y="30022426"/>
          <a:ext cx="274320" cy="361383"/>
          <a:chOff x="6147651" y="793750"/>
          <a:chExt cx="462699" cy="514350"/>
        </a:xfrm>
      </xdr:grpSpPr>
      <xdr:grpSp>
        <xdr:nvGrpSpPr>
          <xdr:cNvPr id="1866" name="Group 1865">
            <a:extLst>
              <a:ext uri="{FF2B5EF4-FFF2-40B4-BE49-F238E27FC236}">
                <a16:creationId xmlns:a16="http://schemas.microsoft.com/office/drawing/2014/main" id="{47825E92-E99B-877C-C80C-4C3243706B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68" name="Straight Connector 1867">
              <a:extLst>
                <a:ext uri="{FF2B5EF4-FFF2-40B4-BE49-F238E27FC236}">
                  <a16:creationId xmlns:a16="http://schemas.microsoft.com/office/drawing/2014/main" id="{2D0E694E-FF73-1406-509A-90ED22C478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9" name="Straight Connector 1868">
              <a:extLst>
                <a:ext uri="{FF2B5EF4-FFF2-40B4-BE49-F238E27FC236}">
                  <a16:creationId xmlns:a16="http://schemas.microsoft.com/office/drawing/2014/main" id="{73028763-676F-9B96-10DF-E97CCEF25B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0" name="Straight Connector 1869">
              <a:extLst>
                <a:ext uri="{FF2B5EF4-FFF2-40B4-BE49-F238E27FC236}">
                  <a16:creationId xmlns:a16="http://schemas.microsoft.com/office/drawing/2014/main" id="{38CCDE99-55D1-522E-30C7-40F0AEFBA3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1" name="Straight Connector 1870">
              <a:extLst>
                <a:ext uri="{FF2B5EF4-FFF2-40B4-BE49-F238E27FC236}">
                  <a16:creationId xmlns:a16="http://schemas.microsoft.com/office/drawing/2014/main" id="{1BDF12C8-2E4C-98FE-D116-E6ACB447B5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2" name="Straight Connector 1871">
              <a:extLst>
                <a:ext uri="{FF2B5EF4-FFF2-40B4-BE49-F238E27FC236}">
                  <a16:creationId xmlns:a16="http://schemas.microsoft.com/office/drawing/2014/main" id="{4973912B-EDA2-FC7A-F64E-5082B707102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3" name="Straight Connector 1872">
              <a:extLst>
                <a:ext uri="{FF2B5EF4-FFF2-40B4-BE49-F238E27FC236}">
                  <a16:creationId xmlns:a16="http://schemas.microsoft.com/office/drawing/2014/main" id="{202F7EA6-1132-1FA0-B155-9EDD60B64F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67" name="Straight Connector 1866">
            <a:extLst>
              <a:ext uri="{FF2B5EF4-FFF2-40B4-BE49-F238E27FC236}">
                <a16:creationId xmlns:a16="http://schemas.microsoft.com/office/drawing/2014/main" id="{D2C6DA9E-799C-C917-B650-898517579F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171</xdr:row>
      <xdr:rowOff>0</xdr:rowOff>
    </xdr:from>
    <xdr:to>
      <xdr:col>10</xdr:col>
      <xdr:colOff>274320</xdr:colOff>
      <xdr:row>173</xdr:row>
      <xdr:rowOff>6530</xdr:rowOff>
    </xdr:to>
    <xdr:grpSp>
      <xdr:nvGrpSpPr>
        <xdr:cNvPr id="1874" name="Group 1873">
          <a:extLst>
            <a:ext uri="{FF2B5EF4-FFF2-40B4-BE49-F238E27FC236}">
              <a16:creationId xmlns:a16="http://schemas.microsoft.com/office/drawing/2014/main" id="{42AFA688-D34D-48E9-A516-433E144320FD}"/>
            </a:ext>
          </a:extLst>
        </xdr:cNvPr>
        <xdr:cNvGrpSpPr/>
      </xdr:nvGrpSpPr>
      <xdr:grpSpPr>
        <a:xfrm>
          <a:off x="5136029" y="30022426"/>
          <a:ext cx="274320" cy="361383"/>
          <a:chOff x="6147651" y="793750"/>
          <a:chExt cx="462699" cy="514350"/>
        </a:xfrm>
      </xdr:grpSpPr>
      <xdr:grpSp>
        <xdr:nvGrpSpPr>
          <xdr:cNvPr id="1875" name="Group 1874">
            <a:extLst>
              <a:ext uri="{FF2B5EF4-FFF2-40B4-BE49-F238E27FC236}">
                <a16:creationId xmlns:a16="http://schemas.microsoft.com/office/drawing/2014/main" id="{ADF6E090-11C0-5AF3-4516-623FE9A597E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77" name="Straight Connector 1876">
              <a:extLst>
                <a:ext uri="{FF2B5EF4-FFF2-40B4-BE49-F238E27FC236}">
                  <a16:creationId xmlns:a16="http://schemas.microsoft.com/office/drawing/2014/main" id="{35C3090C-578B-D91E-5234-FD3495FECE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8" name="Straight Connector 1877">
              <a:extLst>
                <a:ext uri="{FF2B5EF4-FFF2-40B4-BE49-F238E27FC236}">
                  <a16:creationId xmlns:a16="http://schemas.microsoft.com/office/drawing/2014/main" id="{CC0E9F0E-3037-EE71-DB69-02FB94DE49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9" name="Straight Connector 1878">
              <a:extLst>
                <a:ext uri="{FF2B5EF4-FFF2-40B4-BE49-F238E27FC236}">
                  <a16:creationId xmlns:a16="http://schemas.microsoft.com/office/drawing/2014/main" id="{332F497D-F374-5768-06B1-D0A5620A480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0" name="Straight Connector 1879">
              <a:extLst>
                <a:ext uri="{FF2B5EF4-FFF2-40B4-BE49-F238E27FC236}">
                  <a16:creationId xmlns:a16="http://schemas.microsoft.com/office/drawing/2014/main" id="{7856DBBC-8CBD-C0AA-3BD4-9657B910DAA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1" name="Straight Connector 1880">
              <a:extLst>
                <a:ext uri="{FF2B5EF4-FFF2-40B4-BE49-F238E27FC236}">
                  <a16:creationId xmlns:a16="http://schemas.microsoft.com/office/drawing/2014/main" id="{2446F48B-DDEA-675F-3546-E95B7438DFF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2" name="Straight Connector 1881">
              <a:extLst>
                <a:ext uri="{FF2B5EF4-FFF2-40B4-BE49-F238E27FC236}">
                  <a16:creationId xmlns:a16="http://schemas.microsoft.com/office/drawing/2014/main" id="{62605F6C-C04A-385F-E471-267AE876D2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76" name="Straight Connector 1875">
            <a:extLst>
              <a:ext uri="{FF2B5EF4-FFF2-40B4-BE49-F238E27FC236}">
                <a16:creationId xmlns:a16="http://schemas.microsoft.com/office/drawing/2014/main" id="{B3A2E737-D381-DE42-9632-7E10F2AE66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274320</xdr:colOff>
      <xdr:row>161</xdr:row>
      <xdr:rowOff>6531</xdr:rowOff>
    </xdr:to>
    <xdr:grpSp>
      <xdr:nvGrpSpPr>
        <xdr:cNvPr id="1883" name="Group 1882">
          <a:extLst>
            <a:ext uri="{FF2B5EF4-FFF2-40B4-BE49-F238E27FC236}">
              <a16:creationId xmlns:a16="http://schemas.microsoft.com/office/drawing/2014/main" id="{08FE4825-49F0-47DB-B8D1-8FAFAB0FAE4F}"/>
            </a:ext>
          </a:extLst>
        </xdr:cNvPr>
        <xdr:cNvGrpSpPr/>
      </xdr:nvGrpSpPr>
      <xdr:grpSpPr>
        <a:xfrm>
          <a:off x="915147" y="27986691"/>
          <a:ext cx="274320" cy="361384"/>
          <a:chOff x="6147651" y="793750"/>
          <a:chExt cx="462699" cy="514350"/>
        </a:xfrm>
      </xdr:grpSpPr>
      <xdr:grpSp>
        <xdr:nvGrpSpPr>
          <xdr:cNvPr id="1884" name="Group 1883">
            <a:extLst>
              <a:ext uri="{FF2B5EF4-FFF2-40B4-BE49-F238E27FC236}">
                <a16:creationId xmlns:a16="http://schemas.microsoft.com/office/drawing/2014/main" id="{CBE661C1-FFA1-B6D4-31B9-7729E57732E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86" name="Straight Connector 1885">
              <a:extLst>
                <a:ext uri="{FF2B5EF4-FFF2-40B4-BE49-F238E27FC236}">
                  <a16:creationId xmlns:a16="http://schemas.microsoft.com/office/drawing/2014/main" id="{1D505806-B15C-9E04-9450-32DD60F91E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7" name="Straight Connector 1886">
              <a:extLst>
                <a:ext uri="{FF2B5EF4-FFF2-40B4-BE49-F238E27FC236}">
                  <a16:creationId xmlns:a16="http://schemas.microsoft.com/office/drawing/2014/main" id="{57CECBF9-0782-2D67-0BA9-13D9C5837B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8" name="Straight Connector 1887">
              <a:extLst>
                <a:ext uri="{FF2B5EF4-FFF2-40B4-BE49-F238E27FC236}">
                  <a16:creationId xmlns:a16="http://schemas.microsoft.com/office/drawing/2014/main" id="{B703D1C2-3D59-4FB9-62FF-0F39289D61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9" name="Straight Connector 1888">
              <a:extLst>
                <a:ext uri="{FF2B5EF4-FFF2-40B4-BE49-F238E27FC236}">
                  <a16:creationId xmlns:a16="http://schemas.microsoft.com/office/drawing/2014/main" id="{F400FAC8-EC8D-5A3E-5FC4-16DFA68560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0" name="Straight Connector 1889">
              <a:extLst>
                <a:ext uri="{FF2B5EF4-FFF2-40B4-BE49-F238E27FC236}">
                  <a16:creationId xmlns:a16="http://schemas.microsoft.com/office/drawing/2014/main" id="{5571D7A2-EB45-C5A7-4FA7-3B8B3BFE84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1" name="Straight Connector 1890">
              <a:extLst>
                <a:ext uri="{FF2B5EF4-FFF2-40B4-BE49-F238E27FC236}">
                  <a16:creationId xmlns:a16="http://schemas.microsoft.com/office/drawing/2014/main" id="{4855F53D-8F08-3B78-CFF7-A2ECB29869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85" name="Straight Connector 1884">
            <a:extLst>
              <a:ext uri="{FF2B5EF4-FFF2-40B4-BE49-F238E27FC236}">
                <a16:creationId xmlns:a16="http://schemas.microsoft.com/office/drawing/2014/main" id="{ECF5943F-ACD3-B1D9-4B2B-4414786CC0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274320</xdr:colOff>
      <xdr:row>161</xdr:row>
      <xdr:rowOff>6531</xdr:rowOff>
    </xdr:to>
    <xdr:grpSp>
      <xdr:nvGrpSpPr>
        <xdr:cNvPr id="1892" name="Group 1891">
          <a:extLst>
            <a:ext uri="{FF2B5EF4-FFF2-40B4-BE49-F238E27FC236}">
              <a16:creationId xmlns:a16="http://schemas.microsoft.com/office/drawing/2014/main" id="{55AFD734-27BC-4025-858C-8E47153E2E3A}"/>
            </a:ext>
          </a:extLst>
        </xdr:cNvPr>
        <xdr:cNvGrpSpPr/>
      </xdr:nvGrpSpPr>
      <xdr:grpSpPr>
        <a:xfrm>
          <a:off x="3025588" y="27986691"/>
          <a:ext cx="274320" cy="361384"/>
          <a:chOff x="6147651" y="793750"/>
          <a:chExt cx="462699" cy="514350"/>
        </a:xfrm>
      </xdr:grpSpPr>
      <xdr:grpSp>
        <xdr:nvGrpSpPr>
          <xdr:cNvPr id="1893" name="Group 1892">
            <a:extLst>
              <a:ext uri="{FF2B5EF4-FFF2-40B4-BE49-F238E27FC236}">
                <a16:creationId xmlns:a16="http://schemas.microsoft.com/office/drawing/2014/main" id="{CC661E91-5D19-BB2E-6C52-EC281A968BB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95" name="Straight Connector 1894">
              <a:extLst>
                <a:ext uri="{FF2B5EF4-FFF2-40B4-BE49-F238E27FC236}">
                  <a16:creationId xmlns:a16="http://schemas.microsoft.com/office/drawing/2014/main" id="{040BD100-9AB7-5051-E474-51FB1987FB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6" name="Straight Connector 1895">
              <a:extLst>
                <a:ext uri="{FF2B5EF4-FFF2-40B4-BE49-F238E27FC236}">
                  <a16:creationId xmlns:a16="http://schemas.microsoft.com/office/drawing/2014/main" id="{60FA0D44-F8E4-73BF-D5B6-68F6D74C06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7" name="Straight Connector 1896">
              <a:extLst>
                <a:ext uri="{FF2B5EF4-FFF2-40B4-BE49-F238E27FC236}">
                  <a16:creationId xmlns:a16="http://schemas.microsoft.com/office/drawing/2014/main" id="{8BDFCA4D-1157-CE94-305F-64020404DE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8" name="Straight Connector 1897">
              <a:extLst>
                <a:ext uri="{FF2B5EF4-FFF2-40B4-BE49-F238E27FC236}">
                  <a16:creationId xmlns:a16="http://schemas.microsoft.com/office/drawing/2014/main" id="{3ECB3320-A5E9-5B08-8466-D29790284DA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9" name="Straight Connector 1898">
              <a:extLst>
                <a:ext uri="{FF2B5EF4-FFF2-40B4-BE49-F238E27FC236}">
                  <a16:creationId xmlns:a16="http://schemas.microsoft.com/office/drawing/2014/main" id="{4243EF9B-C47E-7294-23F6-A57D5E4256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0" name="Straight Connector 1899">
              <a:extLst>
                <a:ext uri="{FF2B5EF4-FFF2-40B4-BE49-F238E27FC236}">
                  <a16:creationId xmlns:a16="http://schemas.microsoft.com/office/drawing/2014/main" id="{90501DF4-B62E-AEDD-97CD-C89D5310E4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4" name="Straight Connector 1893">
            <a:extLst>
              <a:ext uri="{FF2B5EF4-FFF2-40B4-BE49-F238E27FC236}">
                <a16:creationId xmlns:a16="http://schemas.microsoft.com/office/drawing/2014/main" id="{66D337B5-C2C1-02D6-B235-E8D46354E8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159</xdr:row>
      <xdr:rowOff>0</xdr:rowOff>
    </xdr:from>
    <xdr:to>
      <xdr:col>8</xdr:col>
      <xdr:colOff>274320</xdr:colOff>
      <xdr:row>161</xdr:row>
      <xdr:rowOff>6531</xdr:rowOff>
    </xdr:to>
    <xdr:grpSp>
      <xdr:nvGrpSpPr>
        <xdr:cNvPr id="1901" name="Group 1900">
          <a:extLst>
            <a:ext uri="{FF2B5EF4-FFF2-40B4-BE49-F238E27FC236}">
              <a16:creationId xmlns:a16="http://schemas.microsoft.com/office/drawing/2014/main" id="{E93B0FFC-3149-46E2-8A33-4D1ED2ACE9FE}"/>
            </a:ext>
          </a:extLst>
        </xdr:cNvPr>
        <xdr:cNvGrpSpPr/>
      </xdr:nvGrpSpPr>
      <xdr:grpSpPr>
        <a:xfrm>
          <a:off x="4080809" y="27986691"/>
          <a:ext cx="274320" cy="361384"/>
          <a:chOff x="6147651" y="793750"/>
          <a:chExt cx="462699" cy="514350"/>
        </a:xfrm>
      </xdr:grpSpPr>
      <xdr:grpSp>
        <xdr:nvGrpSpPr>
          <xdr:cNvPr id="1902" name="Group 1901">
            <a:extLst>
              <a:ext uri="{FF2B5EF4-FFF2-40B4-BE49-F238E27FC236}">
                <a16:creationId xmlns:a16="http://schemas.microsoft.com/office/drawing/2014/main" id="{BB21F15B-3190-08C5-5999-34E534274F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4" name="Straight Connector 1903">
              <a:extLst>
                <a:ext uri="{FF2B5EF4-FFF2-40B4-BE49-F238E27FC236}">
                  <a16:creationId xmlns:a16="http://schemas.microsoft.com/office/drawing/2014/main" id="{8CB0E80F-393B-852E-A4B1-33DAB0BBFD4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5" name="Straight Connector 1904">
              <a:extLst>
                <a:ext uri="{FF2B5EF4-FFF2-40B4-BE49-F238E27FC236}">
                  <a16:creationId xmlns:a16="http://schemas.microsoft.com/office/drawing/2014/main" id="{5C4555CB-A141-5016-DCEA-DFE6A1D49F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6" name="Straight Connector 1905">
              <a:extLst>
                <a:ext uri="{FF2B5EF4-FFF2-40B4-BE49-F238E27FC236}">
                  <a16:creationId xmlns:a16="http://schemas.microsoft.com/office/drawing/2014/main" id="{7E77CD1E-426F-93AF-8041-5636512000D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7" name="Straight Connector 1906">
              <a:extLst>
                <a:ext uri="{FF2B5EF4-FFF2-40B4-BE49-F238E27FC236}">
                  <a16:creationId xmlns:a16="http://schemas.microsoft.com/office/drawing/2014/main" id="{8C77F93D-FB23-6566-2F0F-EE9DA22890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8" name="Straight Connector 1907">
              <a:extLst>
                <a:ext uri="{FF2B5EF4-FFF2-40B4-BE49-F238E27FC236}">
                  <a16:creationId xmlns:a16="http://schemas.microsoft.com/office/drawing/2014/main" id="{33A01DC6-AE4C-1E10-3DDD-CB39997AF56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9" name="Straight Connector 1908">
              <a:extLst>
                <a:ext uri="{FF2B5EF4-FFF2-40B4-BE49-F238E27FC236}">
                  <a16:creationId xmlns:a16="http://schemas.microsoft.com/office/drawing/2014/main" id="{CD732F2B-6555-0E91-689B-68F8F6C1232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95426C3B-24ED-59B5-7A89-87D03B1C8E9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159</xdr:row>
      <xdr:rowOff>0</xdr:rowOff>
    </xdr:from>
    <xdr:to>
      <xdr:col>16</xdr:col>
      <xdr:colOff>274320</xdr:colOff>
      <xdr:row>161</xdr:row>
      <xdr:rowOff>6531</xdr:rowOff>
    </xdr:to>
    <xdr:grpSp>
      <xdr:nvGrpSpPr>
        <xdr:cNvPr id="1910" name="Group 1909">
          <a:extLst>
            <a:ext uri="{FF2B5EF4-FFF2-40B4-BE49-F238E27FC236}">
              <a16:creationId xmlns:a16="http://schemas.microsoft.com/office/drawing/2014/main" id="{BE36FA6E-47CB-487D-9906-1859CAB4D8B0}"/>
            </a:ext>
          </a:extLst>
        </xdr:cNvPr>
        <xdr:cNvGrpSpPr/>
      </xdr:nvGrpSpPr>
      <xdr:grpSpPr>
        <a:xfrm>
          <a:off x="8301691" y="27986691"/>
          <a:ext cx="274320" cy="361384"/>
          <a:chOff x="6147651" y="793750"/>
          <a:chExt cx="462699" cy="514350"/>
        </a:xfrm>
      </xdr:grpSpPr>
      <xdr:grpSp>
        <xdr:nvGrpSpPr>
          <xdr:cNvPr id="1911" name="Group 1910">
            <a:extLst>
              <a:ext uri="{FF2B5EF4-FFF2-40B4-BE49-F238E27FC236}">
                <a16:creationId xmlns:a16="http://schemas.microsoft.com/office/drawing/2014/main" id="{C4DD3A74-AD6F-B4F2-2E98-D6623DB5593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13" name="Straight Connector 1912">
              <a:extLst>
                <a:ext uri="{FF2B5EF4-FFF2-40B4-BE49-F238E27FC236}">
                  <a16:creationId xmlns:a16="http://schemas.microsoft.com/office/drawing/2014/main" id="{12EC498B-8776-9236-3105-68F2F422BA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4" name="Straight Connector 1913">
              <a:extLst>
                <a:ext uri="{FF2B5EF4-FFF2-40B4-BE49-F238E27FC236}">
                  <a16:creationId xmlns:a16="http://schemas.microsoft.com/office/drawing/2014/main" id="{736F8334-5742-7797-CE20-7FDA632E49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5" name="Straight Connector 1914">
              <a:extLst>
                <a:ext uri="{FF2B5EF4-FFF2-40B4-BE49-F238E27FC236}">
                  <a16:creationId xmlns:a16="http://schemas.microsoft.com/office/drawing/2014/main" id="{BD1BFE29-21FD-CC29-2278-800EC4330E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6" name="Straight Connector 1915">
              <a:extLst>
                <a:ext uri="{FF2B5EF4-FFF2-40B4-BE49-F238E27FC236}">
                  <a16:creationId xmlns:a16="http://schemas.microsoft.com/office/drawing/2014/main" id="{6A43CA1E-AF75-2545-FC54-64455A7318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7" name="Straight Connector 1916">
              <a:extLst>
                <a:ext uri="{FF2B5EF4-FFF2-40B4-BE49-F238E27FC236}">
                  <a16:creationId xmlns:a16="http://schemas.microsoft.com/office/drawing/2014/main" id="{162A3504-F29B-4321-FCB4-D3CE4FB0207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8" name="Straight Connector 1917">
              <a:extLst>
                <a:ext uri="{FF2B5EF4-FFF2-40B4-BE49-F238E27FC236}">
                  <a16:creationId xmlns:a16="http://schemas.microsoft.com/office/drawing/2014/main" id="{DF3CEC00-5AF3-EA7F-3CB1-B08589BD31F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12" name="Straight Connector 1911">
            <a:extLst>
              <a:ext uri="{FF2B5EF4-FFF2-40B4-BE49-F238E27FC236}">
                <a16:creationId xmlns:a16="http://schemas.microsoft.com/office/drawing/2014/main" id="{D37CB4FB-C155-47D1-CBDF-DE0DE15199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159</xdr:row>
      <xdr:rowOff>0</xdr:rowOff>
    </xdr:from>
    <xdr:to>
      <xdr:col>18</xdr:col>
      <xdr:colOff>274320</xdr:colOff>
      <xdr:row>161</xdr:row>
      <xdr:rowOff>6531</xdr:rowOff>
    </xdr:to>
    <xdr:grpSp>
      <xdr:nvGrpSpPr>
        <xdr:cNvPr id="1919" name="Group 1918">
          <a:extLst>
            <a:ext uri="{FF2B5EF4-FFF2-40B4-BE49-F238E27FC236}">
              <a16:creationId xmlns:a16="http://schemas.microsoft.com/office/drawing/2014/main" id="{207B9B40-7528-4B90-B544-ABD02D7E0E86}"/>
            </a:ext>
          </a:extLst>
        </xdr:cNvPr>
        <xdr:cNvGrpSpPr/>
      </xdr:nvGrpSpPr>
      <xdr:grpSpPr>
        <a:xfrm>
          <a:off x="9356912" y="27986691"/>
          <a:ext cx="274320" cy="361384"/>
          <a:chOff x="6147651" y="793750"/>
          <a:chExt cx="462699" cy="514350"/>
        </a:xfrm>
      </xdr:grpSpPr>
      <xdr:grpSp>
        <xdr:nvGrpSpPr>
          <xdr:cNvPr id="1920" name="Group 1919">
            <a:extLst>
              <a:ext uri="{FF2B5EF4-FFF2-40B4-BE49-F238E27FC236}">
                <a16:creationId xmlns:a16="http://schemas.microsoft.com/office/drawing/2014/main" id="{E043870C-D7DB-A9A4-AC92-9F8625CA99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22" name="Straight Connector 1921">
              <a:extLst>
                <a:ext uri="{FF2B5EF4-FFF2-40B4-BE49-F238E27FC236}">
                  <a16:creationId xmlns:a16="http://schemas.microsoft.com/office/drawing/2014/main" id="{41E782FC-59AE-E804-BF27-9ECBD83D3E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3" name="Straight Connector 1922">
              <a:extLst>
                <a:ext uri="{FF2B5EF4-FFF2-40B4-BE49-F238E27FC236}">
                  <a16:creationId xmlns:a16="http://schemas.microsoft.com/office/drawing/2014/main" id="{6D57378B-2D45-8BE8-14AA-CF2FD441631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4" name="Straight Connector 1923">
              <a:extLst>
                <a:ext uri="{FF2B5EF4-FFF2-40B4-BE49-F238E27FC236}">
                  <a16:creationId xmlns:a16="http://schemas.microsoft.com/office/drawing/2014/main" id="{E7C7D3F4-AB4F-1C86-89D8-210FECB617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5" name="Straight Connector 1924">
              <a:extLst>
                <a:ext uri="{FF2B5EF4-FFF2-40B4-BE49-F238E27FC236}">
                  <a16:creationId xmlns:a16="http://schemas.microsoft.com/office/drawing/2014/main" id="{E3A518C5-2BF1-5D63-369C-8D71C7A8FB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6" name="Straight Connector 1925">
              <a:extLst>
                <a:ext uri="{FF2B5EF4-FFF2-40B4-BE49-F238E27FC236}">
                  <a16:creationId xmlns:a16="http://schemas.microsoft.com/office/drawing/2014/main" id="{3C13DBBA-3D2C-C59E-B220-F25A197B9BE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7" name="Straight Connector 1926">
              <a:extLst>
                <a:ext uri="{FF2B5EF4-FFF2-40B4-BE49-F238E27FC236}">
                  <a16:creationId xmlns:a16="http://schemas.microsoft.com/office/drawing/2014/main" id="{7874612D-EE60-BAA2-93BC-ABDB666B22B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21" name="Straight Connector 1920">
            <a:extLst>
              <a:ext uri="{FF2B5EF4-FFF2-40B4-BE49-F238E27FC236}">
                <a16:creationId xmlns:a16="http://schemas.microsoft.com/office/drawing/2014/main" id="{36552489-BE9B-2FF7-E9E1-99E560EF9A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159</xdr:row>
      <xdr:rowOff>0</xdr:rowOff>
    </xdr:from>
    <xdr:to>
      <xdr:col>20</xdr:col>
      <xdr:colOff>274320</xdr:colOff>
      <xdr:row>161</xdr:row>
      <xdr:rowOff>6531</xdr:rowOff>
    </xdr:to>
    <xdr:grpSp>
      <xdr:nvGrpSpPr>
        <xdr:cNvPr id="1928" name="Group 1927">
          <a:extLst>
            <a:ext uri="{FF2B5EF4-FFF2-40B4-BE49-F238E27FC236}">
              <a16:creationId xmlns:a16="http://schemas.microsoft.com/office/drawing/2014/main" id="{F6C35879-C48B-47B6-B2C7-E44B9CB0D6BC}"/>
            </a:ext>
          </a:extLst>
        </xdr:cNvPr>
        <xdr:cNvGrpSpPr/>
      </xdr:nvGrpSpPr>
      <xdr:grpSpPr>
        <a:xfrm>
          <a:off x="10412132" y="27986691"/>
          <a:ext cx="274320" cy="361384"/>
          <a:chOff x="6147651" y="793750"/>
          <a:chExt cx="462699" cy="514350"/>
        </a:xfrm>
      </xdr:grpSpPr>
      <xdr:grpSp>
        <xdr:nvGrpSpPr>
          <xdr:cNvPr id="1929" name="Group 1928">
            <a:extLst>
              <a:ext uri="{FF2B5EF4-FFF2-40B4-BE49-F238E27FC236}">
                <a16:creationId xmlns:a16="http://schemas.microsoft.com/office/drawing/2014/main" id="{88A8BA45-644D-BC14-298E-F91844692A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31" name="Straight Connector 1930">
              <a:extLst>
                <a:ext uri="{FF2B5EF4-FFF2-40B4-BE49-F238E27FC236}">
                  <a16:creationId xmlns:a16="http://schemas.microsoft.com/office/drawing/2014/main" id="{DB091AE4-3F3D-0D12-77E7-AA8FFFE5F4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2" name="Straight Connector 1931">
              <a:extLst>
                <a:ext uri="{FF2B5EF4-FFF2-40B4-BE49-F238E27FC236}">
                  <a16:creationId xmlns:a16="http://schemas.microsoft.com/office/drawing/2014/main" id="{201D4C6E-C943-697B-59EE-E7A5EED8815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3" name="Straight Connector 1932">
              <a:extLst>
                <a:ext uri="{FF2B5EF4-FFF2-40B4-BE49-F238E27FC236}">
                  <a16:creationId xmlns:a16="http://schemas.microsoft.com/office/drawing/2014/main" id="{D35F340E-713D-70A2-6A6E-B5636B04C3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4" name="Straight Connector 1933">
              <a:extLst>
                <a:ext uri="{FF2B5EF4-FFF2-40B4-BE49-F238E27FC236}">
                  <a16:creationId xmlns:a16="http://schemas.microsoft.com/office/drawing/2014/main" id="{6D5DD603-28CB-673B-D13B-39F7517F92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5" name="Straight Connector 1934">
              <a:extLst>
                <a:ext uri="{FF2B5EF4-FFF2-40B4-BE49-F238E27FC236}">
                  <a16:creationId xmlns:a16="http://schemas.microsoft.com/office/drawing/2014/main" id="{70B0C8E3-2F1D-E608-C70C-5CE0E6465C7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6" name="Straight Connector 1935">
              <a:extLst>
                <a:ext uri="{FF2B5EF4-FFF2-40B4-BE49-F238E27FC236}">
                  <a16:creationId xmlns:a16="http://schemas.microsoft.com/office/drawing/2014/main" id="{4A3458EA-D64E-26F0-21D9-793E8B857D5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0" name="Straight Connector 1929">
            <a:extLst>
              <a:ext uri="{FF2B5EF4-FFF2-40B4-BE49-F238E27FC236}">
                <a16:creationId xmlns:a16="http://schemas.microsoft.com/office/drawing/2014/main" id="{156E1ABC-59E4-E7DB-A379-90C29A472A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147</xdr:row>
      <xdr:rowOff>0</xdr:rowOff>
    </xdr:from>
    <xdr:to>
      <xdr:col>10</xdr:col>
      <xdr:colOff>274320</xdr:colOff>
      <xdr:row>149</xdr:row>
      <xdr:rowOff>6531</xdr:rowOff>
    </xdr:to>
    <xdr:grpSp>
      <xdr:nvGrpSpPr>
        <xdr:cNvPr id="1937" name="Group 1936">
          <a:extLst>
            <a:ext uri="{FF2B5EF4-FFF2-40B4-BE49-F238E27FC236}">
              <a16:creationId xmlns:a16="http://schemas.microsoft.com/office/drawing/2014/main" id="{D8DFF2E8-931F-4BF5-95D7-F4EF6CA7C773}"/>
            </a:ext>
          </a:extLst>
        </xdr:cNvPr>
        <xdr:cNvGrpSpPr/>
      </xdr:nvGrpSpPr>
      <xdr:grpSpPr>
        <a:xfrm>
          <a:off x="5136029" y="25950956"/>
          <a:ext cx="274320" cy="361384"/>
          <a:chOff x="6147651" y="793750"/>
          <a:chExt cx="462699" cy="514350"/>
        </a:xfrm>
      </xdr:grpSpPr>
      <xdr:grpSp>
        <xdr:nvGrpSpPr>
          <xdr:cNvPr id="1938" name="Group 1937">
            <a:extLst>
              <a:ext uri="{FF2B5EF4-FFF2-40B4-BE49-F238E27FC236}">
                <a16:creationId xmlns:a16="http://schemas.microsoft.com/office/drawing/2014/main" id="{8978352E-DDCE-11D1-C4D2-8D1A89320B3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0" name="Straight Connector 1939">
              <a:extLst>
                <a:ext uri="{FF2B5EF4-FFF2-40B4-BE49-F238E27FC236}">
                  <a16:creationId xmlns:a16="http://schemas.microsoft.com/office/drawing/2014/main" id="{8A2FB4A5-3423-8A9D-7854-3F0547FC05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1" name="Straight Connector 1940">
              <a:extLst>
                <a:ext uri="{FF2B5EF4-FFF2-40B4-BE49-F238E27FC236}">
                  <a16:creationId xmlns:a16="http://schemas.microsoft.com/office/drawing/2014/main" id="{B3560B78-BD1C-46B3-CF73-4CB3047298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2" name="Straight Connector 1941">
              <a:extLst>
                <a:ext uri="{FF2B5EF4-FFF2-40B4-BE49-F238E27FC236}">
                  <a16:creationId xmlns:a16="http://schemas.microsoft.com/office/drawing/2014/main" id="{0CE70B9D-86CC-8B08-6B53-D216AB5CF0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3" name="Straight Connector 1942">
              <a:extLst>
                <a:ext uri="{FF2B5EF4-FFF2-40B4-BE49-F238E27FC236}">
                  <a16:creationId xmlns:a16="http://schemas.microsoft.com/office/drawing/2014/main" id="{6A1BC893-34FB-9638-534A-07A63E43DF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4" name="Straight Connector 1943">
              <a:extLst>
                <a:ext uri="{FF2B5EF4-FFF2-40B4-BE49-F238E27FC236}">
                  <a16:creationId xmlns:a16="http://schemas.microsoft.com/office/drawing/2014/main" id="{7A7E9C26-5D6C-9D73-88D5-476436196D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5" name="Straight Connector 1944">
              <a:extLst>
                <a:ext uri="{FF2B5EF4-FFF2-40B4-BE49-F238E27FC236}">
                  <a16:creationId xmlns:a16="http://schemas.microsoft.com/office/drawing/2014/main" id="{97361A75-EEE7-D210-0419-2FC3111B5B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9" name="Straight Connector 1938">
            <a:extLst>
              <a:ext uri="{FF2B5EF4-FFF2-40B4-BE49-F238E27FC236}">
                <a16:creationId xmlns:a16="http://schemas.microsoft.com/office/drawing/2014/main" id="{F1718C0D-504B-07F8-C9C3-CAE26FBFC5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147</xdr:row>
      <xdr:rowOff>0</xdr:rowOff>
    </xdr:from>
    <xdr:to>
      <xdr:col>8</xdr:col>
      <xdr:colOff>274320</xdr:colOff>
      <xdr:row>149</xdr:row>
      <xdr:rowOff>6531</xdr:rowOff>
    </xdr:to>
    <xdr:grpSp>
      <xdr:nvGrpSpPr>
        <xdr:cNvPr id="1946" name="Group 1945">
          <a:extLst>
            <a:ext uri="{FF2B5EF4-FFF2-40B4-BE49-F238E27FC236}">
              <a16:creationId xmlns:a16="http://schemas.microsoft.com/office/drawing/2014/main" id="{5D3B9142-43F1-4B81-ABBF-DCFD56379A9F}"/>
            </a:ext>
          </a:extLst>
        </xdr:cNvPr>
        <xdr:cNvGrpSpPr/>
      </xdr:nvGrpSpPr>
      <xdr:grpSpPr>
        <a:xfrm>
          <a:off x="4080809" y="25950956"/>
          <a:ext cx="274320" cy="361384"/>
          <a:chOff x="6147651" y="793750"/>
          <a:chExt cx="462699" cy="514350"/>
        </a:xfrm>
      </xdr:grpSpPr>
      <xdr:grpSp>
        <xdr:nvGrpSpPr>
          <xdr:cNvPr id="1947" name="Group 1946">
            <a:extLst>
              <a:ext uri="{FF2B5EF4-FFF2-40B4-BE49-F238E27FC236}">
                <a16:creationId xmlns:a16="http://schemas.microsoft.com/office/drawing/2014/main" id="{4229B378-713C-37B5-D75F-E5BD52582B8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9" name="Straight Connector 1948">
              <a:extLst>
                <a:ext uri="{FF2B5EF4-FFF2-40B4-BE49-F238E27FC236}">
                  <a16:creationId xmlns:a16="http://schemas.microsoft.com/office/drawing/2014/main" id="{0FB747F2-F966-4765-55E8-908BD1C239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0" name="Straight Connector 1949">
              <a:extLst>
                <a:ext uri="{FF2B5EF4-FFF2-40B4-BE49-F238E27FC236}">
                  <a16:creationId xmlns:a16="http://schemas.microsoft.com/office/drawing/2014/main" id="{CD4E362A-2BA9-3680-253B-DACE287204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1" name="Straight Connector 1950">
              <a:extLst>
                <a:ext uri="{FF2B5EF4-FFF2-40B4-BE49-F238E27FC236}">
                  <a16:creationId xmlns:a16="http://schemas.microsoft.com/office/drawing/2014/main" id="{692BC1B7-0857-2397-FC44-F60B3C8B0BA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2" name="Straight Connector 1951">
              <a:extLst>
                <a:ext uri="{FF2B5EF4-FFF2-40B4-BE49-F238E27FC236}">
                  <a16:creationId xmlns:a16="http://schemas.microsoft.com/office/drawing/2014/main" id="{617924F3-B10B-3044-F7D8-ECA1473D37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3" name="Straight Connector 1952">
              <a:extLst>
                <a:ext uri="{FF2B5EF4-FFF2-40B4-BE49-F238E27FC236}">
                  <a16:creationId xmlns:a16="http://schemas.microsoft.com/office/drawing/2014/main" id="{30F342D0-BFEF-AC31-B540-64C7FFF824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4" name="Straight Connector 1953">
              <a:extLst>
                <a:ext uri="{FF2B5EF4-FFF2-40B4-BE49-F238E27FC236}">
                  <a16:creationId xmlns:a16="http://schemas.microsoft.com/office/drawing/2014/main" id="{5B2EB990-08F6-5A8F-3F00-06F78A76F0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48" name="Straight Connector 1947">
            <a:extLst>
              <a:ext uri="{FF2B5EF4-FFF2-40B4-BE49-F238E27FC236}">
                <a16:creationId xmlns:a16="http://schemas.microsoft.com/office/drawing/2014/main" id="{5D2746A3-36DF-B839-0066-47768C0704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147</xdr:row>
      <xdr:rowOff>0</xdr:rowOff>
    </xdr:from>
    <xdr:to>
      <xdr:col>20</xdr:col>
      <xdr:colOff>274320</xdr:colOff>
      <xdr:row>149</xdr:row>
      <xdr:rowOff>6531</xdr:rowOff>
    </xdr:to>
    <xdr:grpSp>
      <xdr:nvGrpSpPr>
        <xdr:cNvPr id="1955" name="Group 1954">
          <a:extLst>
            <a:ext uri="{FF2B5EF4-FFF2-40B4-BE49-F238E27FC236}">
              <a16:creationId xmlns:a16="http://schemas.microsoft.com/office/drawing/2014/main" id="{BA704847-9BD3-4567-9404-B33BBD7370B6}"/>
            </a:ext>
          </a:extLst>
        </xdr:cNvPr>
        <xdr:cNvGrpSpPr/>
      </xdr:nvGrpSpPr>
      <xdr:grpSpPr>
        <a:xfrm>
          <a:off x="10412132" y="25950956"/>
          <a:ext cx="274320" cy="361384"/>
          <a:chOff x="6147651" y="793750"/>
          <a:chExt cx="462699" cy="514350"/>
        </a:xfrm>
      </xdr:grpSpPr>
      <xdr:grpSp>
        <xdr:nvGrpSpPr>
          <xdr:cNvPr id="1956" name="Group 1955">
            <a:extLst>
              <a:ext uri="{FF2B5EF4-FFF2-40B4-BE49-F238E27FC236}">
                <a16:creationId xmlns:a16="http://schemas.microsoft.com/office/drawing/2014/main" id="{B07E2F50-6024-7EA4-E6D5-DD7CC9CD7D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58" name="Straight Connector 1957">
              <a:extLst>
                <a:ext uri="{FF2B5EF4-FFF2-40B4-BE49-F238E27FC236}">
                  <a16:creationId xmlns:a16="http://schemas.microsoft.com/office/drawing/2014/main" id="{08F30100-4995-4C86-AE08-39B6C9A3AD1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9" name="Straight Connector 1958">
              <a:extLst>
                <a:ext uri="{FF2B5EF4-FFF2-40B4-BE49-F238E27FC236}">
                  <a16:creationId xmlns:a16="http://schemas.microsoft.com/office/drawing/2014/main" id="{E1B78E56-CBFB-4C75-A1B0-40E45F3AAD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0" name="Straight Connector 1959">
              <a:extLst>
                <a:ext uri="{FF2B5EF4-FFF2-40B4-BE49-F238E27FC236}">
                  <a16:creationId xmlns:a16="http://schemas.microsoft.com/office/drawing/2014/main" id="{39F372BC-2A67-950B-CB6C-7950B21594F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1" name="Straight Connector 1960">
              <a:extLst>
                <a:ext uri="{FF2B5EF4-FFF2-40B4-BE49-F238E27FC236}">
                  <a16:creationId xmlns:a16="http://schemas.microsoft.com/office/drawing/2014/main" id="{5B5CE73C-320F-BADC-42FC-FA1F6CCB9D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2" name="Straight Connector 1961">
              <a:extLst>
                <a:ext uri="{FF2B5EF4-FFF2-40B4-BE49-F238E27FC236}">
                  <a16:creationId xmlns:a16="http://schemas.microsoft.com/office/drawing/2014/main" id="{F682C425-9D22-ECF8-43CC-113B0A91CC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3" name="Straight Connector 1962">
              <a:extLst>
                <a:ext uri="{FF2B5EF4-FFF2-40B4-BE49-F238E27FC236}">
                  <a16:creationId xmlns:a16="http://schemas.microsoft.com/office/drawing/2014/main" id="{44F2D38F-838E-8D0F-7344-B7B9CDD58A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57" name="Straight Connector 1956">
            <a:extLst>
              <a:ext uri="{FF2B5EF4-FFF2-40B4-BE49-F238E27FC236}">
                <a16:creationId xmlns:a16="http://schemas.microsoft.com/office/drawing/2014/main" id="{D35F12DF-612E-0D9C-D7F6-39C0058AD39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135</xdr:row>
      <xdr:rowOff>0</xdr:rowOff>
    </xdr:from>
    <xdr:to>
      <xdr:col>6</xdr:col>
      <xdr:colOff>274320</xdr:colOff>
      <xdr:row>137</xdr:row>
      <xdr:rowOff>6531</xdr:rowOff>
    </xdr:to>
    <xdr:grpSp>
      <xdr:nvGrpSpPr>
        <xdr:cNvPr id="1964" name="Group 1963">
          <a:extLst>
            <a:ext uri="{FF2B5EF4-FFF2-40B4-BE49-F238E27FC236}">
              <a16:creationId xmlns:a16="http://schemas.microsoft.com/office/drawing/2014/main" id="{D1D864A0-A284-4BC4-A358-4F269B06A714}"/>
            </a:ext>
          </a:extLst>
        </xdr:cNvPr>
        <xdr:cNvGrpSpPr/>
      </xdr:nvGrpSpPr>
      <xdr:grpSpPr>
        <a:xfrm>
          <a:off x="3025588" y="23915221"/>
          <a:ext cx="274320" cy="361384"/>
          <a:chOff x="6147651" y="793750"/>
          <a:chExt cx="462699" cy="514350"/>
        </a:xfrm>
      </xdr:grpSpPr>
      <xdr:grpSp>
        <xdr:nvGrpSpPr>
          <xdr:cNvPr id="1965" name="Group 1964">
            <a:extLst>
              <a:ext uri="{FF2B5EF4-FFF2-40B4-BE49-F238E27FC236}">
                <a16:creationId xmlns:a16="http://schemas.microsoft.com/office/drawing/2014/main" id="{986ACF02-EF8C-F967-1686-75C1068682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67" name="Straight Connector 1966">
              <a:extLst>
                <a:ext uri="{FF2B5EF4-FFF2-40B4-BE49-F238E27FC236}">
                  <a16:creationId xmlns:a16="http://schemas.microsoft.com/office/drawing/2014/main" id="{D09FF897-661E-D50D-7A6F-D4535F2D26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8" name="Straight Connector 1967">
              <a:extLst>
                <a:ext uri="{FF2B5EF4-FFF2-40B4-BE49-F238E27FC236}">
                  <a16:creationId xmlns:a16="http://schemas.microsoft.com/office/drawing/2014/main" id="{2FBBC8F3-7CD7-AB62-DB2F-11CB54B2D80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9" name="Straight Connector 1968">
              <a:extLst>
                <a:ext uri="{FF2B5EF4-FFF2-40B4-BE49-F238E27FC236}">
                  <a16:creationId xmlns:a16="http://schemas.microsoft.com/office/drawing/2014/main" id="{CB55E336-6CDF-F617-4967-D3D6F37FA1A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0" name="Straight Connector 1969">
              <a:extLst>
                <a:ext uri="{FF2B5EF4-FFF2-40B4-BE49-F238E27FC236}">
                  <a16:creationId xmlns:a16="http://schemas.microsoft.com/office/drawing/2014/main" id="{DAF81AF4-297C-52E8-26E0-24C67FACA8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1" name="Straight Connector 1970">
              <a:extLst>
                <a:ext uri="{FF2B5EF4-FFF2-40B4-BE49-F238E27FC236}">
                  <a16:creationId xmlns:a16="http://schemas.microsoft.com/office/drawing/2014/main" id="{9DA76B26-698E-CA18-0172-373023BDA7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2" name="Straight Connector 1971">
              <a:extLst>
                <a:ext uri="{FF2B5EF4-FFF2-40B4-BE49-F238E27FC236}">
                  <a16:creationId xmlns:a16="http://schemas.microsoft.com/office/drawing/2014/main" id="{15998C9D-B8AC-492A-97AD-2E1C6E7699D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ECA44B10-B81A-DD5F-79C4-3BE509C6180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135</xdr:row>
      <xdr:rowOff>0</xdr:rowOff>
    </xdr:from>
    <xdr:to>
      <xdr:col>8</xdr:col>
      <xdr:colOff>274320</xdr:colOff>
      <xdr:row>137</xdr:row>
      <xdr:rowOff>6531</xdr:rowOff>
    </xdr:to>
    <xdr:grpSp>
      <xdr:nvGrpSpPr>
        <xdr:cNvPr id="1973" name="Group 1972">
          <a:extLst>
            <a:ext uri="{FF2B5EF4-FFF2-40B4-BE49-F238E27FC236}">
              <a16:creationId xmlns:a16="http://schemas.microsoft.com/office/drawing/2014/main" id="{B7CA99E3-54D3-48B4-B4C8-9006A486D337}"/>
            </a:ext>
          </a:extLst>
        </xdr:cNvPr>
        <xdr:cNvGrpSpPr/>
      </xdr:nvGrpSpPr>
      <xdr:grpSpPr>
        <a:xfrm>
          <a:off x="4080809" y="23915221"/>
          <a:ext cx="274320" cy="361384"/>
          <a:chOff x="6147651" y="793750"/>
          <a:chExt cx="462699" cy="514350"/>
        </a:xfrm>
      </xdr:grpSpPr>
      <xdr:grpSp>
        <xdr:nvGrpSpPr>
          <xdr:cNvPr id="1974" name="Group 1973">
            <a:extLst>
              <a:ext uri="{FF2B5EF4-FFF2-40B4-BE49-F238E27FC236}">
                <a16:creationId xmlns:a16="http://schemas.microsoft.com/office/drawing/2014/main" id="{EE49948E-FEE3-8B90-F1D5-4687343C78D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76" name="Straight Connector 1975">
              <a:extLst>
                <a:ext uri="{FF2B5EF4-FFF2-40B4-BE49-F238E27FC236}">
                  <a16:creationId xmlns:a16="http://schemas.microsoft.com/office/drawing/2014/main" id="{4DBE0D14-F11F-3D91-4D69-99ADBA368C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7" name="Straight Connector 1976">
              <a:extLst>
                <a:ext uri="{FF2B5EF4-FFF2-40B4-BE49-F238E27FC236}">
                  <a16:creationId xmlns:a16="http://schemas.microsoft.com/office/drawing/2014/main" id="{34CECD4D-F3A4-AD6C-4E2B-3350BF1319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8" name="Straight Connector 1977">
              <a:extLst>
                <a:ext uri="{FF2B5EF4-FFF2-40B4-BE49-F238E27FC236}">
                  <a16:creationId xmlns:a16="http://schemas.microsoft.com/office/drawing/2014/main" id="{5E9CD3A5-614D-BDD2-4BED-7ABDAB246E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9" name="Straight Connector 1978">
              <a:extLst>
                <a:ext uri="{FF2B5EF4-FFF2-40B4-BE49-F238E27FC236}">
                  <a16:creationId xmlns:a16="http://schemas.microsoft.com/office/drawing/2014/main" id="{9005B5CC-B2B0-1B49-A39C-4F7619A47F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0" name="Straight Connector 1979">
              <a:extLst>
                <a:ext uri="{FF2B5EF4-FFF2-40B4-BE49-F238E27FC236}">
                  <a16:creationId xmlns:a16="http://schemas.microsoft.com/office/drawing/2014/main" id="{AD52CB94-56A0-D6B0-A86C-B721FE3559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1" name="Straight Connector 1980">
              <a:extLst>
                <a:ext uri="{FF2B5EF4-FFF2-40B4-BE49-F238E27FC236}">
                  <a16:creationId xmlns:a16="http://schemas.microsoft.com/office/drawing/2014/main" id="{9916EEF8-76B6-543E-5C81-6B77CC80F85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75" name="Straight Connector 1974">
            <a:extLst>
              <a:ext uri="{FF2B5EF4-FFF2-40B4-BE49-F238E27FC236}">
                <a16:creationId xmlns:a16="http://schemas.microsoft.com/office/drawing/2014/main" id="{FCD39F68-508B-541B-94DE-5F099D5827F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53</xdr:row>
      <xdr:rowOff>0</xdr:rowOff>
    </xdr:from>
    <xdr:to>
      <xdr:col>14</xdr:col>
      <xdr:colOff>241072</xdr:colOff>
      <xdr:row>54</xdr:row>
      <xdr:rowOff>158256</xdr:rowOff>
    </xdr:to>
    <xdr:grpSp>
      <xdr:nvGrpSpPr>
        <xdr:cNvPr id="1982" name="Group 1981">
          <a:extLst>
            <a:ext uri="{FF2B5EF4-FFF2-40B4-BE49-F238E27FC236}">
              <a16:creationId xmlns:a16="http://schemas.microsoft.com/office/drawing/2014/main" id="{55BDD738-5F73-497E-A61A-6D2CA90DAFC5}"/>
            </a:ext>
          </a:extLst>
        </xdr:cNvPr>
        <xdr:cNvGrpSpPr/>
      </xdr:nvGrpSpPr>
      <xdr:grpSpPr>
        <a:xfrm>
          <a:off x="7246471" y="9973235"/>
          <a:ext cx="241072" cy="335683"/>
          <a:chOff x="6143939" y="789134"/>
          <a:chExt cx="457200" cy="518966"/>
        </a:xfrm>
      </xdr:grpSpPr>
      <xdr:grpSp>
        <xdr:nvGrpSpPr>
          <xdr:cNvPr id="1983" name="Group 1982">
            <a:extLst>
              <a:ext uri="{FF2B5EF4-FFF2-40B4-BE49-F238E27FC236}">
                <a16:creationId xmlns:a16="http://schemas.microsoft.com/office/drawing/2014/main" id="{10E6D85D-CE81-A12E-3E80-C62353BE728F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985" name="Straight Connector 1984">
              <a:extLst>
                <a:ext uri="{FF2B5EF4-FFF2-40B4-BE49-F238E27FC236}">
                  <a16:creationId xmlns:a16="http://schemas.microsoft.com/office/drawing/2014/main" id="{339ECC62-CC42-79FD-AF94-32ACEA79398D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6" name="Straight Connector 1985">
              <a:extLst>
                <a:ext uri="{FF2B5EF4-FFF2-40B4-BE49-F238E27FC236}">
                  <a16:creationId xmlns:a16="http://schemas.microsoft.com/office/drawing/2014/main" id="{87F2B48D-59AF-1233-5E9F-AFDFE350E0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7" name="Straight Connector 1986">
              <a:extLst>
                <a:ext uri="{FF2B5EF4-FFF2-40B4-BE49-F238E27FC236}">
                  <a16:creationId xmlns:a16="http://schemas.microsoft.com/office/drawing/2014/main" id="{187ED113-338D-013E-3A55-701F770D7FB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8" name="Straight Connector 1987">
              <a:extLst>
                <a:ext uri="{FF2B5EF4-FFF2-40B4-BE49-F238E27FC236}">
                  <a16:creationId xmlns:a16="http://schemas.microsoft.com/office/drawing/2014/main" id="{05AF465F-EAF3-E9B4-B4A1-95644B44C4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9" name="Straight Connector 1988">
              <a:extLst>
                <a:ext uri="{FF2B5EF4-FFF2-40B4-BE49-F238E27FC236}">
                  <a16:creationId xmlns:a16="http://schemas.microsoft.com/office/drawing/2014/main" id="{77480C96-2A5D-0FBA-BDC3-ACFFEC221F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0" name="Straight Connector 1989">
              <a:extLst>
                <a:ext uri="{FF2B5EF4-FFF2-40B4-BE49-F238E27FC236}">
                  <a16:creationId xmlns:a16="http://schemas.microsoft.com/office/drawing/2014/main" id="{7C417516-40D6-BA20-CBB0-BF9810400152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4" name="Straight Connector 1983">
            <a:extLst>
              <a:ext uri="{FF2B5EF4-FFF2-40B4-BE49-F238E27FC236}">
                <a16:creationId xmlns:a16="http://schemas.microsoft.com/office/drawing/2014/main" id="{50B7BC7E-76F5-A652-3F35-0065DD8EE30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274320</xdr:colOff>
      <xdr:row>32</xdr:row>
      <xdr:rowOff>6531</xdr:rowOff>
    </xdr:to>
    <xdr:grpSp>
      <xdr:nvGrpSpPr>
        <xdr:cNvPr id="1991" name="Group 1990">
          <a:extLst>
            <a:ext uri="{FF2B5EF4-FFF2-40B4-BE49-F238E27FC236}">
              <a16:creationId xmlns:a16="http://schemas.microsoft.com/office/drawing/2014/main" id="{080EF81C-4414-4992-B69D-77ADA26B45B4}"/>
            </a:ext>
          </a:extLst>
        </xdr:cNvPr>
        <xdr:cNvGrpSpPr/>
      </xdr:nvGrpSpPr>
      <xdr:grpSpPr>
        <a:xfrm>
          <a:off x="9356912" y="6032500"/>
          <a:ext cx="274320" cy="361384"/>
          <a:chOff x="6147651" y="793750"/>
          <a:chExt cx="462699" cy="514350"/>
        </a:xfrm>
      </xdr:grpSpPr>
      <xdr:grpSp>
        <xdr:nvGrpSpPr>
          <xdr:cNvPr id="1992" name="Group 1991">
            <a:extLst>
              <a:ext uri="{FF2B5EF4-FFF2-40B4-BE49-F238E27FC236}">
                <a16:creationId xmlns:a16="http://schemas.microsoft.com/office/drawing/2014/main" id="{BAC3B269-4D2B-F739-5997-D09418338D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4" name="Straight Connector 1993">
              <a:extLst>
                <a:ext uri="{FF2B5EF4-FFF2-40B4-BE49-F238E27FC236}">
                  <a16:creationId xmlns:a16="http://schemas.microsoft.com/office/drawing/2014/main" id="{577F40D0-3C2C-56E5-7246-5674F9AC0B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5" name="Straight Connector 1994">
              <a:extLst>
                <a:ext uri="{FF2B5EF4-FFF2-40B4-BE49-F238E27FC236}">
                  <a16:creationId xmlns:a16="http://schemas.microsoft.com/office/drawing/2014/main" id="{0AD7D077-6322-772C-5559-4C8305C746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6" name="Straight Connector 1995">
              <a:extLst>
                <a:ext uri="{FF2B5EF4-FFF2-40B4-BE49-F238E27FC236}">
                  <a16:creationId xmlns:a16="http://schemas.microsoft.com/office/drawing/2014/main" id="{C1B5829B-2724-884B-87D0-9B6DA7B97E2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7" name="Straight Connector 1996">
              <a:extLst>
                <a:ext uri="{FF2B5EF4-FFF2-40B4-BE49-F238E27FC236}">
                  <a16:creationId xmlns:a16="http://schemas.microsoft.com/office/drawing/2014/main" id="{99F2DB50-EA80-9ED6-8B73-1E01070B604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8" name="Straight Connector 1997">
              <a:extLst>
                <a:ext uri="{FF2B5EF4-FFF2-40B4-BE49-F238E27FC236}">
                  <a16:creationId xmlns:a16="http://schemas.microsoft.com/office/drawing/2014/main" id="{E44D9163-827C-A39C-EF45-DDBAC7D141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9" name="Straight Connector 1998">
              <a:extLst>
                <a:ext uri="{FF2B5EF4-FFF2-40B4-BE49-F238E27FC236}">
                  <a16:creationId xmlns:a16="http://schemas.microsoft.com/office/drawing/2014/main" id="{ED71A168-56F8-8421-2889-6AC83E0D0F6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93" name="Straight Connector 1992">
            <a:extLst>
              <a:ext uri="{FF2B5EF4-FFF2-40B4-BE49-F238E27FC236}">
                <a16:creationId xmlns:a16="http://schemas.microsoft.com/office/drawing/2014/main" id="{BFDAE524-26D0-10F9-AC8F-63E0952BF2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274320</xdr:colOff>
      <xdr:row>32</xdr:row>
      <xdr:rowOff>6531</xdr:rowOff>
    </xdr:to>
    <xdr:grpSp>
      <xdr:nvGrpSpPr>
        <xdr:cNvPr id="2000" name="Group 1999">
          <a:extLst>
            <a:ext uri="{FF2B5EF4-FFF2-40B4-BE49-F238E27FC236}">
              <a16:creationId xmlns:a16="http://schemas.microsoft.com/office/drawing/2014/main" id="{96028439-D3BE-4185-859D-A9A6F20F7966}"/>
            </a:ext>
          </a:extLst>
        </xdr:cNvPr>
        <xdr:cNvGrpSpPr/>
      </xdr:nvGrpSpPr>
      <xdr:grpSpPr>
        <a:xfrm>
          <a:off x="5136029" y="6032500"/>
          <a:ext cx="274320" cy="361384"/>
          <a:chOff x="6147651" y="793750"/>
          <a:chExt cx="462699" cy="514350"/>
        </a:xfrm>
      </xdr:grpSpPr>
      <xdr:grpSp>
        <xdr:nvGrpSpPr>
          <xdr:cNvPr id="2001" name="Group 2000">
            <a:extLst>
              <a:ext uri="{FF2B5EF4-FFF2-40B4-BE49-F238E27FC236}">
                <a16:creationId xmlns:a16="http://schemas.microsoft.com/office/drawing/2014/main" id="{030E3C9D-1072-8AD7-0FBB-479EBE95BE7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03" name="Straight Connector 2002">
              <a:extLst>
                <a:ext uri="{FF2B5EF4-FFF2-40B4-BE49-F238E27FC236}">
                  <a16:creationId xmlns:a16="http://schemas.microsoft.com/office/drawing/2014/main" id="{3AFA5FBB-45D9-48F2-3311-BBE634323E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4" name="Straight Connector 2003">
              <a:extLst>
                <a:ext uri="{FF2B5EF4-FFF2-40B4-BE49-F238E27FC236}">
                  <a16:creationId xmlns:a16="http://schemas.microsoft.com/office/drawing/2014/main" id="{C660E9BA-4734-BD94-E9FE-AA2465EDFE1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5" name="Straight Connector 2004">
              <a:extLst>
                <a:ext uri="{FF2B5EF4-FFF2-40B4-BE49-F238E27FC236}">
                  <a16:creationId xmlns:a16="http://schemas.microsoft.com/office/drawing/2014/main" id="{0DE92057-14AF-9E3D-C14A-39F79E0F491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6" name="Straight Connector 2005">
              <a:extLst>
                <a:ext uri="{FF2B5EF4-FFF2-40B4-BE49-F238E27FC236}">
                  <a16:creationId xmlns:a16="http://schemas.microsoft.com/office/drawing/2014/main" id="{6B2D8338-54FA-10CA-7C14-191CD09F2E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7" name="Straight Connector 2006">
              <a:extLst>
                <a:ext uri="{FF2B5EF4-FFF2-40B4-BE49-F238E27FC236}">
                  <a16:creationId xmlns:a16="http://schemas.microsoft.com/office/drawing/2014/main" id="{558AF2CB-916E-E660-1C3C-3F6491C804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8" name="Straight Connector 2007">
              <a:extLst>
                <a:ext uri="{FF2B5EF4-FFF2-40B4-BE49-F238E27FC236}">
                  <a16:creationId xmlns:a16="http://schemas.microsoft.com/office/drawing/2014/main" id="{E63A07ED-66E3-630A-40FE-8B038BB06BB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02" name="Straight Connector 2001">
            <a:extLst>
              <a:ext uri="{FF2B5EF4-FFF2-40B4-BE49-F238E27FC236}">
                <a16:creationId xmlns:a16="http://schemas.microsoft.com/office/drawing/2014/main" id="{B914800E-B577-AB2C-ABF7-7D05D5612EB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64</xdr:row>
      <xdr:rowOff>0</xdr:rowOff>
    </xdr:from>
    <xdr:to>
      <xdr:col>4</xdr:col>
      <xdr:colOff>241072</xdr:colOff>
      <xdr:row>65</xdr:row>
      <xdr:rowOff>158255</xdr:rowOff>
    </xdr:to>
    <xdr:grpSp>
      <xdr:nvGrpSpPr>
        <xdr:cNvPr id="2009" name="Group 2008">
          <a:extLst>
            <a:ext uri="{FF2B5EF4-FFF2-40B4-BE49-F238E27FC236}">
              <a16:creationId xmlns:a16="http://schemas.microsoft.com/office/drawing/2014/main" id="{42A26453-5C45-4DB1-9C3E-84829839A163}"/>
            </a:ext>
          </a:extLst>
        </xdr:cNvPr>
        <xdr:cNvGrpSpPr/>
      </xdr:nvGrpSpPr>
      <xdr:grpSpPr>
        <a:xfrm>
          <a:off x="1970368" y="11840882"/>
          <a:ext cx="241072" cy="335682"/>
          <a:chOff x="6143939" y="789134"/>
          <a:chExt cx="457200" cy="518966"/>
        </a:xfrm>
      </xdr:grpSpPr>
      <xdr:grpSp>
        <xdr:nvGrpSpPr>
          <xdr:cNvPr id="2010" name="Group 2009">
            <a:extLst>
              <a:ext uri="{FF2B5EF4-FFF2-40B4-BE49-F238E27FC236}">
                <a16:creationId xmlns:a16="http://schemas.microsoft.com/office/drawing/2014/main" id="{67E062D5-2A8F-FC16-D477-FBA455C41ACA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12" name="Straight Connector 2011">
              <a:extLst>
                <a:ext uri="{FF2B5EF4-FFF2-40B4-BE49-F238E27FC236}">
                  <a16:creationId xmlns:a16="http://schemas.microsoft.com/office/drawing/2014/main" id="{17D58294-14D3-21C0-B49B-55D430FE5840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3" name="Straight Connector 2012">
              <a:extLst>
                <a:ext uri="{FF2B5EF4-FFF2-40B4-BE49-F238E27FC236}">
                  <a16:creationId xmlns:a16="http://schemas.microsoft.com/office/drawing/2014/main" id="{C39B027E-BFF2-D7DF-ECB2-682847C7588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4" name="Straight Connector 2013">
              <a:extLst>
                <a:ext uri="{FF2B5EF4-FFF2-40B4-BE49-F238E27FC236}">
                  <a16:creationId xmlns:a16="http://schemas.microsoft.com/office/drawing/2014/main" id="{4C6D3B32-E60D-4AA3-96D9-D564B0FBEA9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5" name="Straight Connector 2014">
              <a:extLst>
                <a:ext uri="{FF2B5EF4-FFF2-40B4-BE49-F238E27FC236}">
                  <a16:creationId xmlns:a16="http://schemas.microsoft.com/office/drawing/2014/main" id="{4F59B0B3-A609-B0AA-AB6B-607AD4486B7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6" name="Straight Connector 2015">
              <a:extLst>
                <a:ext uri="{FF2B5EF4-FFF2-40B4-BE49-F238E27FC236}">
                  <a16:creationId xmlns:a16="http://schemas.microsoft.com/office/drawing/2014/main" id="{0C27238C-EB1E-2683-A502-87248B67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7" name="Straight Connector 2016">
              <a:extLst>
                <a:ext uri="{FF2B5EF4-FFF2-40B4-BE49-F238E27FC236}">
                  <a16:creationId xmlns:a16="http://schemas.microsoft.com/office/drawing/2014/main" id="{4FFA56F1-C235-86A3-C550-0D6234E5A84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11" name="Straight Connector 2010">
            <a:extLst>
              <a:ext uri="{FF2B5EF4-FFF2-40B4-BE49-F238E27FC236}">
                <a16:creationId xmlns:a16="http://schemas.microsoft.com/office/drawing/2014/main" id="{914EB89A-0937-50B4-4339-1DA631269944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64</xdr:row>
      <xdr:rowOff>0</xdr:rowOff>
    </xdr:from>
    <xdr:to>
      <xdr:col>6</xdr:col>
      <xdr:colOff>241072</xdr:colOff>
      <xdr:row>65</xdr:row>
      <xdr:rowOff>158255</xdr:rowOff>
    </xdr:to>
    <xdr:grpSp>
      <xdr:nvGrpSpPr>
        <xdr:cNvPr id="2018" name="Group 2017">
          <a:extLst>
            <a:ext uri="{FF2B5EF4-FFF2-40B4-BE49-F238E27FC236}">
              <a16:creationId xmlns:a16="http://schemas.microsoft.com/office/drawing/2014/main" id="{888F1C7C-E072-4FAF-A5EB-9675981BD3FF}"/>
            </a:ext>
          </a:extLst>
        </xdr:cNvPr>
        <xdr:cNvGrpSpPr/>
      </xdr:nvGrpSpPr>
      <xdr:grpSpPr>
        <a:xfrm>
          <a:off x="3025588" y="11840882"/>
          <a:ext cx="241072" cy="335682"/>
          <a:chOff x="6143939" y="789134"/>
          <a:chExt cx="457200" cy="518966"/>
        </a:xfrm>
      </xdr:grpSpPr>
      <xdr:grpSp>
        <xdr:nvGrpSpPr>
          <xdr:cNvPr id="2019" name="Group 2018">
            <a:extLst>
              <a:ext uri="{FF2B5EF4-FFF2-40B4-BE49-F238E27FC236}">
                <a16:creationId xmlns:a16="http://schemas.microsoft.com/office/drawing/2014/main" id="{BCC607D9-6AED-1E99-3618-65E50602AF0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21" name="Straight Connector 2020">
              <a:extLst>
                <a:ext uri="{FF2B5EF4-FFF2-40B4-BE49-F238E27FC236}">
                  <a16:creationId xmlns:a16="http://schemas.microsoft.com/office/drawing/2014/main" id="{EA54DEA9-110F-A436-DE14-B252E7CA215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2" name="Straight Connector 2021">
              <a:extLst>
                <a:ext uri="{FF2B5EF4-FFF2-40B4-BE49-F238E27FC236}">
                  <a16:creationId xmlns:a16="http://schemas.microsoft.com/office/drawing/2014/main" id="{BAA6D315-CB1D-7206-6A13-1AF5938F1AF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3" name="Straight Connector 2022">
              <a:extLst>
                <a:ext uri="{FF2B5EF4-FFF2-40B4-BE49-F238E27FC236}">
                  <a16:creationId xmlns:a16="http://schemas.microsoft.com/office/drawing/2014/main" id="{0727D90B-8B0A-7CD7-1725-4D93C945ADA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4" name="Straight Connector 2023">
              <a:extLst>
                <a:ext uri="{FF2B5EF4-FFF2-40B4-BE49-F238E27FC236}">
                  <a16:creationId xmlns:a16="http://schemas.microsoft.com/office/drawing/2014/main" id="{3A2D1AD8-4ADD-9702-A40F-C7275F034A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5" name="Straight Connector 2024">
              <a:extLst>
                <a:ext uri="{FF2B5EF4-FFF2-40B4-BE49-F238E27FC236}">
                  <a16:creationId xmlns:a16="http://schemas.microsoft.com/office/drawing/2014/main" id="{028D1B44-C9B1-B245-F94E-4326C90BCC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6" name="Straight Connector 2025">
              <a:extLst>
                <a:ext uri="{FF2B5EF4-FFF2-40B4-BE49-F238E27FC236}">
                  <a16:creationId xmlns:a16="http://schemas.microsoft.com/office/drawing/2014/main" id="{DA467733-8CD5-2B42-3A9D-DAC848A4F18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0" name="Straight Connector 2019">
            <a:extLst>
              <a:ext uri="{FF2B5EF4-FFF2-40B4-BE49-F238E27FC236}">
                <a16:creationId xmlns:a16="http://schemas.microsoft.com/office/drawing/2014/main" id="{BA97D673-EE3E-B0C9-6FE8-499FD744900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241072</xdr:colOff>
      <xdr:row>65</xdr:row>
      <xdr:rowOff>158255</xdr:rowOff>
    </xdr:to>
    <xdr:grpSp>
      <xdr:nvGrpSpPr>
        <xdr:cNvPr id="2027" name="Group 2026">
          <a:extLst>
            <a:ext uri="{FF2B5EF4-FFF2-40B4-BE49-F238E27FC236}">
              <a16:creationId xmlns:a16="http://schemas.microsoft.com/office/drawing/2014/main" id="{F098875F-C1D0-4ACE-87B2-47C4FD75A509}"/>
            </a:ext>
          </a:extLst>
        </xdr:cNvPr>
        <xdr:cNvGrpSpPr/>
      </xdr:nvGrpSpPr>
      <xdr:grpSpPr>
        <a:xfrm>
          <a:off x="4080809" y="11840882"/>
          <a:ext cx="241072" cy="335682"/>
          <a:chOff x="6143939" y="789134"/>
          <a:chExt cx="457200" cy="518966"/>
        </a:xfrm>
      </xdr:grpSpPr>
      <xdr:grpSp>
        <xdr:nvGrpSpPr>
          <xdr:cNvPr id="2028" name="Group 2027">
            <a:extLst>
              <a:ext uri="{FF2B5EF4-FFF2-40B4-BE49-F238E27FC236}">
                <a16:creationId xmlns:a16="http://schemas.microsoft.com/office/drawing/2014/main" id="{35999340-0AF8-7D19-A36E-B305A4771EB0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30" name="Straight Connector 2029">
              <a:extLst>
                <a:ext uri="{FF2B5EF4-FFF2-40B4-BE49-F238E27FC236}">
                  <a16:creationId xmlns:a16="http://schemas.microsoft.com/office/drawing/2014/main" id="{8B0E4962-AA76-570C-690A-B0FBB50B93F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1" name="Straight Connector 2030">
              <a:extLst>
                <a:ext uri="{FF2B5EF4-FFF2-40B4-BE49-F238E27FC236}">
                  <a16:creationId xmlns:a16="http://schemas.microsoft.com/office/drawing/2014/main" id="{F54A2338-A924-46AD-E297-AE2A6F0411A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2" name="Straight Connector 2031">
              <a:extLst>
                <a:ext uri="{FF2B5EF4-FFF2-40B4-BE49-F238E27FC236}">
                  <a16:creationId xmlns:a16="http://schemas.microsoft.com/office/drawing/2014/main" id="{2FFDC416-0781-37FA-AB97-EC3C29B654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3" name="Straight Connector 2032">
              <a:extLst>
                <a:ext uri="{FF2B5EF4-FFF2-40B4-BE49-F238E27FC236}">
                  <a16:creationId xmlns:a16="http://schemas.microsoft.com/office/drawing/2014/main" id="{847F3C30-45FA-8ECE-5EE3-184AEA492B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4" name="Straight Connector 2033">
              <a:extLst>
                <a:ext uri="{FF2B5EF4-FFF2-40B4-BE49-F238E27FC236}">
                  <a16:creationId xmlns:a16="http://schemas.microsoft.com/office/drawing/2014/main" id="{B4A1E81F-EB2E-625A-0BFC-B322F18884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5" name="Straight Connector 2034">
              <a:extLst>
                <a:ext uri="{FF2B5EF4-FFF2-40B4-BE49-F238E27FC236}">
                  <a16:creationId xmlns:a16="http://schemas.microsoft.com/office/drawing/2014/main" id="{539E4B46-091D-A8F6-BAED-767E5B894AE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2428EC80-51DB-CF15-433B-2B72C3AB7D9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64</xdr:row>
      <xdr:rowOff>0</xdr:rowOff>
    </xdr:from>
    <xdr:to>
      <xdr:col>12</xdr:col>
      <xdr:colOff>241072</xdr:colOff>
      <xdr:row>65</xdr:row>
      <xdr:rowOff>158255</xdr:rowOff>
    </xdr:to>
    <xdr:grpSp>
      <xdr:nvGrpSpPr>
        <xdr:cNvPr id="2036" name="Group 2035">
          <a:extLst>
            <a:ext uri="{FF2B5EF4-FFF2-40B4-BE49-F238E27FC236}">
              <a16:creationId xmlns:a16="http://schemas.microsoft.com/office/drawing/2014/main" id="{8976B475-05B2-4084-91E6-1EE9E90ADAE1}"/>
            </a:ext>
          </a:extLst>
        </xdr:cNvPr>
        <xdr:cNvGrpSpPr/>
      </xdr:nvGrpSpPr>
      <xdr:grpSpPr>
        <a:xfrm>
          <a:off x="6191250" y="11840882"/>
          <a:ext cx="241072" cy="335682"/>
          <a:chOff x="6143939" y="789134"/>
          <a:chExt cx="457200" cy="518966"/>
        </a:xfrm>
      </xdr:grpSpPr>
      <xdr:grpSp>
        <xdr:nvGrpSpPr>
          <xdr:cNvPr id="2037" name="Group 2036">
            <a:extLst>
              <a:ext uri="{FF2B5EF4-FFF2-40B4-BE49-F238E27FC236}">
                <a16:creationId xmlns:a16="http://schemas.microsoft.com/office/drawing/2014/main" id="{755F4706-C5E4-D644-C209-6184A7A3A7C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39" name="Straight Connector 2038">
              <a:extLst>
                <a:ext uri="{FF2B5EF4-FFF2-40B4-BE49-F238E27FC236}">
                  <a16:creationId xmlns:a16="http://schemas.microsoft.com/office/drawing/2014/main" id="{D7E780E4-A6EF-8B5D-034B-81F99B17E6C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0" name="Straight Connector 2039">
              <a:extLst>
                <a:ext uri="{FF2B5EF4-FFF2-40B4-BE49-F238E27FC236}">
                  <a16:creationId xmlns:a16="http://schemas.microsoft.com/office/drawing/2014/main" id="{80743778-F040-952E-8696-A5C8D8F1C9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1" name="Straight Connector 2040">
              <a:extLst>
                <a:ext uri="{FF2B5EF4-FFF2-40B4-BE49-F238E27FC236}">
                  <a16:creationId xmlns:a16="http://schemas.microsoft.com/office/drawing/2014/main" id="{C43370B6-A27A-D1C8-2A01-25895A0E686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2" name="Straight Connector 2041">
              <a:extLst>
                <a:ext uri="{FF2B5EF4-FFF2-40B4-BE49-F238E27FC236}">
                  <a16:creationId xmlns:a16="http://schemas.microsoft.com/office/drawing/2014/main" id="{3B5BB4A9-A32D-373E-39AF-4000B1EEA9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3" name="Straight Connector 2042">
              <a:extLst>
                <a:ext uri="{FF2B5EF4-FFF2-40B4-BE49-F238E27FC236}">
                  <a16:creationId xmlns:a16="http://schemas.microsoft.com/office/drawing/2014/main" id="{D45015D9-3F19-0E1F-71F3-486EDE23CF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4" name="Straight Connector 2043">
              <a:extLst>
                <a:ext uri="{FF2B5EF4-FFF2-40B4-BE49-F238E27FC236}">
                  <a16:creationId xmlns:a16="http://schemas.microsoft.com/office/drawing/2014/main" id="{C4368C7B-3AF0-7BD6-C71B-CAAE520A491D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38" name="Straight Connector 2037">
            <a:extLst>
              <a:ext uri="{FF2B5EF4-FFF2-40B4-BE49-F238E27FC236}">
                <a16:creationId xmlns:a16="http://schemas.microsoft.com/office/drawing/2014/main" id="{E846699C-1E4C-E47C-EB41-A1F15FA0661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76</xdr:row>
      <xdr:rowOff>0</xdr:rowOff>
    </xdr:from>
    <xdr:to>
      <xdr:col>2</xdr:col>
      <xdr:colOff>274320</xdr:colOff>
      <xdr:row>78</xdr:row>
      <xdr:rowOff>6531</xdr:rowOff>
    </xdr:to>
    <xdr:grpSp>
      <xdr:nvGrpSpPr>
        <xdr:cNvPr id="2045" name="Group 2044">
          <a:extLst>
            <a:ext uri="{FF2B5EF4-FFF2-40B4-BE49-F238E27FC236}">
              <a16:creationId xmlns:a16="http://schemas.microsoft.com/office/drawing/2014/main" id="{865006A7-9D65-40B4-BCBA-3F43142620D3}"/>
            </a:ext>
          </a:extLst>
        </xdr:cNvPr>
        <xdr:cNvGrpSpPr/>
      </xdr:nvGrpSpPr>
      <xdr:grpSpPr>
        <a:xfrm>
          <a:off x="915147" y="13876618"/>
          <a:ext cx="274320" cy="361384"/>
          <a:chOff x="6147651" y="793750"/>
          <a:chExt cx="462699" cy="514350"/>
        </a:xfrm>
      </xdr:grpSpPr>
      <xdr:grpSp>
        <xdr:nvGrpSpPr>
          <xdr:cNvPr id="2046" name="Group 2045">
            <a:extLst>
              <a:ext uri="{FF2B5EF4-FFF2-40B4-BE49-F238E27FC236}">
                <a16:creationId xmlns:a16="http://schemas.microsoft.com/office/drawing/2014/main" id="{DC9FC73F-6568-EFFF-0B78-CF9D0B074B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48" name="Straight Connector 2047">
              <a:extLst>
                <a:ext uri="{FF2B5EF4-FFF2-40B4-BE49-F238E27FC236}">
                  <a16:creationId xmlns:a16="http://schemas.microsoft.com/office/drawing/2014/main" id="{C70154CA-6259-4B2D-8197-78781819DBC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9" name="Straight Connector 2048">
              <a:extLst>
                <a:ext uri="{FF2B5EF4-FFF2-40B4-BE49-F238E27FC236}">
                  <a16:creationId xmlns:a16="http://schemas.microsoft.com/office/drawing/2014/main" id="{EF09B41F-B143-523E-019D-0361EE74C0D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0" name="Straight Connector 2049">
              <a:extLst>
                <a:ext uri="{FF2B5EF4-FFF2-40B4-BE49-F238E27FC236}">
                  <a16:creationId xmlns:a16="http://schemas.microsoft.com/office/drawing/2014/main" id="{D4602F92-C534-8B43-4BF5-6A4F1B89A54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1" name="Straight Connector 2050">
              <a:extLst>
                <a:ext uri="{FF2B5EF4-FFF2-40B4-BE49-F238E27FC236}">
                  <a16:creationId xmlns:a16="http://schemas.microsoft.com/office/drawing/2014/main" id="{42E8C98A-7087-BB54-BB07-A1236983E3D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2" name="Straight Connector 2051">
              <a:extLst>
                <a:ext uri="{FF2B5EF4-FFF2-40B4-BE49-F238E27FC236}">
                  <a16:creationId xmlns:a16="http://schemas.microsoft.com/office/drawing/2014/main" id="{33FAE28F-65E4-E931-A6D1-3C92D10EB73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3" name="Straight Connector 2052">
              <a:extLst>
                <a:ext uri="{FF2B5EF4-FFF2-40B4-BE49-F238E27FC236}">
                  <a16:creationId xmlns:a16="http://schemas.microsoft.com/office/drawing/2014/main" id="{344CEAAC-ED48-7AFA-39E3-CA6929344E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47" name="Straight Connector 2046">
            <a:extLst>
              <a:ext uri="{FF2B5EF4-FFF2-40B4-BE49-F238E27FC236}">
                <a16:creationId xmlns:a16="http://schemas.microsoft.com/office/drawing/2014/main" id="{3B73C0B7-C568-57E0-6072-1B71A86C98D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88</xdr:row>
      <xdr:rowOff>0</xdr:rowOff>
    </xdr:from>
    <xdr:to>
      <xdr:col>18</xdr:col>
      <xdr:colOff>274320</xdr:colOff>
      <xdr:row>90</xdr:row>
      <xdr:rowOff>6531</xdr:rowOff>
    </xdr:to>
    <xdr:grpSp>
      <xdr:nvGrpSpPr>
        <xdr:cNvPr id="2054" name="Group 2053">
          <a:extLst>
            <a:ext uri="{FF2B5EF4-FFF2-40B4-BE49-F238E27FC236}">
              <a16:creationId xmlns:a16="http://schemas.microsoft.com/office/drawing/2014/main" id="{4042A789-8C59-45C1-9927-A6A68BF6AF27}"/>
            </a:ext>
          </a:extLst>
        </xdr:cNvPr>
        <xdr:cNvGrpSpPr/>
      </xdr:nvGrpSpPr>
      <xdr:grpSpPr>
        <a:xfrm>
          <a:off x="9356912" y="15912353"/>
          <a:ext cx="274320" cy="361384"/>
          <a:chOff x="6147651" y="793750"/>
          <a:chExt cx="462699" cy="514350"/>
        </a:xfrm>
      </xdr:grpSpPr>
      <xdr:grpSp>
        <xdr:nvGrpSpPr>
          <xdr:cNvPr id="2055" name="Group 2054">
            <a:extLst>
              <a:ext uri="{FF2B5EF4-FFF2-40B4-BE49-F238E27FC236}">
                <a16:creationId xmlns:a16="http://schemas.microsoft.com/office/drawing/2014/main" id="{F716BA26-6476-9BA0-62C3-322EAD0E0F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57" name="Straight Connector 2056">
              <a:extLst>
                <a:ext uri="{FF2B5EF4-FFF2-40B4-BE49-F238E27FC236}">
                  <a16:creationId xmlns:a16="http://schemas.microsoft.com/office/drawing/2014/main" id="{9BA6E517-1ABA-735E-A8B5-700A3B6F247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8" name="Straight Connector 2057">
              <a:extLst>
                <a:ext uri="{FF2B5EF4-FFF2-40B4-BE49-F238E27FC236}">
                  <a16:creationId xmlns:a16="http://schemas.microsoft.com/office/drawing/2014/main" id="{441192FA-EDE4-C488-AFA3-0D1AB8C66D9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9" name="Straight Connector 2058">
              <a:extLst>
                <a:ext uri="{FF2B5EF4-FFF2-40B4-BE49-F238E27FC236}">
                  <a16:creationId xmlns:a16="http://schemas.microsoft.com/office/drawing/2014/main" id="{C0469BF7-35DC-C45E-1210-03551BC046D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0" name="Straight Connector 2059">
              <a:extLst>
                <a:ext uri="{FF2B5EF4-FFF2-40B4-BE49-F238E27FC236}">
                  <a16:creationId xmlns:a16="http://schemas.microsoft.com/office/drawing/2014/main" id="{8C1D87EA-C973-724D-BE91-653BE4E772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1" name="Straight Connector 2060">
              <a:extLst>
                <a:ext uri="{FF2B5EF4-FFF2-40B4-BE49-F238E27FC236}">
                  <a16:creationId xmlns:a16="http://schemas.microsoft.com/office/drawing/2014/main" id="{719BCA17-3511-A71C-D102-EBEFF519E97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2" name="Straight Connector 2061">
              <a:extLst>
                <a:ext uri="{FF2B5EF4-FFF2-40B4-BE49-F238E27FC236}">
                  <a16:creationId xmlns:a16="http://schemas.microsoft.com/office/drawing/2014/main" id="{E95DD1E6-0A36-EFBD-51E8-4911AD358D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56" name="Straight Connector 2055">
            <a:extLst>
              <a:ext uri="{FF2B5EF4-FFF2-40B4-BE49-F238E27FC236}">
                <a16:creationId xmlns:a16="http://schemas.microsoft.com/office/drawing/2014/main" id="{98F8038C-6A5D-6A08-D656-214C03A5CCC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274320</xdr:colOff>
      <xdr:row>101</xdr:row>
      <xdr:rowOff>6531</xdr:rowOff>
    </xdr:to>
    <xdr:grpSp>
      <xdr:nvGrpSpPr>
        <xdr:cNvPr id="2063" name="Group 2062">
          <a:extLst>
            <a:ext uri="{FF2B5EF4-FFF2-40B4-BE49-F238E27FC236}">
              <a16:creationId xmlns:a16="http://schemas.microsoft.com/office/drawing/2014/main" id="{A824DD50-D12F-4C08-9D3E-18455A7A4A44}"/>
            </a:ext>
          </a:extLst>
        </xdr:cNvPr>
        <xdr:cNvGrpSpPr/>
      </xdr:nvGrpSpPr>
      <xdr:grpSpPr>
        <a:xfrm>
          <a:off x="1970368" y="17780000"/>
          <a:ext cx="274320" cy="361384"/>
          <a:chOff x="6147651" y="793750"/>
          <a:chExt cx="462699" cy="514350"/>
        </a:xfrm>
      </xdr:grpSpPr>
      <xdr:grpSp>
        <xdr:nvGrpSpPr>
          <xdr:cNvPr id="2064" name="Group 2063">
            <a:extLst>
              <a:ext uri="{FF2B5EF4-FFF2-40B4-BE49-F238E27FC236}">
                <a16:creationId xmlns:a16="http://schemas.microsoft.com/office/drawing/2014/main" id="{89D800F5-E168-5A45-8458-1541ADA3D12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66" name="Straight Connector 2065">
              <a:extLst>
                <a:ext uri="{FF2B5EF4-FFF2-40B4-BE49-F238E27FC236}">
                  <a16:creationId xmlns:a16="http://schemas.microsoft.com/office/drawing/2014/main" id="{C30A3BB4-DB60-6C50-0E45-23E96C75CAA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7" name="Straight Connector 2066">
              <a:extLst>
                <a:ext uri="{FF2B5EF4-FFF2-40B4-BE49-F238E27FC236}">
                  <a16:creationId xmlns:a16="http://schemas.microsoft.com/office/drawing/2014/main" id="{06A2FBCA-703E-84BE-3F45-0839D5E01C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8" name="Straight Connector 2067">
              <a:extLst>
                <a:ext uri="{FF2B5EF4-FFF2-40B4-BE49-F238E27FC236}">
                  <a16:creationId xmlns:a16="http://schemas.microsoft.com/office/drawing/2014/main" id="{7B5E017A-EB27-5ACD-4058-39A15BD71F9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9" name="Straight Connector 2068">
              <a:extLst>
                <a:ext uri="{FF2B5EF4-FFF2-40B4-BE49-F238E27FC236}">
                  <a16:creationId xmlns:a16="http://schemas.microsoft.com/office/drawing/2014/main" id="{B883E8DB-93AF-5B1D-E120-D2F4DA7639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0" name="Straight Connector 2069">
              <a:extLst>
                <a:ext uri="{FF2B5EF4-FFF2-40B4-BE49-F238E27FC236}">
                  <a16:creationId xmlns:a16="http://schemas.microsoft.com/office/drawing/2014/main" id="{4600839B-E4C1-78D3-CFD6-0575A89FF7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1" name="Straight Connector 2070">
              <a:extLst>
                <a:ext uri="{FF2B5EF4-FFF2-40B4-BE49-F238E27FC236}">
                  <a16:creationId xmlns:a16="http://schemas.microsoft.com/office/drawing/2014/main" id="{84A6F0E2-E861-5905-4147-74B5B140351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65" name="Straight Connector 2064">
            <a:extLst>
              <a:ext uri="{FF2B5EF4-FFF2-40B4-BE49-F238E27FC236}">
                <a16:creationId xmlns:a16="http://schemas.microsoft.com/office/drawing/2014/main" id="{5C831222-6B80-00D4-6A29-5E783CE27AC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274320</xdr:colOff>
      <xdr:row>113</xdr:row>
      <xdr:rowOff>6532</xdr:rowOff>
    </xdr:to>
    <xdr:grpSp>
      <xdr:nvGrpSpPr>
        <xdr:cNvPr id="2072" name="Group 2071">
          <a:extLst>
            <a:ext uri="{FF2B5EF4-FFF2-40B4-BE49-F238E27FC236}">
              <a16:creationId xmlns:a16="http://schemas.microsoft.com/office/drawing/2014/main" id="{6C37AC08-BC05-4885-B3A9-511D1F3B9AAF}"/>
            </a:ext>
          </a:extLst>
        </xdr:cNvPr>
        <xdr:cNvGrpSpPr/>
      </xdr:nvGrpSpPr>
      <xdr:grpSpPr>
        <a:xfrm>
          <a:off x="10412132" y="19843750"/>
          <a:ext cx="274320" cy="361385"/>
          <a:chOff x="6147651" y="793750"/>
          <a:chExt cx="462699" cy="514350"/>
        </a:xfrm>
      </xdr:grpSpPr>
      <xdr:grpSp>
        <xdr:nvGrpSpPr>
          <xdr:cNvPr id="2073" name="Group 2072">
            <a:extLst>
              <a:ext uri="{FF2B5EF4-FFF2-40B4-BE49-F238E27FC236}">
                <a16:creationId xmlns:a16="http://schemas.microsoft.com/office/drawing/2014/main" id="{02659F53-B85C-031A-689B-94640EF6DD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75" name="Straight Connector 2074">
              <a:extLst>
                <a:ext uri="{FF2B5EF4-FFF2-40B4-BE49-F238E27FC236}">
                  <a16:creationId xmlns:a16="http://schemas.microsoft.com/office/drawing/2014/main" id="{7E037925-7F31-AC41-0681-0BE3D314839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6" name="Straight Connector 2075">
              <a:extLst>
                <a:ext uri="{FF2B5EF4-FFF2-40B4-BE49-F238E27FC236}">
                  <a16:creationId xmlns:a16="http://schemas.microsoft.com/office/drawing/2014/main" id="{4512B550-3A65-1E3B-A56A-269351833F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7" name="Straight Connector 2076">
              <a:extLst>
                <a:ext uri="{FF2B5EF4-FFF2-40B4-BE49-F238E27FC236}">
                  <a16:creationId xmlns:a16="http://schemas.microsoft.com/office/drawing/2014/main" id="{525F4AC4-963B-1A22-848B-B370A906D90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8" name="Straight Connector 2077">
              <a:extLst>
                <a:ext uri="{FF2B5EF4-FFF2-40B4-BE49-F238E27FC236}">
                  <a16:creationId xmlns:a16="http://schemas.microsoft.com/office/drawing/2014/main" id="{6184C3DE-8190-E5CB-F1FD-FDB164F37B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9" name="Straight Connector 2078">
              <a:extLst>
                <a:ext uri="{FF2B5EF4-FFF2-40B4-BE49-F238E27FC236}">
                  <a16:creationId xmlns:a16="http://schemas.microsoft.com/office/drawing/2014/main" id="{5E6B05FE-7685-DF3E-248A-F17BCA0A273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0" name="Straight Connector 2079">
              <a:extLst>
                <a:ext uri="{FF2B5EF4-FFF2-40B4-BE49-F238E27FC236}">
                  <a16:creationId xmlns:a16="http://schemas.microsoft.com/office/drawing/2014/main" id="{21FA23DA-BEDB-C9D3-07F4-24D968440F0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4" name="Straight Connector 2073">
            <a:extLst>
              <a:ext uri="{FF2B5EF4-FFF2-40B4-BE49-F238E27FC236}">
                <a16:creationId xmlns:a16="http://schemas.microsoft.com/office/drawing/2014/main" id="{4AE253D8-83F7-DA8E-3193-CF4D2A70C62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274320</xdr:colOff>
      <xdr:row>125</xdr:row>
      <xdr:rowOff>6532</xdr:rowOff>
    </xdr:to>
    <xdr:grpSp>
      <xdr:nvGrpSpPr>
        <xdr:cNvPr id="2081" name="Group 2080">
          <a:extLst>
            <a:ext uri="{FF2B5EF4-FFF2-40B4-BE49-F238E27FC236}">
              <a16:creationId xmlns:a16="http://schemas.microsoft.com/office/drawing/2014/main" id="{EC64E0B4-B622-4AF4-931E-210B57BBD5B9}"/>
            </a:ext>
          </a:extLst>
        </xdr:cNvPr>
        <xdr:cNvGrpSpPr/>
      </xdr:nvGrpSpPr>
      <xdr:grpSpPr>
        <a:xfrm>
          <a:off x="915147" y="21879485"/>
          <a:ext cx="274320" cy="361385"/>
          <a:chOff x="6147651" y="793750"/>
          <a:chExt cx="462699" cy="514350"/>
        </a:xfrm>
      </xdr:grpSpPr>
      <xdr:grpSp>
        <xdr:nvGrpSpPr>
          <xdr:cNvPr id="2082" name="Group 2081">
            <a:extLst>
              <a:ext uri="{FF2B5EF4-FFF2-40B4-BE49-F238E27FC236}">
                <a16:creationId xmlns:a16="http://schemas.microsoft.com/office/drawing/2014/main" id="{EBA7C936-8F34-2BF6-2C48-727093BABF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4" name="Straight Connector 2083">
              <a:extLst>
                <a:ext uri="{FF2B5EF4-FFF2-40B4-BE49-F238E27FC236}">
                  <a16:creationId xmlns:a16="http://schemas.microsoft.com/office/drawing/2014/main" id="{058AD272-B9FA-80DD-FBD7-590C108181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5" name="Straight Connector 2084">
              <a:extLst>
                <a:ext uri="{FF2B5EF4-FFF2-40B4-BE49-F238E27FC236}">
                  <a16:creationId xmlns:a16="http://schemas.microsoft.com/office/drawing/2014/main" id="{FC4D1EF2-1AAB-3893-4504-7D2D0C38794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6" name="Straight Connector 2085">
              <a:extLst>
                <a:ext uri="{FF2B5EF4-FFF2-40B4-BE49-F238E27FC236}">
                  <a16:creationId xmlns:a16="http://schemas.microsoft.com/office/drawing/2014/main" id="{01CB6ADB-02E9-6359-FE51-582BAF7EFC6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7" name="Straight Connector 2086">
              <a:extLst>
                <a:ext uri="{FF2B5EF4-FFF2-40B4-BE49-F238E27FC236}">
                  <a16:creationId xmlns:a16="http://schemas.microsoft.com/office/drawing/2014/main" id="{C7FB7D80-1A1B-EC21-D346-D0A134235C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8" name="Straight Connector 2087">
              <a:extLst>
                <a:ext uri="{FF2B5EF4-FFF2-40B4-BE49-F238E27FC236}">
                  <a16:creationId xmlns:a16="http://schemas.microsoft.com/office/drawing/2014/main" id="{37110D5A-C18C-BBF6-BFF4-111C4584800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9" name="Straight Connector 2088">
              <a:extLst>
                <a:ext uri="{FF2B5EF4-FFF2-40B4-BE49-F238E27FC236}">
                  <a16:creationId xmlns:a16="http://schemas.microsoft.com/office/drawing/2014/main" id="{B18C3E78-3EAB-6429-0ADD-ACA17FC5064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3" name="Straight Connector 2082">
            <a:extLst>
              <a:ext uri="{FF2B5EF4-FFF2-40B4-BE49-F238E27FC236}">
                <a16:creationId xmlns:a16="http://schemas.microsoft.com/office/drawing/2014/main" id="{1E7448FD-DD1D-9521-525A-70F9D462458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123</xdr:row>
      <xdr:rowOff>0</xdr:rowOff>
    </xdr:from>
    <xdr:to>
      <xdr:col>16</xdr:col>
      <xdr:colOff>274320</xdr:colOff>
      <xdr:row>125</xdr:row>
      <xdr:rowOff>6532</xdr:rowOff>
    </xdr:to>
    <xdr:grpSp>
      <xdr:nvGrpSpPr>
        <xdr:cNvPr id="2090" name="Group 2089">
          <a:extLst>
            <a:ext uri="{FF2B5EF4-FFF2-40B4-BE49-F238E27FC236}">
              <a16:creationId xmlns:a16="http://schemas.microsoft.com/office/drawing/2014/main" id="{492B3446-BC9A-4D28-AA10-AE07CCC7EB42}"/>
            </a:ext>
          </a:extLst>
        </xdr:cNvPr>
        <xdr:cNvGrpSpPr/>
      </xdr:nvGrpSpPr>
      <xdr:grpSpPr>
        <a:xfrm>
          <a:off x="8301691" y="21879485"/>
          <a:ext cx="274320" cy="361385"/>
          <a:chOff x="6147651" y="793750"/>
          <a:chExt cx="462699" cy="514350"/>
        </a:xfrm>
      </xdr:grpSpPr>
      <xdr:grpSp>
        <xdr:nvGrpSpPr>
          <xdr:cNvPr id="2091" name="Group 2090">
            <a:extLst>
              <a:ext uri="{FF2B5EF4-FFF2-40B4-BE49-F238E27FC236}">
                <a16:creationId xmlns:a16="http://schemas.microsoft.com/office/drawing/2014/main" id="{F7F74C96-D73C-8C7D-3AD9-FB07D1119B0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93" name="Straight Connector 2092">
              <a:extLst>
                <a:ext uri="{FF2B5EF4-FFF2-40B4-BE49-F238E27FC236}">
                  <a16:creationId xmlns:a16="http://schemas.microsoft.com/office/drawing/2014/main" id="{2A1F1A3A-AB97-8D67-506E-040DF54903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4" name="Straight Connector 2093">
              <a:extLst>
                <a:ext uri="{FF2B5EF4-FFF2-40B4-BE49-F238E27FC236}">
                  <a16:creationId xmlns:a16="http://schemas.microsoft.com/office/drawing/2014/main" id="{D229F7F3-2AB1-BCAF-AD4A-30A9A47300D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5" name="Straight Connector 2094">
              <a:extLst>
                <a:ext uri="{FF2B5EF4-FFF2-40B4-BE49-F238E27FC236}">
                  <a16:creationId xmlns:a16="http://schemas.microsoft.com/office/drawing/2014/main" id="{CB71862F-4E00-A34B-A2E7-CA56ED26B0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6" name="Straight Connector 2095">
              <a:extLst>
                <a:ext uri="{FF2B5EF4-FFF2-40B4-BE49-F238E27FC236}">
                  <a16:creationId xmlns:a16="http://schemas.microsoft.com/office/drawing/2014/main" id="{AE47AB2E-3EBD-AA1A-55F0-FDCB1BB43C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7" name="Straight Connector 2096">
              <a:extLst>
                <a:ext uri="{FF2B5EF4-FFF2-40B4-BE49-F238E27FC236}">
                  <a16:creationId xmlns:a16="http://schemas.microsoft.com/office/drawing/2014/main" id="{80A5CE1D-FE2D-A28D-E2A2-76755C6C6C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8" name="Straight Connector 2097">
              <a:extLst>
                <a:ext uri="{FF2B5EF4-FFF2-40B4-BE49-F238E27FC236}">
                  <a16:creationId xmlns:a16="http://schemas.microsoft.com/office/drawing/2014/main" id="{353EB33E-4B7F-42ED-0986-C6EA5B226DC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47A12A20-0913-9118-0FFA-226D44F8167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30</xdr:row>
      <xdr:rowOff>0</xdr:rowOff>
    </xdr:from>
    <xdr:to>
      <xdr:col>2</xdr:col>
      <xdr:colOff>274320</xdr:colOff>
      <xdr:row>32</xdr:row>
      <xdr:rowOff>6531</xdr:rowOff>
    </xdr:to>
    <xdr:grpSp>
      <xdr:nvGrpSpPr>
        <xdr:cNvPr id="2099" name="Group 2098">
          <a:extLst>
            <a:ext uri="{FF2B5EF4-FFF2-40B4-BE49-F238E27FC236}">
              <a16:creationId xmlns:a16="http://schemas.microsoft.com/office/drawing/2014/main" id="{6A6FA5B3-AFBF-4B22-9F46-D6C1C0CC9FE4}"/>
            </a:ext>
          </a:extLst>
        </xdr:cNvPr>
        <xdr:cNvGrpSpPr/>
      </xdr:nvGrpSpPr>
      <xdr:grpSpPr>
        <a:xfrm>
          <a:off x="915147" y="6032500"/>
          <a:ext cx="274320" cy="361384"/>
          <a:chOff x="6147651" y="793750"/>
          <a:chExt cx="462699" cy="514350"/>
        </a:xfrm>
      </xdr:grpSpPr>
      <xdr:grpSp>
        <xdr:nvGrpSpPr>
          <xdr:cNvPr id="2100" name="Group 2099">
            <a:extLst>
              <a:ext uri="{FF2B5EF4-FFF2-40B4-BE49-F238E27FC236}">
                <a16:creationId xmlns:a16="http://schemas.microsoft.com/office/drawing/2014/main" id="{BEE78D5B-8CFB-B21D-B119-4358012298B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02" name="Straight Connector 2101">
              <a:extLst>
                <a:ext uri="{FF2B5EF4-FFF2-40B4-BE49-F238E27FC236}">
                  <a16:creationId xmlns:a16="http://schemas.microsoft.com/office/drawing/2014/main" id="{C731D3DA-57E6-DF48-DBAF-9CF4C4AEB2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3" name="Straight Connector 2102">
              <a:extLst>
                <a:ext uri="{FF2B5EF4-FFF2-40B4-BE49-F238E27FC236}">
                  <a16:creationId xmlns:a16="http://schemas.microsoft.com/office/drawing/2014/main" id="{0042B87B-9EDF-6559-C999-50BF8F61237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4" name="Straight Connector 2103">
              <a:extLst>
                <a:ext uri="{FF2B5EF4-FFF2-40B4-BE49-F238E27FC236}">
                  <a16:creationId xmlns:a16="http://schemas.microsoft.com/office/drawing/2014/main" id="{9CCFC515-7A7E-954F-342D-074A97BA4F1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5" name="Straight Connector 2104">
              <a:extLst>
                <a:ext uri="{FF2B5EF4-FFF2-40B4-BE49-F238E27FC236}">
                  <a16:creationId xmlns:a16="http://schemas.microsoft.com/office/drawing/2014/main" id="{37C9B540-B4A5-D450-F83F-FF7E2C8CA9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6" name="Straight Connector 2105">
              <a:extLst>
                <a:ext uri="{FF2B5EF4-FFF2-40B4-BE49-F238E27FC236}">
                  <a16:creationId xmlns:a16="http://schemas.microsoft.com/office/drawing/2014/main" id="{E3535BB0-11D2-792F-4BA4-AD901370EC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7" name="Straight Connector 2106">
              <a:extLst>
                <a:ext uri="{FF2B5EF4-FFF2-40B4-BE49-F238E27FC236}">
                  <a16:creationId xmlns:a16="http://schemas.microsoft.com/office/drawing/2014/main" id="{20A9647E-5B64-159F-2B18-670A706CE86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01" name="Straight Connector 2100">
            <a:extLst>
              <a:ext uri="{FF2B5EF4-FFF2-40B4-BE49-F238E27FC236}">
                <a16:creationId xmlns:a16="http://schemas.microsoft.com/office/drawing/2014/main" id="{3BDE356B-89C7-A457-F247-E3719A374F7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8</xdr:col>
      <xdr:colOff>274320</xdr:colOff>
      <xdr:row>32</xdr:row>
      <xdr:rowOff>6531</xdr:rowOff>
    </xdr:to>
    <xdr:grpSp>
      <xdr:nvGrpSpPr>
        <xdr:cNvPr id="2108" name="Group 2107">
          <a:extLst>
            <a:ext uri="{FF2B5EF4-FFF2-40B4-BE49-F238E27FC236}">
              <a16:creationId xmlns:a16="http://schemas.microsoft.com/office/drawing/2014/main" id="{86B36D8B-4D17-4F3A-A678-424F8CAFD646}"/>
            </a:ext>
          </a:extLst>
        </xdr:cNvPr>
        <xdr:cNvGrpSpPr/>
      </xdr:nvGrpSpPr>
      <xdr:grpSpPr>
        <a:xfrm>
          <a:off x="4080809" y="6032500"/>
          <a:ext cx="274320" cy="361384"/>
          <a:chOff x="6147651" y="793750"/>
          <a:chExt cx="462699" cy="514350"/>
        </a:xfrm>
      </xdr:grpSpPr>
      <xdr:grpSp>
        <xdr:nvGrpSpPr>
          <xdr:cNvPr id="2109" name="Group 2108">
            <a:extLst>
              <a:ext uri="{FF2B5EF4-FFF2-40B4-BE49-F238E27FC236}">
                <a16:creationId xmlns:a16="http://schemas.microsoft.com/office/drawing/2014/main" id="{029969D9-17A3-2CC3-4ECE-F5C996939F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11" name="Straight Connector 2110">
              <a:extLst>
                <a:ext uri="{FF2B5EF4-FFF2-40B4-BE49-F238E27FC236}">
                  <a16:creationId xmlns:a16="http://schemas.microsoft.com/office/drawing/2014/main" id="{596D0081-AA54-F18C-C770-7BCFCEE6D31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2" name="Straight Connector 2111">
              <a:extLst>
                <a:ext uri="{FF2B5EF4-FFF2-40B4-BE49-F238E27FC236}">
                  <a16:creationId xmlns:a16="http://schemas.microsoft.com/office/drawing/2014/main" id="{5F18C19F-9DA5-37B6-D3CE-747A5CD4797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3" name="Straight Connector 2112">
              <a:extLst>
                <a:ext uri="{FF2B5EF4-FFF2-40B4-BE49-F238E27FC236}">
                  <a16:creationId xmlns:a16="http://schemas.microsoft.com/office/drawing/2014/main" id="{4423A5D6-9638-A8D9-497A-34B13DD4111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4" name="Straight Connector 2113">
              <a:extLst>
                <a:ext uri="{FF2B5EF4-FFF2-40B4-BE49-F238E27FC236}">
                  <a16:creationId xmlns:a16="http://schemas.microsoft.com/office/drawing/2014/main" id="{213831B6-C3C6-EE2B-9F32-58558736F8D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5" name="Straight Connector 2114">
              <a:extLst>
                <a:ext uri="{FF2B5EF4-FFF2-40B4-BE49-F238E27FC236}">
                  <a16:creationId xmlns:a16="http://schemas.microsoft.com/office/drawing/2014/main" id="{D7B38B9E-99B4-B3E8-D1E3-EC38E3F205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6" name="Straight Connector 2115">
              <a:extLst>
                <a:ext uri="{FF2B5EF4-FFF2-40B4-BE49-F238E27FC236}">
                  <a16:creationId xmlns:a16="http://schemas.microsoft.com/office/drawing/2014/main" id="{E4F2F187-47BF-560D-7D35-519D915D35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0" name="Straight Connector 2109">
            <a:extLst>
              <a:ext uri="{FF2B5EF4-FFF2-40B4-BE49-F238E27FC236}">
                <a16:creationId xmlns:a16="http://schemas.microsoft.com/office/drawing/2014/main" id="{81AA792A-E5E4-AEFD-8444-DA2F7C10EE2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123</xdr:row>
      <xdr:rowOff>0</xdr:rowOff>
    </xdr:from>
    <xdr:to>
      <xdr:col>14</xdr:col>
      <xdr:colOff>274320</xdr:colOff>
      <xdr:row>125</xdr:row>
      <xdr:rowOff>6532</xdr:rowOff>
    </xdr:to>
    <xdr:grpSp>
      <xdr:nvGrpSpPr>
        <xdr:cNvPr id="2117" name="Group 2116">
          <a:extLst>
            <a:ext uri="{FF2B5EF4-FFF2-40B4-BE49-F238E27FC236}">
              <a16:creationId xmlns:a16="http://schemas.microsoft.com/office/drawing/2014/main" id="{16DACEFD-781A-4946-9A65-6D1906784619}"/>
            </a:ext>
          </a:extLst>
        </xdr:cNvPr>
        <xdr:cNvGrpSpPr/>
      </xdr:nvGrpSpPr>
      <xdr:grpSpPr>
        <a:xfrm>
          <a:off x="7246471" y="21879485"/>
          <a:ext cx="274320" cy="361385"/>
          <a:chOff x="6147651" y="793750"/>
          <a:chExt cx="462699" cy="514350"/>
        </a:xfrm>
      </xdr:grpSpPr>
      <xdr:grpSp>
        <xdr:nvGrpSpPr>
          <xdr:cNvPr id="2118" name="Group 2117">
            <a:extLst>
              <a:ext uri="{FF2B5EF4-FFF2-40B4-BE49-F238E27FC236}">
                <a16:creationId xmlns:a16="http://schemas.microsoft.com/office/drawing/2014/main" id="{1E111929-45D6-4349-CFD1-2E78E7D0F2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0" name="Straight Connector 2119">
              <a:extLst>
                <a:ext uri="{FF2B5EF4-FFF2-40B4-BE49-F238E27FC236}">
                  <a16:creationId xmlns:a16="http://schemas.microsoft.com/office/drawing/2014/main" id="{64D34237-9CAD-797C-FFF0-66328BF058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1" name="Straight Connector 2120">
              <a:extLst>
                <a:ext uri="{FF2B5EF4-FFF2-40B4-BE49-F238E27FC236}">
                  <a16:creationId xmlns:a16="http://schemas.microsoft.com/office/drawing/2014/main" id="{E86DEEE4-D2DA-813E-2B46-B7564934B4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2" name="Straight Connector 2121">
              <a:extLst>
                <a:ext uri="{FF2B5EF4-FFF2-40B4-BE49-F238E27FC236}">
                  <a16:creationId xmlns:a16="http://schemas.microsoft.com/office/drawing/2014/main" id="{608B997D-15D6-D7BF-C1D1-E28E3E5062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3" name="Straight Connector 2122">
              <a:extLst>
                <a:ext uri="{FF2B5EF4-FFF2-40B4-BE49-F238E27FC236}">
                  <a16:creationId xmlns:a16="http://schemas.microsoft.com/office/drawing/2014/main" id="{FE790D1E-C097-D382-E845-8E037D46FB4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4" name="Straight Connector 2123">
              <a:extLst>
                <a:ext uri="{FF2B5EF4-FFF2-40B4-BE49-F238E27FC236}">
                  <a16:creationId xmlns:a16="http://schemas.microsoft.com/office/drawing/2014/main" id="{32197C74-40C6-46B1-547A-92F68FE6D7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5" name="Straight Connector 2124">
              <a:extLst>
                <a:ext uri="{FF2B5EF4-FFF2-40B4-BE49-F238E27FC236}">
                  <a16:creationId xmlns:a16="http://schemas.microsoft.com/office/drawing/2014/main" id="{0EE69BDB-B1A4-7D2F-EE97-6F1015E61B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9" name="Straight Connector 2118">
            <a:extLst>
              <a:ext uri="{FF2B5EF4-FFF2-40B4-BE49-F238E27FC236}">
                <a16:creationId xmlns:a16="http://schemas.microsoft.com/office/drawing/2014/main" id="{A25A2E66-3304-4770-9085-457E2719F32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183</xdr:row>
      <xdr:rowOff>0</xdr:rowOff>
    </xdr:from>
    <xdr:to>
      <xdr:col>10</xdr:col>
      <xdr:colOff>274320</xdr:colOff>
      <xdr:row>185</xdr:row>
      <xdr:rowOff>6532</xdr:rowOff>
    </xdr:to>
    <xdr:grpSp>
      <xdr:nvGrpSpPr>
        <xdr:cNvPr id="2126" name="Group 2125">
          <a:extLst>
            <a:ext uri="{FF2B5EF4-FFF2-40B4-BE49-F238E27FC236}">
              <a16:creationId xmlns:a16="http://schemas.microsoft.com/office/drawing/2014/main" id="{56A107E0-19BB-4276-842A-FF44C09D1CBE}"/>
            </a:ext>
          </a:extLst>
        </xdr:cNvPr>
        <xdr:cNvGrpSpPr/>
      </xdr:nvGrpSpPr>
      <xdr:grpSpPr>
        <a:xfrm>
          <a:off x="5136029" y="32058162"/>
          <a:ext cx="274320" cy="361385"/>
          <a:chOff x="6147651" y="793750"/>
          <a:chExt cx="462699" cy="514350"/>
        </a:xfrm>
      </xdr:grpSpPr>
      <xdr:grpSp>
        <xdr:nvGrpSpPr>
          <xdr:cNvPr id="2127" name="Group 2126">
            <a:extLst>
              <a:ext uri="{FF2B5EF4-FFF2-40B4-BE49-F238E27FC236}">
                <a16:creationId xmlns:a16="http://schemas.microsoft.com/office/drawing/2014/main" id="{79280688-3B3A-6FCB-C553-F6F9E4D409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9" name="Straight Connector 2128">
              <a:extLst>
                <a:ext uri="{FF2B5EF4-FFF2-40B4-BE49-F238E27FC236}">
                  <a16:creationId xmlns:a16="http://schemas.microsoft.com/office/drawing/2014/main" id="{03E9D614-27E8-1A5A-2CA5-79D1715D00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0" name="Straight Connector 2129">
              <a:extLst>
                <a:ext uri="{FF2B5EF4-FFF2-40B4-BE49-F238E27FC236}">
                  <a16:creationId xmlns:a16="http://schemas.microsoft.com/office/drawing/2014/main" id="{DCD4AD23-5399-05FD-D9C0-E799784062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1" name="Straight Connector 2130">
              <a:extLst>
                <a:ext uri="{FF2B5EF4-FFF2-40B4-BE49-F238E27FC236}">
                  <a16:creationId xmlns:a16="http://schemas.microsoft.com/office/drawing/2014/main" id="{BDFB2A27-1198-59A3-691C-3DD2F7394DA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2" name="Straight Connector 2131">
              <a:extLst>
                <a:ext uri="{FF2B5EF4-FFF2-40B4-BE49-F238E27FC236}">
                  <a16:creationId xmlns:a16="http://schemas.microsoft.com/office/drawing/2014/main" id="{8398023B-D1B0-9DEC-8934-28FB71E405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3" name="Straight Connector 2132">
              <a:extLst>
                <a:ext uri="{FF2B5EF4-FFF2-40B4-BE49-F238E27FC236}">
                  <a16:creationId xmlns:a16="http://schemas.microsoft.com/office/drawing/2014/main" id="{CA61253A-FB85-064E-6CF1-6AC2B1B1DA6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4" name="Straight Connector 2133">
              <a:extLst>
                <a:ext uri="{FF2B5EF4-FFF2-40B4-BE49-F238E27FC236}">
                  <a16:creationId xmlns:a16="http://schemas.microsoft.com/office/drawing/2014/main" id="{6864AF4A-73D0-6201-82D3-FA049E77343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28" name="Straight Connector 2127">
            <a:extLst>
              <a:ext uri="{FF2B5EF4-FFF2-40B4-BE49-F238E27FC236}">
                <a16:creationId xmlns:a16="http://schemas.microsoft.com/office/drawing/2014/main" id="{F82C509E-5559-3E22-F380-84C0140913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274320</xdr:colOff>
      <xdr:row>32</xdr:row>
      <xdr:rowOff>6531</xdr:rowOff>
    </xdr:to>
    <xdr:grpSp>
      <xdr:nvGrpSpPr>
        <xdr:cNvPr id="2135" name="Group 2134">
          <a:extLst>
            <a:ext uri="{FF2B5EF4-FFF2-40B4-BE49-F238E27FC236}">
              <a16:creationId xmlns:a16="http://schemas.microsoft.com/office/drawing/2014/main" id="{C8A4A8D8-4A74-46B1-8C9C-E96548FAB54B}"/>
            </a:ext>
          </a:extLst>
        </xdr:cNvPr>
        <xdr:cNvGrpSpPr/>
      </xdr:nvGrpSpPr>
      <xdr:grpSpPr>
        <a:xfrm>
          <a:off x="1970368" y="6032500"/>
          <a:ext cx="274320" cy="361384"/>
          <a:chOff x="6147651" y="793750"/>
          <a:chExt cx="462699" cy="514350"/>
        </a:xfrm>
      </xdr:grpSpPr>
      <xdr:grpSp>
        <xdr:nvGrpSpPr>
          <xdr:cNvPr id="2136" name="Group 2135">
            <a:extLst>
              <a:ext uri="{FF2B5EF4-FFF2-40B4-BE49-F238E27FC236}">
                <a16:creationId xmlns:a16="http://schemas.microsoft.com/office/drawing/2014/main" id="{D06C7F96-2650-0BC5-AF4F-A26924CF09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38" name="Straight Connector 2137">
              <a:extLst>
                <a:ext uri="{FF2B5EF4-FFF2-40B4-BE49-F238E27FC236}">
                  <a16:creationId xmlns:a16="http://schemas.microsoft.com/office/drawing/2014/main" id="{EE399B2F-B449-F4E0-AD13-8CBE06046F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9" name="Straight Connector 2138">
              <a:extLst>
                <a:ext uri="{FF2B5EF4-FFF2-40B4-BE49-F238E27FC236}">
                  <a16:creationId xmlns:a16="http://schemas.microsoft.com/office/drawing/2014/main" id="{FE167005-3095-E70A-C529-180009337A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0" name="Straight Connector 2139">
              <a:extLst>
                <a:ext uri="{FF2B5EF4-FFF2-40B4-BE49-F238E27FC236}">
                  <a16:creationId xmlns:a16="http://schemas.microsoft.com/office/drawing/2014/main" id="{358EA107-2CD2-1D85-F98F-1084779B732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1" name="Straight Connector 2140">
              <a:extLst>
                <a:ext uri="{FF2B5EF4-FFF2-40B4-BE49-F238E27FC236}">
                  <a16:creationId xmlns:a16="http://schemas.microsoft.com/office/drawing/2014/main" id="{5B508DC6-5655-03DF-CA37-D7F197D7F89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2" name="Straight Connector 2141">
              <a:extLst>
                <a:ext uri="{FF2B5EF4-FFF2-40B4-BE49-F238E27FC236}">
                  <a16:creationId xmlns:a16="http://schemas.microsoft.com/office/drawing/2014/main" id="{CA3FAD2C-98B5-4E61-EDDB-AFDB26F7D1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3" name="Straight Connector 2142">
              <a:extLst>
                <a:ext uri="{FF2B5EF4-FFF2-40B4-BE49-F238E27FC236}">
                  <a16:creationId xmlns:a16="http://schemas.microsoft.com/office/drawing/2014/main" id="{79840360-B3DD-393E-B93E-8AC6E68370F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7" name="Straight Connector 2136">
            <a:extLst>
              <a:ext uri="{FF2B5EF4-FFF2-40B4-BE49-F238E27FC236}">
                <a16:creationId xmlns:a16="http://schemas.microsoft.com/office/drawing/2014/main" id="{927A27CB-9B1D-7C2F-88CD-751FB47EB9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282226</xdr:colOff>
      <xdr:row>26</xdr:row>
      <xdr:rowOff>7055</xdr:rowOff>
    </xdr:from>
    <xdr:to>
      <xdr:col>2</xdr:col>
      <xdr:colOff>49392</xdr:colOff>
      <xdr:row>29</xdr:row>
      <xdr:rowOff>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616E172E-A5ED-40DD-B450-4B357D095CFC}"/>
            </a:ext>
          </a:extLst>
        </xdr:cNvPr>
        <xdr:cNvSpPr/>
      </xdr:nvSpPr>
      <xdr:spPr>
        <a:xfrm>
          <a:off x="282226" y="5601405"/>
          <a:ext cx="681566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26</xdr:row>
      <xdr:rowOff>4233</xdr:rowOff>
    </xdr:from>
    <xdr:to>
      <xdr:col>4</xdr:col>
      <xdr:colOff>46570</xdr:colOff>
      <xdr:row>28</xdr:row>
      <xdr:rowOff>173567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70647A4D-FCAA-492A-A1DA-35C26F7F918E}"/>
            </a:ext>
          </a:extLst>
        </xdr:cNvPr>
        <xdr:cNvSpPr/>
      </xdr:nvSpPr>
      <xdr:spPr>
        <a:xfrm>
          <a:off x="1334915" y="5598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26</xdr:row>
      <xdr:rowOff>13304</xdr:rowOff>
    </xdr:from>
    <xdr:to>
      <xdr:col>8</xdr:col>
      <xdr:colOff>46570</xdr:colOff>
      <xdr:row>29</xdr:row>
      <xdr:rowOff>1209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AAB3A2EF-FF96-4AF7-BB4A-122397E6C34D}"/>
            </a:ext>
          </a:extLst>
        </xdr:cNvPr>
        <xdr:cNvSpPr/>
      </xdr:nvSpPr>
      <xdr:spPr>
        <a:xfrm>
          <a:off x="3443115" y="5607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26</xdr:row>
      <xdr:rowOff>13304</xdr:rowOff>
    </xdr:from>
    <xdr:to>
      <xdr:col>4</xdr:col>
      <xdr:colOff>46569</xdr:colOff>
      <xdr:row>29</xdr:row>
      <xdr:rowOff>1209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BC01052-798F-4E22-98EE-C92BB31A7F4C}"/>
            </a:ext>
          </a:extLst>
        </xdr:cNvPr>
        <xdr:cNvSpPr/>
      </xdr:nvSpPr>
      <xdr:spPr>
        <a:xfrm>
          <a:off x="1334915" y="5607654"/>
          <a:ext cx="680154" cy="50225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26</xdr:row>
      <xdr:rowOff>15522</xdr:rowOff>
    </xdr:from>
    <xdr:to>
      <xdr:col>6</xdr:col>
      <xdr:colOff>43746</xdr:colOff>
      <xdr:row>29</xdr:row>
      <xdr:rowOff>8467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BBFD933D-0DAD-4B25-9AFC-C33049765260}"/>
            </a:ext>
          </a:extLst>
        </xdr:cNvPr>
        <xdr:cNvSpPr/>
      </xdr:nvSpPr>
      <xdr:spPr>
        <a:xfrm>
          <a:off x="2386192" y="560987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26</xdr:row>
      <xdr:rowOff>7056</xdr:rowOff>
    </xdr:from>
    <xdr:to>
      <xdr:col>10</xdr:col>
      <xdr:colOff>42332</xdr:colOff>
      <xdr:row>29</xdr:row>
      <xdr:rowOff>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8D877DC0-AF85-45DB-A8EC-83F2FF19F531}"/>
            </a:ext>
          </a:extLst>
        </xdr:cNvPr>
        <xdr:cNvSpPr/>
      </xdr:nvSpPr>
      <xdr:spPr>
        <a:xfrm>
          <a:off x="44929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26</xdr:row>
      <xdr:rowOff>18345</xdr:rowOff>
    </xdr:from>
    <xdr:to>
      <xdr:col>12</xdr:col>
      <xdr:colOff>39510</xdr:colOff>
      <xdr:row>29</xdr:row>
      <xdr:rowOff>11290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505C8A5B-F9C4-4C5C-980E-F39B9C1142E4}"/>
            </a:ext>
          </a:extLst>
        </xdr:cNvPr>
        <xdr:cNvSpPr/>
      </xdr:nvSpPr>
      <xdr:spPr>
        <a:xfrm>
          <a:off x="5544256" y="5612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26</xdr:row>
      <xdr:rowOff>7056</xdr:rowOff>
    </xdr:from>
    <xdr:to>
      <xdr:col>14</xdr:col>
      <xdr:colOff>42332</xdr:colOff>
      <xdr:row>29</xdr:row>
      <xdr:rowOff>1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8BFCE209-EEE5-4320-B76E-2F89FD2A48B7}"/>
            </a:ext>
          </a:extLst>
        </xdr:cNvPr>
        <xdr:cNvSpPr/>
      </xdr:nvSpPr>
      <xdr:spPr>
        <a:xfrm>
          <a:off x="66011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26</xdr:row>
      <xdr:rowOff>18345</xdr:rowOff>
    </xdr:from>
    <xdr:to>
      <xdr:col>16</xdr:col>
      <xdr:colOff>39510</xdr:colOff>
      <xdr:row>29</xdr:row>
      <xdr:rowOff>11290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F6A802A0-3144-4094-8417-4640277B54D6}"/>
            </a:ext>
          </a:extLst>
        </xdr:cNvPr>
        <xdr:cNvSpPr/>
      </xdr:nvSpPr>
      <xdr:spPr>
        <a:xfrm>
          <a:off x="7652456" y="5612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26</xdr:row>
      <xdr:rowOff>7056</xdr:rowOff>
    </xdr:from>
    <xdr:to>
      <xdr:col>18</xdr:col>
      <xdr:colOff>42332</xdr:colOff>
      <xdr:row>29</xdr:row>
      <xdr:rowOff>1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B74D291-56A3-4BBA-81B4-188FAE3F00C1}"/>
            </a:ext>
          </a:extLst>
        </xdr:cNvPr>
        <xdr:cNvSpPr/>
      </xdr:nvSpPr>
      <xdr:spPr>
        <a:xfrm>
          <a:off x="87093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26</xdr:row>
      <xdr:rowOff>9274</xdr:rowOff>
    </xdr:from>
    <xdr:to>
      <xdr:col>20</xdr:col>
      <xdr:colOff>39510</xdr:colOff>
      <xdr:row>29</xdr:row>
      <xdr:rowOff>2219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4B32AB1D-5A27-47EB-8D16-7528AA9C9B0F}"/>
            </a:ext>
          </a:extLst>
        </xdr:cNvPr>
        <xdr:cNvSpPr/>
      </xdr:nvSpPr>
      <xdr:spPr>
        <a:xfrm>
          <a:off x="9760656" y="56036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38</xdr:row>
      <xdr:rowOff>7055</xdr:rowOff>
    </xdr:from>
    <xdr:to>
      <xdr:col>2</xdr:col>
      <xdr:colOff>49392</xdr:colOff>
      <xdr:row>41</xdr:row>
      <xdr:rowOff>0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880FB0F7-1285-4630-88EF-F7B1AE34287F}"/>
            </a:ext>
          </a:extLst>
        </xdr:cNvPr>
        <xdr:cNvSpPr/>
      </xdr:nvSpPr>
      <xdr:spPr>
        <a:xfrm>
          <a:off x="282226" y="76842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38</xdr:row>
      <xdr:rowOff>4233</xdr:rowOff>
    </xdr:from>
    <xdr:to>
      <xdr:col>4</xdr:col>
      <xdr:colOff>46570</xdr:colOff>
      <xdr:row>40</xdr:row>
      <xdr:rowOff>173567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F51FEB00-D188-4B77-A619-B2D1E218DB62}"/>
            </a:ext>
          </a:extLst>
        </xdr:cNvPr>
        <xdr:cNvSpPr/>
      </xdr:nvSpPr>
      <xdr:spPr>
        <a:xfrm>
          <a:off x="1334915" y="768138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38</xdr:row>
      <xdr:rowOff>13304</xdr:rowOff>
    </xdr:from>
    <xdr:to>
      <xdr:col>8</xdr:col>
      <xdr:colOff>46570</xdr:colOff>
      <xdr:row>41</xdr:row>
      <xdr:rowOff>1210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F11891B6-76F0-4593-B7BF-1CE512D61286}"/>
            </a:ext>
          </a:extLst>
        </xdr:cNvPr>
        <xdr:cNvSpPr/>
      </xdr:nvSpPr>
      <xdr:spPr>
        <a:xfrm>
          <a:off x="3443115" y="76904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38</xdr:row>
      <xdr:rowOff>13304</xdr:rowOff>
    </xdr:from>
    <xdr:to>
      <xdr:col>4</xdr:col>
      <xdr:colOff>46569</xdr:colOff>
      <xdr:row>41</xdr:row>
      <xdr:rowOff>1210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C935D0E2-54BD-47DF-B239-305E62A6B165}"/>
            </a:ext>
          </a:extLst>
        </xdr:cNvPr>
        <xdr:cNvSpPr/>
      </xdr:nvSpPr>
      <xdr:spPr>
        <a:xfrm>
          <a:off x="1334915" y="7690454"/>
          <a:ext cx="680154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38</xdr:row>
      <xdr:rowOff>6451</xdr:rowOff>
    </xdr:from>
    <xdr:to>
      <xdr:col>6</xdr:col>
      <xdr:colOff>43746</xdr:colOff>
      <xdr:row>40</xdr:row>
      <xdr:rowOff>171753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293AEA9-3B2D-4EE3-8BD7-AA3B904AA56A}"/>
            </a:ext>
          </a:extLst>
        </xdr:cNvPr>
        <xdr:cNvSpPr/>
      </xdr:nvSpPr>
      <xdr:spPr>
        <a:xfrm>
          <a:off x="2386192" y="768360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38</xdr:row>
      <xdr:rowOff>7056</xdr:rowOff>
    </xdr:from>
    <xdr:to>
      <xdr:col>10</xdr:col>
      <xdr:colOff>42332</xdr:colOff>
      <xdr:row>41</xdr:row>
      <xdr:rowOff>1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DF3E00DC-6E6E-4F95-9F4D-46D8F993185A}"/>
            </a:ext>
          </a:extLst>
        </xdr:cNvPr>
        <xdr:cNvSpPr/>
      </xdr:nvSpPr>
      <xdr:spPr>
        <a:xfrm>
          <a:off x="4492978" y="768420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10</xdr:col>
      <xdr:colOff>413456</xdr:colOff>
      <xdr:row>38</xdr:row>
      <xdr:rowOff>18345</xdr:rowOff>
    </xdr:from>
    <xdr:to>
      <xdr:col>12</xdr:col>
      <xdr:colOff>39510</xdr:colOff>
      <xdr:row>41</xdr:row>
      <xdr:rowOff>11290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E2A33DAD-7F9D-4B99-9561-0CE10AD0B084}"/>
            </a:ext>
          </a:extLst>
        </xdr:cNvPr>
        <xdr:cNvSpPr/>
      </xdr:nvSpPr>
      <xdr:spPr>
        <a:xfrm>
          <a:off x="5544256" y="769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38</xdr:row>
      <xdr:rowOff>7056</xdr:rowOff>
    </xdr:from>
    <xdr:to>
      <xdr:col>14</xdr:col>
      <xdr:colOff>42332</xdr:colOff>
      <xdr:row>41</xdr:row>
      <xdr:rowOff>1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CD7D5DF2-80FD-4FD7-9412-E9B246D60020}"/>
            </a:ext>
          </a:extLst>
        </xdr:cNvPr>
        <xdr:cNvSpPr/>
      </xdr:nvSpPr>
      <xdr:spPr>
        <a:xfrm>
          <a:off x="6601178" y="768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38</xdr:row>
      <xdr:rowOff>9274</xdr:rowOff>
    </xdr:from>
    <xdr:to>
      <xdr:col>16</xdr:col>
      <xdr:colOff>39510</xdr:colOff>
      <xdr:row>41</xdr:row>
      <xdr:rowOff>2219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A575DF18-F940-4F9C-AA36-9E00313EE2AE}"/>
            </a:ext>
          </a:extLst>
        </xdr:cNvPr>
        <xdr:cNvSpPr/>
      </xdr:nvSpPr>
      <xdr:spPr>
        <a:xfrm>
          <a:off x="7652456" y="76864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38</xdr:row>
      <xdr:rowOff>7056</xdr:rowOff>
    </xdr:from>
    <xdr:to>
      <xdr:col>18</xdr:col>
      <xdr:colOff>42332</xdr:colOff>
      <xdr:row>41</xdr:row>
      <xdr:rowOff>1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DE702AA4-4081-4FBD-BCA8-2DD8001DA7F5}"/>
            </a:ext>
          </a:extLst>
        </xdr:cNvPr>
        <xdr:cNvSpPr/>
      </xdr:nvSpPr>
      <xdr:spPr>
        <a:xfrm>
          <a:off x="8709378" y="768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38</xdr:row>
      <xdr:rowOff>18345</xdr:rowOff>
    </xdr:from>
    <xdr:to>
      <xdr:col>20</xdr:col>
      <xdr:colOff>39510</xdr:colOff>
      <xdr:row>41</xdr:row>
      <xdr:rowOff>11290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E301424B-1DDF-4272-93EF-FDFA4122AFD1}"/>
            </a:ext>
          </a:extLst>
        </xdr:cNvPr>
        <xdr:cNvSpPr/>
      </xdr:nvSpPr>
      <xdr:spPr>
        <a:xfrm>
          <a:off x="9760656" y="769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49</xdr:row>
      <xdr:rowOff>7055</xdr:rowOff>
    </xdr:from>
    <xdr:to>
      <xdr:col>2</xdr:col>
      <xdr:colOff>49392</xdr:colOff>
      <xdr:row>52</xdr:row>
      <xdr:rowOff>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77F28A60-27B9-4AE2-9432-A0BE3F19543C}"/>
            </a:ext>
          </a:extLst>
        </xdr:cNvPr>
        <xdr:cNvSpPr/>
      </xdr:nvSpPr>
      <xdr:spPr>
        <a:xfrm>
          <a:off x="282226" y="95828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49</xdr:row>
      <xdr:rowOff>4233</xdr:rowOff>
    </xdr:from>
    <xdr:to>
      <xdr:col>4</xdr:col>
      <xdr:colOff>46570</xdr:colOff>
      <xdr:row>51</xdr:row>
      <xdr:rowOff>173567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1BE60387-FF03-4AC7-9A7E-C165EF50E5FE}"/>
            </a:ext>
          </a:extLst>
        </xdr:cNvPr>
        <xdr:cNvSpPr/>
      </xdr:nvSpPr>
      <xdr:spPr>
        <a:xfrm>
          <a:off x="1334915" y="95800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49</xdr:row>
      <xdr:rowOff>13304</xdr:rowOff>
    </xdr:from>
    <xdr:to>
      <xdr:col>8</xdr:col>
      <xdr:colOff>46570</xdr:colOff>
      <xdr:row>52</xdr:row>
      <xdr:rowOff>1209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A86C7712-19B3-42A4-B7F9-61C204EDBD3A}"/>
            </a:ext>
          </a:extLst>
        </xdr:cNvPr>
        <xdr:cNvSpPr/>
      </xdr:nvSpPr>
      <xdr:spPr>
        <a:xfrm>
          <a:off x="3443115" y="9589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49</xdr:row>
      <xdr:rowOff>13304</xdr:rowOff>
    </xdr:from>
    <xdr:to>
      <xdr:col>4</xdr:col>
      <xdr:colOff>46569</xdr:colOff>
      <xdr:row>52</xdr:row>
      <xdr:rowOff>1209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9A6E6CBA-538C-48EE-B2F1-F1F81263F561}"/>
            </a:ext>
          </a:extLst>
        </xdr:cNvPr>
        <xdr:cNvSpPr/>
      </xdr:nvSpPr>
      <xdr:spPr>
        <a:xfrm>
          <a:off x="1334915" y="95891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49</xdr:row>
      <xdr:rowOff>6451</xdr:rowOff>
    </xdr:from>
    <xdr:to>
      <xdr:col>6</xdr:col>
      <xdr:colOff>43746</xdr:colOff>
      <xdr:row>51</xdr:row>
      <xdr:rowOff>171753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A0087848-D9E4-4539-BFA9-3372167FC902}"/>
            </a:ext>
          </a:extLst>
        </xdr:cNvPr>
        <xdr:cNvSpPr/>
      </xdr:nvSpPr>
      <xdr:spPr>
        <a:xfrm>
          <a:off x="2386192" y="95822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49</xdr:row>
      <xdr:rowOff>7056</xdr:rowOff>
    </xdr:from>
    <xdr:to>
      <xdr:col>10</xdr:col>
      <xdr:colOff>42332</xdr:colOff>
      <xdr:row>52</xdr:row>
      <xdr:rowOff>1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61FB4647-C84B-41A8-A987-3A18B5ADC9B4}"/>
            </a:ext>
          </a:extLst>
        </xdr:cNvPr>
        <xdr:cNvSpPr/>
      </xdr:nvSpPr>
      <xdr:spPr>
        <a:xfrm>
          <a:off x="4492978" y="95828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49</xdr:row>
      <xdr:rowOff>9274</xdr:rowOff>
    </xdr:from>
    <xdr:to>
      <xdr:col>12</xdr:col>
      <xdr:colOff>39510</xdr:colOff>
      <xdr:row>52</xdr:row>
      <xdr:rowOff>2219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D08A1D78-8D08-4417-9CDD-7F0AA50DCDFD}"/>
            </a:ext>
          </a:extLst>
        </xdr:cNvPr>
        <xdr:cNvSpPr/>
      </xdr:nvSpPr>
      <xdr:spPr>
        <a:xfrm>
          <a:off x="5544256" y="95850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49</xdr:row>
      <xdr:rowOff>7056</xdr:rowOff>
    </xdr:from>
    <xdr:to>
      <xdr:col>14</xdr:col>
      <xdr:colOff>42332</xdr:colOff>
      <xdr:row>52</xdr:row>
      <xdr:rowOff>1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217008C3-CBAE-478A-BEB5-0B4C0838B0C6}"/>
            </a:ext>
          </a:extLst>
        </xdr:cNvPr>
        <xdr:cNvSpPr/>
      </xdr:nvSpPr>
      <xdr:spPr>
        <a:xfrm>
          <a:off x="6601178" y="958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49</xdr:row>
      <xdr:rowOff>18345</xdr:rowOff>
    </xdr:from>
    <xdr:to>
      <xdr:col>16</xdr:col>
      <xdr:colOff>39510</xdr:colOff>
      <xdr:row>52</xdr:row>
      <xdr:rowOff>11290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21BC890-267B-452F-AB3F-C6B6DA9368FE}"/>
            </a:ext>
          </a:extLst>
        </xdr:cNvPr>
        <xdr:cNvSpPr/>
      </xdr:nvSpPr>
      <xdr:spPr>
        <a:xfrm>
          <a:off x="7652456" y="9594145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49</xdr:row>
      <xdr:rowOff>7056</xdr:rowOff>
    </xdr:from>
    <xdr:to>
      <xdr:col>18</xdr:col>
      <xdr:colOff>42332</xdr:colOff>
      <xdr:row>52</xdr:row>
      <xdr:rowOff>1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10D78C2C-851D-4491-B574-8A950FC16A6E}"/>
            </a:ext>
          </a:extLst>
        </xdr:cNvPr>
        <xdr:cNvSpPr/>
      </xdr:nvSpPr>
      <xdr:spPr>
        <a:xfrm>
          <a:off x="8709378" y="958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49</xdr:row>
      <xdr:rowOff>9274</xdr:rowOff>
    </xdr:from>
    <xdr:to>
      <xdr:col>20</xdr:col>
      <xdr:colOff>39510</xdr:colOff>
      <xdr:row>52</xdr:row>
      <xdr:rowOff>2219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D27E7A64-C3E8-4B1F-BCBD-323F12307A48}"/>
            </a:ext>
          </a:extLst>
        </xdr:cNvPr>
        <xdr:cNvSpPr/>
      </xdr:nvSpPr>
      <xdr:spPr>
        <a:xfrm>
          <a:off x="9760656" y="95850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60</xdr:row>
      <xdr:rowOff>7055</xdr:rowOff>
    </xdr:from>
    <xdr:to>
      <xdr:col>2</xdr:col>
      <xdr:colOff>49392</xdr:colOff>
      <xdr:row>63</xdr:row>
      <xdr:rowOff>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A2E5D932-2F43-4A36-A29B-048E5BA75D12}"/>
            </a:ext>
          </a:extLst>
        </xdr:cNvPr>
        <xdr:cNvSpPr/>
      </xdr:nvSpPr>
      <xdr:spPr>
        <a:xfrm>
          <a:off x="282226" y="114815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60</xdr:row>
      <xdr:rowOff>4233</xdr:rowOff>
    </xdr:from>
    <xdr:to>
      <xdr:col>4</xdr:col>
      <xdr:colOff>46570</xdr:colOff>
      <xdr:row>62</xdr:row>
      <xdr:rowOff>173567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4E8501D-972D-4783-8186-3EB203CC233C}"/>
            </a:ext>
          </a:extLst>
        </xdr:cNvPr>
        <xdr:cNvSpPr/>
      </xdr:nvSpPr>
      <xdr:spPr>
        <a:xfrm>
          <a:off x="1334915" y="11478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60</xdr:row>
      <xdr:rowOff>13304</xdr:rowOff>
    </xdr:from>
    <xdr:to>
      <xdr:col>8</xdr:col>
      <xdr:colOff>46570</xdr:colOff>
      <xdr:row>63</xdr:row>
      <xdr:rowOff>1210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2EAC1CBE-4EA9-45A9-BB07-6A5A1151DB3F}"/>
            </a:ext>
          </a:extLst>
        </xdr:cNvPr>
        <xdr:cNvSpPr/>
      </xdr:nvSpPr>
      <xdr:spPr>
        <a:xfrm>
          <a:off x="3443115" y="114877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60</xdr:row>
      <xdr:rowOff>13304</xdr:rowOff>
    </xdr:from>
    <xdr:to>
      <xdr:col>4</xdr:col>
      <xdr:colOff>46569</xdr:colOff>
      <xdr:row>63</xdr:row>
      <xdr:rowOff>1210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5258582E-4AC2-49D3-AE2A-9C21B0380B3D}"/>
            </a:ext>
          </a:extLst>
        </xdr:cNvPr>
        <xdr:cNvSpPr/>
      </xdr:nvSpPr>
      <xdr:spPr>
        <a:xfrm>
          <a:off x="1334915" y="114877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60</xdr:row>
      <xdr:rowOff>6451</xdr:rowOff>
    </xdr:from>
    <xdr:to>
      <xdr:col>6</xdr:col>
      <xdr:colOff>43746</xdr:colOff>
      <xdr:row>62</xdr:row>
      <xdr:rowOff>171753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A0B8C683-6C5C-4A4A-8D86-9C98B7C43EFC}"/>
            </a:ext>
          </a:extLst>
        </xdr:cNvPr>
        <xdr:cNvSpPr/>
      </xdr:nvSpPr>
      <xdr:spPr>
        <a:xfrm>
          <a:off x="2386192" y="1148090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60</xdr:row>
      <xdr:rowOff>7056</xdr:rowOff>
    </xdr:from>
    <xdr:to>
      <xdr:col>10</xdr:col>
      <xdr:colOff>42332</xdr:colOff>
      <xdr:row>63</xdr:row>
      <xdr:rowOff>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2BCDC264-BE48-463C-B13F-54C5B151D839}"/>
            </a:ext>
          </a:extLst>
        </xdr:cNvPr>
        <xdr:cNvSpPr/>
      </xdr:nvSpPr>
      <xdr:spPr>
        <a:xfrm>
          <a:off x="44929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60</xdr:row>
      <xdr:rowOff>18345</xdr:rowOff>
    </xdr:from>
    <xdr:to>
      <xdr:col>12</xdr:col>
      <xdr:colOff>39510</xdr:colOff>
      <xdr:row>63</xdr:row>
      <xdr:rowOff>11290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A766F3D2-3FB4-4843-AD18-1D7D83EDD170}"/>
            </a:ext>
          </a:extLst>
        </xdr:cNvPr>
        <xdr:cNvSpPr/>
      </xdr:nvSpPr>
      <xdr:spPr>
        <a:xfrm>
          <a:off x="55442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60</xdr:row>
      <xdr:rowOff>7056</xdr:rowOff>
    </xdr:from>
    <xdr:to>
      <xdr:col>14</xdr:col>
      <xdr:colOff>42332</xdr:colOff>
      <xdr:row>63</xdr:row>
      <xdr:rowOff>1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6308AFE5-52DF-48CC-9020-E89C5D38909F}"/>
            </a:ext>
          </a:extLst>
        </xdr:cNvPr>
        <xdr:cNvSpPr/>
      </xdr:nvSpPr>
      <xdr:spPr>
        <a:xfrm>
          <a:off x="66011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60</xdr:row>
      <xdr:rowOff>18345</xdr:rowOff>
    </xdr:from>
    <xdr:to>
      <xdr:col>16</xdr:col>
      <xdr:colOff>39510</xdr:colOff>
      <xdr:row>63</xdr:row>
      <xdr:rowOff>11290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47C834F9-673E-406E-8B34-649EE80F1D80}"/>
            </a:ext>
          </a:extLst>
        </xdr:cNvPr>
        <xdr:cNvSpPr/>
      </xdr:nvSpPr>
      <xdr:spPr>
        <a:xfrm>
          <a:off x="76524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60</xdr:row>
      <xdr:rowOff>7056</xdr:rowOff>
    </xdr:from>
    <xdr:to>
      <xdr:col>18</xdr:col>
      <xdr:colOff>42332</xdr:colOff>
      <xdr:row>63</xdr:row>
      <xdr:rowOff>1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DE3E0F6D-A57C-4B3D-A69E-5B3C303C4B6C}"/>
            </a:ext>
          </a:extLst>
        </xdr:cNvPr>
        <xdr:cNvSpPr/>
      </xdr:nvSpPr>
      <xdr:spPr>
        <a:xfrm>
          <a:off x="87093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60</xdr:row>
      <xdr:rowOff>18345</xdr:rowOff>
    </xdr:from>
    <xdr:to>
      <xdr:col>20</xdr:col>
      <xdr:colOff>39510</xdr:colOff>
      <xdr:row>63</xdr:row>
      <xdr:rowOff>11290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EA999173-CE7E-4413-8F91-DA037786881D}"/>
            </a:ext>
          </a:extLst>
        </xdr:cNvPr>
        <xdr:cNvSpPr/>
      </xdr:nvSpPr>
      <xdr:spPr>
        <a:xfrm>
          <a:off x="97606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72</xdr:row>
      <xdr:rowOff>7055</xdr:rowOff>
    </xdr:from>
    <xdr:to>
      <xdr:col>2</xdr:col>
      <xdr:colOff>49392</xdr:colOff>
      <xdr:row>75</xdr:row>
      <xdr:rowOff>0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D1283C33-F1D8-4126-875B-BC056FC02FDC}"/>
            </a:ext>
          </a:extLst>
        </xdr:cNvPr>
        <xdr:cNvSpPr/>
      </xdr:nvSpPr>
      <xdr:spPr>
        <a:xfrm>
          <a:off x="282226" y="135770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72</xdr:row>
      <xdr:rowOff>4233</xdr:rowOff>
    </xdr:from>
    <xdr:to>
      <xdr:col>4</xdr:col>
      <xdr:colOff>46570</xdr:colOff>
      <xdr:row>74</xdr:row>
      <xdr:rowOff>173567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7BF63BCF-E582-422A-B598-A171E9B5F738}"/>
            </a:ext>
          </a:extLst>
        </xdr:cNvPr>
        <xdr:cNvSpPr/>
      </xdr:nvSpPr>
      <xdr:spPr>
        <a:xfrm>
          <a:off x="1334915" y="135741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72</xdr:row>
      <xdr:rowOff>13304</xdr:rowOff>
    </xdr:from>
    <xdr:to>
      <xdr:col>8</xdr:col>
      <xdr:colOff>46570</xdr:colOff>
      <xdr:row>75</xdr:row>
      <xdr:rowOff>1209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2DB75AF6-ADA1-4438-A157-74C8AB493E14}"/>
            </a:ext>
          </a:extLst>
        </xdr:cNvPr>
        <xdr:cNvSpPr/>
      </xdr:nvSpPr>
      <xdr:spPr>
        <a:xfrm>
          <a:off x="3443115" y="135832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72</xdr:row>
      <xdr:rowOff>13304</xdr:rowOff>
    </xdr:from>
    <xdr:to>
      <xdr:col>4</xdr:col>
      <xdr:colOff>46569</xdr:colOff>
      <xdr:row>75</xdr:row>
      <xdr:rowOff>1209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896468F-D8BA-4AB2-B12D-9842827CE052}"/>
            </a:ext>
          </a:extLst>
        </xdr:cNvPr>
        <xdr:cNvSpPr/>
      </xdr:nvSpPr>
      <xdr:spPr>
        <a:xfrm>
          <a:off x="1334915" y="135832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72</xdr:row>
      <xdr:rowOff>15522</xdr:rowOff>
    </xdr:from>
    <xdr:to>
      <xdr:col>6</xdr:col>
      <xdr:colOff>43746</xdr:colOff>
      <xdr:row>75</xdr:row>
      <xdr:rowOff>8467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5EC732BF-D96D-4DD2-8492-6CAC6E04E057}"/>
            </a:ext>
          </a:extLst>
        </xdr:cNvPr>
        <xdr:cNvSpPr/>
      </xdr:nvSpPr>
      <xdr:spPr>
        <a:xfrm>
          <a:off x="2386192" y="135854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72</xdr:row>
      <xdr:rowOff>34270</xdr:rowOff>
    </xdr:from>
    <xdr:to>
      <xdr:col>10</xdr:col>
      <xdr:colOff>42332</xdr:colOff>
      <xdr:row>75</xdr:row>
      <xdr:rowOff>27215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2E3F9B2-6F06-45D3-953E-47C6844A8B1C}"/>
            </a:ext>
          </a:extLst>
        </xdr:cNvPr>
        <xdr:cNvSpPr/>
      </xdr:nvSpPr>
      <xdr:spPr>
        <a:xfrm>
          <a:off x="4492978" y="13604220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72</xdr:row>
      <xdr:rowOff>18345</xdr:rowOff>
    </xdr:from>
    <xdr:to>
      <xdr:col>12</xdr:col>
      <xdr:colOff>39510</xdr:colOff>
      <xdr:row>75</xdr:row>
      <xdr:rowOff>11290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80D9D2CA-104E-45C8-8454-865CC37FFDCA}"/>
            </a:ext>
          </a:extLst>
        </xdr:cNvPr>
        <xdr:cNvSpPr/>
      </xdr:nvSpPr>
      <xdr:spPr>
        <a:xfrm>
          <a:off x="5544256" y="13588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72</xdr:row>
      <xdr:rowOff>7056</xdr:rowOff>
    </xdr:from>
    <xdr:to>
      <xdr:col>14</xdr:col>
      <xdr:colOff>42332</xdr:colOff>
      <xdr:row>75</xdr:row>
      <xdr:rowOff>1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627D27EC-A6EB-447A-8AAE-C19A0921AE9B}"/>
            </a:ext>
          </a:extLst>
        </xdr:cNvPr>
        <xdr:cNvSpPr/>
      </xdr:nvSpPr>
      <xdr:spPr>
        <a:xfrm>
          <a:off x="6601178" y="13577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72</xdr:row>
      <xdr:rowOff>9274</xdr:rowOff>
    </xdr:from>
    <xdr:to>
      <xdr:col>16</xdr:col>
      <xdr:colOff>39510</xdr:colOff>
      <xdr:row>75</xdr:row>
      <xdr:rowOff>2219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61B86CF6-1467-4433-A1F7-3767D11350A0}"/>
            </a:ext>
          </a:extLst>
        </xdr:cNvPr>
        <xdr:cNvSpPr/>
      </xdr:nvSpPr>
      <xdr:spPr>
        <a:xfrm>
          <a:off x="7652456" y="135792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72</xdr:row>
      <xdr:rowOff>7056</xdr:rowOff>
    </xdr:from>
    <xdr:to>
      <xdr:col>18</xdr:col>
      <xdr:colOff>42332</xdr:colOff>
      <xdr:row>75</xdr:row>
      <xdr:rowOff>1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E6DD0A52-5452-4744-9E52-DA26B86C6754}"/>
            </a:ext>
          </a:extLst>
        </xdr:cNvPr>
        <xdr:cNvSpPr/>
      </xdr:nvSpPr>
      <xdr:spPr>
        <a:xfrm>
          <a:off x="8709378" y="13577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72</xdr:row>
      <xdr:rowOff>9274</xdr:rowOff>
    </xdr:from>
    <xdr:to>
      <xdr:col>20</xdr:col>
      <xdr:colOff>39510</xdr:colOff>
      <xdr:row>75</xdr:row>
      <xdr:rowOff>2219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DADCBA85-56F6-4B8A-A47F-A20E5CB986FE}"/>
            </a:ext>
          </a:extLst>
        </xdr:cNvPr>
        <xdr:cNvSpPr/>
      </xdr:nvSpPr>
      <xdr:spPr>
        <a:xfrm>
          <a:off x="9760656" y="13579224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84</xdr:row>
      <xdr:rowOff>7055</xdr:rowOff>
    </xdr:from>
    <xdr:to>
      <xdr:col>4</xdr:col>
      <xdr:colOff>41783</xdr:colOff>
      <xdr:row>87</xdr:row>
      <xdr:rowOff>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BAB17474-14B4-4396-96E4-027764145AE2}"/>
            </a:ext>
          </a:extLst>
        </xdr:cNvPr>
        <xdr:cNvSpPr/>
      </xdr:nvSpPr>
      <xdr:spPr>
        <a:xfrm>
          <a:off x="1309465" y="15247055"/>
          <a:ext cx="659089" cy="4828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84</xdr:row>
      <xdr:rowOff>4233</xdr:rowOff>
    </xdr:from>
    <xdr:to>
      <xdr:col>6</xdr:col>
      <xdr:colOff>46570</xdr:colOff>
      <xdr:row>86</xdr:row>
      <xdr:rowOff>173567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D8F20C43-F6B1-4244-B140-36DB8E63BF82}"/>
            </a:ext>
          </a:extLst>
        </xdr:cNvPr>
        <xdr:cNvSpPr/>
      </xdr:nvSpPr>
      <xdr:spPr>
        <a:xfrm>
          <a:off x="1334915" y="156442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84</xdr:row>
      <xdr:rowOff>13304</xdr:rowOff>
    </xdr:from>
    <xdr:to>
      <xdr:col>10</xdr:col>
      <xdr:colOff>46570</xdr:colOff>
      <xdr:row>87</xdr:row>
      <xdr:rowOff>1210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1CC33E2D-B616-4C99-8747-49C63BF908EB}"/>
            </a:ext>
          </a:extLst>
        </xdr:cNvPr>
        <xdr:cNvSpPr/>
      </xdr:nvSpPr>
      <xdr:spPr>
        <a:xfrm>
          <a:off x="3443115" y="156533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84</xdr:row>
      <xdr:rowOff>13304</xdr:rowOff>
    </xdr:from>
    <xdr:to>
      <xdr:col>6</xdr:col>
      <xdr:colOff>46569</xdr:colOff>
      <xdr:row>87</xdr:row>
      <xdr:rowOff>1210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3ACE864E-0601-4F95-8FD2-6E8B5BEF82A6}"/>
            </a:ext>
          </a:extLst>
        </xdr:cNvPr>
        <xdr:cNvSpPr/>
      </xdr:nvSpPr>
      <xdr:spPr>
        <a:xfrm>
          <a:off x="1334915" y="15653354"/>
          <a:ext cx="680154" cy="502256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84</xdr:row>
      <xdr:rowOff>15522</xdr:rowOff>
    </xdr:from>
    <xdr:to>
      <xdr:col>8</xdr:col>
      <xdr:colOff>43746</xdr:colOff>
      <xdr:row>87</xdr:row>
      <xdr:rowOff>8467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E3E939FB-5C45-4270-A3F6-20045EADB17C}"/>
            </a:ext>
          </a:extLst>
        </xdr:cNvPr>
        <xdr:cNvSpPr/>
      </xdr:nvSpPr>
      <xdr:spPr>
        <a:xfrm>
          <a:off x="2386192" y="1565557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84</xdr:row>
      <xdr:rowOff>7056</xdr:rowOff>
    </xdr:from>
    <xdr:to>
      <xdr:col>12</xdr:col>
      <xdr:colOff>42332</xdr:colOff>
      <xdr:row>87</xdr:row>
      <xdr:rowOff>1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ECD340B1-DF39-4E7A-A57A-26A0B1923924}"/>
            </a:ext>
          </a:extLst>
        </xdr:cNvPr>
        <xdr:cNvSpPr/>
      </xdr:nvSpPr>
      <xdr:spPr>
        <a:xfrm>
          <a:off x="44929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84</xdr:row>
      <xdr:rowOff>9274</xdr:rowOff>
    </xdr:from>
    <xdr:to>
      <xdr:col>14</xdr:col>
      <xdr:colOff>39510</xdr:colOff>
      <xdr:row>87</xdr:row>
      <xdr:rowOff>2219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87F56ACB-8B2C-4ABF-8AF4-FB2C74B0E21B}"/>
            </a:ext>
          </a:extLst>
        </xdr:cNvPr>
        <xdr:cNvSpPr/>
      </xdr:nvSpPr>
      <xdr:spPr>
        <a:xfrm>
          <a:off x="5544256" y="156493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84</xdr:row>
      <xdr:rowOff>7056</xdr:rowOff>
    </xdr:from>
    <xdr:to>
      <xdr:col>16</xdr:col>
      <xdr:colOff>42332</xdr:colOff>
      <xdr:row>87</xdr:row>
      <xdr:rowOff>1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DCECFF29-BFFE-4472-A059-5E4676825EE4}"/>
            </a:ext>
          </a:extLst>
        </xdr:cNvPr>
        <xdr:cNvSpPr/>
      </xdr:nvSpPr>
      <xdr:spPr>
        <a:xfrm>
          <a:off x="66011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84</xdr:row>
      <xdr:rowOff>9274</xdr:rowOff>
    </xdr:from>
    <xdr:to>
      <xdr:col>18</xdr:col>
      <xdr:colOff>39510</xdr:colOff>
      <xdr:row>87</xdr:row>
      <xdr:rowOff>2219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50BF59EC-2099-4704-920D-B339765A7FB3}"/>
            </a:ext>
          </a:extLst>
        </xdr:cNvPr>
        <xdr:cNvSpPr/>
      </xdr:nvSpPr>
      <xdr:spPr>
        <a:xfrm>
          <a:off x="7652456" y="156493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84</xdr:row>
      <xdr:rowOff>7056</xdr:rowOff>
    </xdr:from>
    <xdr:to>
      <xdr:col>20</xdr:col>
      <xdr:colOff>42332</xdr:colOff>
      <xdr:row>87</xdr:row>
      <xdr:rowOff>1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E5207E2D-7A0F-4D1B-9C8D-EC98AFDEA784}"/>
            </a:ext>
          </a:extLst>
        </xdr:cNvPr>
        <xdr:cNvSpPr/>
      </xdr:nvSpPr>
      <xdr:spPr>
        <a:xfrm>
          <a:off x="87093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95</xdr:row>
      <xdr:rowOff>18345</xdr:rowOff>
    </xdr:from>
    <xdr:to>
      <xdr:col>2</xdr:col>
      <xdr:colOff>39510</xdr:colOff>
      <xdr:row>98</xdr:row>
      <xdr:rowOff>11290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4882251A-36F2-4CDB-AC7B-152154C30392}"/>
            </a:ext>
          </a:extLst>
        </xdr:cNvPr>
        <xdr:cNvSpPr/>
      </xdr:nvSpPr>
      <xdr:spPr>
        <a:xfrm>
          <a:off x="9760656" y="15658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407764</xdr:colOff>
      <xdr:row>95</xdr:row>
      <xdr:rowOff>7055</xdr:rowOff>
    </xdr:from>
    <xdr:to>
      <xdr:col>4</xdr:col>
      <xdr:colOff>32711</xdr:colOff>
      <xdr:row>98</xdr:row>
      <xdr:rowOff>0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59F0D1FF-BF8E-442D-B3D5-E8FA18673226}"/>
            </a:ext>
          </a:extLst>
        </xdr:cNvPr>
        <xdr:cNvSpPr/>
      </xdr:nvSpPr>
      <xdr:spPr>
        <a:xfrm>
          <a:off x="1323978" y="17669126"/>
          <a:ext cx="677233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95</xdr:row>
      <xdr:rowOff>4233</xdr:rowOff>
    </xdr:from>
    <xdr:to>
      <xdr:col>6</xdr:col>
      <xdr:colOff>46570</xdr:colOff>
      <xdr:row>97</xdr:row>
      <xdr:rowOff>173567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B3F28AF-32D7-424E-A8BB-EF0639E77581}"/>
            </a:ext>
          </a:extLst>
        </xdr:cNvPr>
        <xdr:cNvSpPr/>
      </xdr:nvSpPr>
      <xdr:spPr>
        <a:xfrm>
          <a:off x="1334915" y="17542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95</xdr:row>
      <xdr:rowOff>13304</xdr:rowOff>
    </xdr:from>
    <xdr:to>
      <xdr:col>10</xdr:col>
      <xdr:colOff>46570</xdr:colOff>
      <xdr:row>98</xdr:row>
      <xdr:rowOff>1209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32B02977-C177-4216-939A-574D3A30525E}"/>
            </a:ext>
          </a:extLst>
        </xdr:cNvPr>
        <xdr:cNvSpPr/>
      </xdr:nvSpPr>
      <xdr:spPr>
        <a:xfrm>
          <a:off x="3443115" y="175520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95</xdr:row>
      <xdr:rowOff>13304</xdr:rowOff>
    </xdr:from>
    <xdr:to>
      <xdr:col>6</xdr:col>
      <xdr:colOff>46569</xdr:colOff>
      <xdr:row>98</xdr:row>
      <xdr:rowOff>1209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1BA04895-B8CB-4111-B391-6870814449F9}"/>
            </a:ext>
          </a:extLst>
        </xdr:cNvPr>
        <xdr:cNvSpPr/>
      </xdr:nvSpPr>
      <xdr:spPr>
        <a:xfrm>
          <a:off x="1334915" y="175520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95</xdr:row>
      <xdr:rowOff>15522</xdr:rowOff>
    </xdr:from>
    <xdr:to>
      <xdr:col>8</xdr:col>
      <xdr:colOff>43746</xdr:colOff>
      <xdr:row>98</xdr:row>
      <xdr:rowOff>8467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1E2D4C49-60A7-4110-A58A-8A5243672280}"/>
            </a:ext>
          </a:extLst>
        </xdr:cNvPr>
        <xdr:cNvSpPr/>
      </xdr:nvSpPr>
      <xdr:spPr>
        <a:xfrm>
          <a:off x="2386192" y="1755422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95</xdr:row>
      <xdr:rowOff>7056</xdr:rowOff>
    </xdr:from>
    <xdr:to>
      <xdr:col>12</xdr:col>
      <xdr:colOff>42332</xdr:colOff>
      <xdr:row>98</xdr:row>
      <xdr:rowOff>1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AC4371DA-A524-4B31-B515-CEFA8264F91B}"/>
            </a:ext>
          </a:extLst>
        </xdr:cNvPr>
        <xdr:cNvSpPr/>
      </xdr:nvSpPr>
      <xdr:spPr>
        <a:xfrm>
          <a:off x="4492978" y="17545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95</xdr:row>
      <xdr:rowOff>9274</xdr:rowOff>
    </xdr:from>
    <xdr:to>
      <xdr:col>14</xdr:col>
      <xdr:colOff>39510</xdr:colOff>
      <xdr:row>98</xdr:row>
      <xdr:rowOff>2219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BF052AA7-9E54-4498-9808-ADB46FA0B273}"/>
            </a:ext>
          </a:extLst>
        </xdr:cNvPr>
        <xdr:cNvSpPr/>
      </xdr:nvSpPr>
      <xdr:spPr>
        <a:xfrm>
          <a:off x="5544256" y="17547974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14</xdr:col>
      <xdr:colOff>416278</xdr:colOff>
      <xdr:row>95</xdr:row>
      <xdr:rowOff>7056</xdr:rowOff>
    </xdr:from>
    <xdr:to>
      <xdr:col>16</xdr:col>
      <xdr:colOff>42332</xdr:colOff>
      <xdr:row>98</xdr:row>
      <xdr:rowOff>1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F6948326-E06F-4A91-BDD2-997A8BFF6456}"/>
            </a:ext>
          </a:extLst>
        </xdr:cNvPr>
        <xdr:cNvSpPr/>
      </xdr:nvSpPr>
      <xdr:spPr>
        <a:xfrm>
          <a:off x="6601178" y="17545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95</xdr:row>
      <xdr:rowOff>9274</xdr:rowOff>
    </xdr:from>
    <xdr:to>
      <xdr:col>18</xdr:col>
      <xdr:colOff>39510</xdr:colOff>
      <xdr:row>98</xdr:row>
      <xdr:rowOff>2219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ED95E6DD-0924-4D38-99E7-E1C6D9BA3745}"/>
            </a:ext>
          </a:extLst>
        </xdr:cNvPr>
        <xdr:cNvSpPr/>
      </xdr:nvSpPr>
      <xdr:spPr>
        <a:xfrm>
          <a:off x="7652456" y="175479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95</xdr:row>
      <xdr:rowOff>7056</xdr:rowOff>
    </xdr:from>
    <xdr:to>
      <xdr:col>20</xdr:col>
      <xdr:colOff>42332</xdr:colOff>
      <xdr:row>98</xdr:row>
      <xdr:rowOff>1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56A95499-6D52-462B-97C2-0E17790D8D30}"/>
            </a:ext>
          </a:extLst>
        </xdr:cNvPr>
        <xdr:cNvSpPr/>
      </xdr:nvSpPr>
      <xdr:spPr>
        <a:xfrm>
          <a:off x="8709378" y="17545756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264583</xdr:colOff>
      <xdr:row>107</xdr:row>
      <xdr:rowOff>9274</xdr:rowOff>
    </xdr:from>
    <xdr:to>
      <xdr:col>2</xdr:col>
      <xdr:colOff>39510</xdr:colOff>
      <xdr:row>109</xdr:row>
      <xdr:rowOff>148167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2526845C-A997-45F6-BFC7-5029921DD55B}"/>
            </a:ext>
          </a:extLst>
        </xdr:cNvPr>
        <xdr:cNvSpPr/>
      </xdr:nvSpPr>
      <xdr:spPr>
        <a:xfrm>
          <a:off x="264583" y="19524941"/>
          <a:ext cx="695677" cy="47755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408214</xdr:colOff>
      <xdr:row>107</xdr:row>
      <xdr:rowOff>7055</xdr:rowOff>
    </xdr:from>
    <xdr:to>
      <xdr:col>4</xdr:col>
      <xdr:colOff>49391</xdr:colOff>
      <xdr:row>109</xdr:row>
      <xdr:rowOff>163285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4149EFA7-50BF-43B3-BBBA-B42E15726FBC}"/>
            </a:ext>
          </a:extLst>
        </xdr:cNvPr>
        <xdr:cNvSpPr/>
      </xdr:nvSpPr>
      <xdr:spPr>
        <a:xfrm>
          <a:off x="1324428" y="19782769"/>
          <a:ext cx="693463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107</xdr:row>
      <xdr:rowOff>4233</xdr:rowOff>
    </xdr:from>
    <xdr:to>
      <xdr:col>6</xdr:col>
      <xdr:colOff>46570</xdr:colOff>
      <xdr:row>109</xdr:row>
      <xdr:rowOff>173567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7EE60D56-6857-4A7F-B061-0272DEE58F40}"/>
            </a:ext>
          </a:extLst>
        </xdr:cNvPr>
        <xdr:cNvSpPr/>
      </xdr:nvSpPr>
      <xdr:spPr>
        <a:xfrm>
          <a:off x="1334915" y="196384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107</xdr:row>
      <xdr:rowOff>13304</xdr:rowOff>
    </xdr:from>
    <xdr:to>
      <xdr:col>10</xdr:col>
      <xdr:colOff>46570</xdr:colOff>
      <xdr:row>110</xdr:row>
      <xdr:rowOff>1209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C9B1BF97-4A3C-432F-BC0B-5499609855F2}"/>
            </a:ext>
          </a:extLst>
        </xdr:cNvPr>
        <xdr:cNvSpPr/>
      </xdr:nvSpPr>
      <xdr:spPr>
        <a:xfrm>
          <a:off x="3443115" y="196475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107</xdr:row>
      <xdr:rowOff>13304</xdr:rowOff>
    </xdr:from>
    <xdr:to>
      <xdr:col>6</xdr:col>
      <xdr:colOff>46569</xdr:colOff>
      <xdr:row>110</xdr:row>
      <xdr:rowOff>1209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9B08C366-48CD-490F-9797-853F1A310113}"/>
            </a:ext>
          </a:extLst>
        </xdr:cNvPr>
        <xdr:cNvSpPr/>
      </xdr:nvSpPr>
      <xdr:spPr>
        <a:xfrm>
          <a:off x="1334915" y="196475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107</xdr:row>
      <xdr:rowOff>6451</xdr:rowOff>
    </xdr:from>
    <xdr:to>
      <xdr:col>8</xdr:col>
      <xdr:colOff>43746</xdr:colOff>
      <xdr:row>109</xdr:row>
      <xdr:rowOff>171754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A13E4A87-F652-4272-B44C-20BF0B0D3F47}"/>
            </a:ext>
          </a:extLst>
        </xdr:cNvPr>
        <xdr:cNvSpPr/>
      </xdr:nvSpPr>
      <xdr:spPr>
        <a:xfrm>
          <a:off x="2386192" y="19640651"/>
          <a:ext cx="680154" cy="5082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107</xdr:row>
      <xdr:rowOff>7056</xdr:rowOff>
    </xdr:from>
    <xdr:to>
      <xdr:col>12</xdr:col>
      <xdr:colOff>42332</xdr:colOff>
      <xdr:row>110</xdr:row>
      <xdr:rowOff>1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D8B16F64-512C-4D38-ABBF-1F70DE5D6505}"/>
            </a:ext>
          </a:extLst>
        </xdr:cNvPr>
        <xdr:cNvSpPr/>
      </xdr:nvSpPr>
      <xdr:spPr>
        <a:xfrm>
          <a:off x="44929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107</xdr:row>
      <xdr:rowOff>9274</xdr:rowOff>
    </xdr:from>
    <xdr:to>
      <xdr:col>14</xdr:col>
      <xdr:colOff>39510</xdr:colOff>
      <xdr:row>110</xdr:row>
      <xdr:rowOff>2219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10605D85-052D-40B4-950E-6B232DBDFE87}"/>
            </a:ext>
          </a:extLst>
        </xdr:cNvPr>
        <xdr:cNvSpPr/>
      </xdr:nvSpPr>
      <xdr:spPr>
        <a:xfrm>
          <a:off x="5544256" y="196434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107</xdr:row>
      <xdr:rowOff>7056</xdr:rowOff>
    </xdr:from>
    <xdr:to>
      <xdr:col>16</xdr:col>
      <xdr:colOff>42332</xdr:colOff>
      <xdr:row>110</xdr:row>
      <xdr:rowOff>1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6792DED-966B-47FA-B440-A931F4C42687}"/>
            </a:ext>
          </a:extLst>
        </xdr:cNvPr>
        <xdr:cNvSpPr/>
      </xdr:nvSpPr>
      <xdr:spPr>
        <a:xfrm>
          <a:off x="66011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107</xdr:row>
      <xdr:rowOff>18345</xdr:rowOff>
    </xdr:from>
    <xdr:to>
      <xdr:col>18</xdr:col>
      <xdr:colOff>39510</xdr:colOff>
      <xdr:row>110</xdr:row>
      <xdr:rowOff>11290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8B427AFC-FEFA-49E3-A095-F6FEDB3E66CD}"/>
            </a:ext>
          </a:extLst>
        </xdr:cNvPr>
        <xdr:cNvSpPr/>
      </xdr:nvSpPr>
      <xdr:spPr>
        <a:xfrm>
          <a:off x="7652456" y="19652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107</xdr:row>
      <xdr:rowOff>7056</xdr:rowOff>
    </xdr:from>
    <xdr:to>
      <xdr:col>20</xdr:col>
      <xdr:colOff>42332</xdr:colOff>
      <xdr:row>110</xdr:row>
      <xdr:rowOff>1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3AA80B59-2593-4E72-A09F-D4F636839478}"/>
            </a:ext>
          </a:extLst>
        </xdr:cNvPr>
        <xdr:cNvSpPr/>
      </xdr:nvSpPr>
      <xdr:spPr>
        <a:xfrm>
          <a:off x="87093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306917</xdr:colOff>
      <xdr:row>119</xdr:row>
      <xdr:rowOff>18345</xdr:rowOff>
    </xdr:from>
    <xdr:to>
      <xdr:col>2</xdr:col>
      <xdr:colOff>39510</xdr:colOff>
      <xdr:row>122</xdr:row>
      <xdr:rowOff>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26678432-DFB5-49B4-B525-56535A07B809}"/>
            </a:ext>
          </a:extLst>
        </xdr:cNvPr>
        <xdr:cNvSpPr/>
      </xdr:nvSpPr>
      <xdr:spPr>
        <a:xfrm>
          <a:off x="306917" y="21587178"/>
          <a:ext cx="653343" cy="4896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425908</xdr:colOff>
      <xdr:row>119</xdr:row>
      <xdr:rowOff>7055</xdr:rowOff>
    </xdr:from>
    <xdr:to>
      <xdr:col>4</xdr:col>
      <xdr:colOff>50855</xdr:colOff>
      <xdr:row>122</xdr:row>
      <xdr:rowOff>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7B52FACC-7551-4F1C-9E57-4A1287BCF27A}"/>
            </a:ext>
          </a:extLst>
        </xdr:cNvPr>
        <xdr:cNvSpPr/>
      </xdr:nvSpPr>
      <xdr:spPr>
        <a:xfrm>
          <a:off x="1342122" y="21869198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118</xdr:row>
      <xdr:rowOff>167519</xdr:rowOff>
    </xdr:from>
    <xdr:to>
      <xdr:col>6</xdr:col>
      <xdr:colOff>46570</xdr:colOff>
      <xdr:row>121</xdr:row>
      <xdr:rowOff>164496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2274FD72-F7F7-4B17-BC65-1FB04BF21ED5}"/>
            </a:ext>
          </a:extLst>
        </xdr:cNvPr>
        <xdr:cNvSpPr/>
      </xdr:nvSpPr>
      <xdr:spPr>
        <a:xfrm>
          <a:off x="1334915" y="21700369"/>
          <a:ext cx="680155" cy="511327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119</xdr:row>
      <xdr:rowOff>13304</xdr:rowOff>
    </xdr:from>
    <xdr:to>
      <xdr:col>10</xdr:col>
      <xdr:colOff>46570</xdr:colOff>
      <xdr:row>122</xdr:row>
      <xdr:rowOff>1210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6EF4652A-5B36-42E3-A2C3-520ABA286F01}"/>
            </a:ext>
          </a:extLst>
        </xdr:cNvPr>
        <xdr:cNvSpPr/>
      </xdr:nvSpPr>
      <xdr:spPr>
        <a:xfrm>
          <a:off x="3443115" y="21717604"/>
          <a:ext cx="680155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119</xdr:row>
      <xdr:rowOff>13304</xdr:rowOff>
    </xdr:from>
    <xdr:to>
      <xdr:col>6</xdr:col>
      <xdr:colOff>46569</xdr:colOff>
      <xdr:row>122</xdr:row>
      <xdr:rowOff>1210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BB5F2587-AC18-41CB-8B2F-FDD9034D9057}"/>
            </a:ext>
          </a:extLst>
        </xdr:cNvPr>
        <xdr:cNvSpPr/>
      </xdr:nvSpPr>
      <xdr:spPr>
        <a:xfrm>
          <a:off x="1334915" y="21717604"/>
          <a:ext cx="680154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119</xdr:row>
      <xdr:rowOff>6451</xdr:rowOff>
    </xdr:from>
    <xdr:to>
      <xdr:col>8</xdr:col>
      <xdr:colOff>43746</xdr:colOff>
      <xdr:row>121</xdr:row>
      <xdr:rowOff>171753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328F2440-4A40-46FF-8302-D1B5F890D954}"/>
            </a:ext>
          </a:extLst>
        </xdr:cNvPr>
        <xdr:cNvSpPr/>
      </xdr:nvSpPr>
      <xdr:spPr>
        <a:xfrm>
          <a:off x="2386192" y="217107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119</xdr:row>
      <xdr:rowOff>7056</xdr:rowOff>
    </xdr:from>
    <xdr:to>
      <xdr:col>12</xdr:col>
      <xdr:colOff>42332</xdr:colOff>
      <xdr:row>122</xdr:row>
      <xdr:rowOff>1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E4013475-DCFD-4236-9AB4-602EC3A1D836}"/>
            </a:ext>
          </a:extLst>
        </xdr:cNvPr>
        <xdr:cNvSpPr/>
      </xdr:nvSpPr>
      <xdr:spPr>
        <a:xfrm>
          <a:off x="4492978" y="21711356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119</xdr:row>
      <xdr:rowOff>9274</xdr:rowOff>
    </xdr:from>
    <xdr:to>
      <xdr:col>14</xdr:col>
      <xdr:colOff>39510</xdr:colOff>
      <xdr:row>122</xdr:row>
      <xdr:rowOff>2219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DD5AA42A-A2AE-4DCD-ADBC-7F7A24E7B43F}"/>
            </a:ext>
          </a:extLst>
        </xdr:cNvPr>
        <xdr:cNvSpPr/>
      </xdr:nvSpPr>
      <xdr:spPr>
        <a:xfrm>
          <a:off x="5544256" y="21713574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119</xdr:row>
      <xdr:rowOff>7056</xdr:rowOff>
    </xdr:from>
    <xdr:to>
      <xdr:col>16</xdr:col>
      <xdr:colOff>42332</xdr:colOff>
      <xdr:row>122</xdr:row>
      <xdr:rowOff>1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1DCC072D-C3B4-4D24-9D72-FDB3DF5D4109}"/>
            </a:ext>
          </a:extLst>
        </xdr:cNvPr>
        <xdr:cNvSpPr/>
      </xdr:nvSpPr>
      <xdr:spPr>
        <a:xfrm>
          <a:off x="6601178" y="217113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119</xdr:row>
      <xdr:rowOff>18345</xdr:rowOff>
    </xdr:from>
    <xdr:to>
      <xdr:col>18</xdr:col>
      <xdr:colOff>39510</xdr:colOff>
      <xdr:row>122</xdr:row>
      <xdr:rowOff>11290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BC97FBFC-B5E5-4A71-A440-2C71414ACC4E}"/>
            </a:ext>
          </a:extLst>
        </xdr:cNvPr>
        <xdr:cNvSpPr/>
      </xdr:nvSpPr>
      <xdr:spPr>
        <a:xfrm>
          <a:off x="7652456" y="21722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119</xdr:row>
      <xdr:rowOff>7056</xdr:rowOff>
    </xdr:from>
    <xdr:to>
      <xdr:col>20</xdr:col>
      <xdr:colOff>42332</xdr:colOff>
      <xdr:row>122</xdr:row>
      <xdr:rowOff>1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DF1CEFF3-7EE8-4BD2-8BFB-E62527C9FD8E}"/>
            </a:ext>
          </a:extLst>
        </xdr:cNvPr>
        <xdr:cNvSpPr/>
      </xdr:nvSpPr>
      <xdr:spPr>
        <a:xfrm>
          <a:off x="8709378" y="21711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0</xdr:col>
      <xdr:colOff>413456</xdr:colOff>
      <xdr:row>131</xdr:row>
      <xdr:rowOff>18345</xdr:rowOff>
    </xdr:from>
    <xdr:to>
      <xdr:col>2</xdr:col>
      <xdr:colOff>39510</xdr:colOff>
      <xdr:row>134</xdr:row>
      <xdr:rowOff>11290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360AEF17-87C9-429F-8F41-A9E93D2D3D2F}"/>
            </a:ext>
          </a:extLst>
        </xdr:cNvPr>
        <xdr:cNvSpPr/>
      </xdr:nvSpPr>
      <xdr:spPr>
        <a:xfrm>
          <a:off x="9760656" y="21722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131</xdr:row>
      <xdr:rowOff>7055</xdr:rowOff>
    </xdr:from>
    <xdr:to>
      <xdr:col>4</xdr:col>
      <xdr:colOff>41783</xdr:colOff>
      <xdr:row>134</xdr:row>
      <xdr:rowOff>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F39439AC-03DA-4007-9C72-6D47C3D7F042}"/>
            </a:ext>
          </a:extLst>
        </xdr:cNvPr>
        <xdr:cNvSpPr/>
      </xdr:nvSpPr>
      <xdr:spPr>
        <a:xfrm>
          <a:off x="1333050" y="23955626"/>
          <a:ext cx="677233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131</xdr:row>
      <xdr:rowOff>4233</xdr:rowOff>
    </xdr:from>
    <xdr:to>
      <xdr:col>6</xdr:col>
      <xdr:colOff>46570</xdr:colOff>
      <xdr:row>133</xdr:row>
      <xdr:rowOff>173567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1B0AF1B8-7BA7-46D0-8F5A-0671FA05B2CD}"/>
            </a:ext>
          </a:extLst>
        </xdr:cNvPr>
        <xdr:cNvSpPr/>
      </xdr:nvSpPr>
      <xdr:spPr>
        <a:xfrm>
          <a:off x="1334915" y="23778633"/>
          <a:ext cx="680155" cy="51223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131</xdr:row>
      <xdr:rowOff>13304</xdr:rowOff>
    </xdr:from>
    <xdr:to>
      <xdr:col>10</xdr:col>
      <xdr:colOff>46570</xdr:colOff>
      <xdr:row>134</xdr:row>
      <xdr:rowOff>1209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A20EAB02-E5D9-4807-ABAE-A8CC0A2A7268}"/>
            </a:ext>
          </a:extLst>
        </xdr:cNvPr>
        <xdr:cNvSpPr/>
      </xdr:nvSpPr>
      <xdr:spPr>
        <a:xfrm>
          <a:off x="3443115" y="237877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131</xdr:row>
      <xdr:rowOff>4233</xdr:rowOff>
    </xdr:from>
    <xdr:to>
      <xdr:col>6</xdr:col>
      <xdr:colOff>46569</xdr:colOff>
      <xdr:row>133</xdr:row>
      <xdr:rowOff>173567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49618797-780D-4EBD-AB99-08C2469FD4B3}"/>
            </a:ext>
          </a:extLst>
        </xdr:cNvPr>
        <xdr:cNvSpPr/>
      </xdr:nvSpPr>
      <xdr:spPr>
        <a:xfrm>
          <a:off x="1334915" y="23778633"/>
          <a:ext cx="680154" cy="512234"/>
        </a:xfrm>
        <a:prstGeom prst="triangle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131</xdr:row>
      <xdr:rowOff>15522</xdr:rowOff>
    </xdr:from>
    <xdr:to>
      <xdr:col>8</xdr:col>
      <xdr:colOff>43746</xdr:colOff>
      <xdr:row>134</xdr:row>
      <xdr:rowOff>8467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6EB54046-C458-4C01-A7C9-36237BA2478D}"/>
            </a:ext>
          </a:extLst>
        </xdr:cNvPr>
        <xdr:cNvSpPr/>
      </xdr:nvSpPr>
      <xdr:spPr>
        <a:xfrm>
          <a:off x="2386192" y="237899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131</xdr:row>
      <xdr:rowOff>7056</xdr:rowOff>
    </xdr:from>
    <xdr:to>
      <xdr:col>12</xdr:col>
      <xdr:colOff>42332</xdr:colOff>
      <xdr:row>134</xdr:row>
      <xdr:rowOff>1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82BDCFE0-91E4-4C7A-87CC-643FC25D0107}"/>
            </a:ext>
          </a:extLst>
        </xdr:cNvPr>
        <xdr:cNvSpPr/>
      </xdr:nvSpPr>
      <xdr:spPr>
        <a:xfrm>
          <a:off x="44929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131</xdr:row>
      <xdr:rowOff>9274</xdr:rowOff>
    </xdr:from>
    <xdr:to>
      <xdr:col>14</xdr:col>
      <xdr:colOff>39510</xdr:colOff>
      <xdr:row>134</xdr:row>
      <xdr:rowOff>2219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195D2599-5885-496C-8AA4-08BEE44C1ED0}"/>
            </a:ext>
          </a:extLst>
        </xdr:cNvPr>
        <xdr:cNvSpPr/>
      </xdr:nvSpPr>
      <xdr:spPr>
        <a:xfrm>
          <a:off x="55442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131</xdr:row>
      <xdr:rowOff>7056</xdr:rowOff>
    </xdr:from>
    <xdr:to>
      <xdr:col>16</xdr:col>
      <xdr:colOff>42332</xdr:colOff>
      <xdr:row>134</xdr:row>
      <xdr:rowOff>1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5C648EBC-1BCA-436E-B120-E8D7CBFE9B61}"/>
            </a:ext>
          </a:extLst>
        </xdr:cNvPr>
        <xdr:cNvSpPr/>
      </xdr:nvSpPr>
      <xdr:spPr>
        <a:xfrm>
          <a:off x="66011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131</xdr:row>
      <xdr:rowOff>9274</xdr:rowOff>
    </xdr:from>
    <xdr:to>
      <xdr:col>18</xdr:col>
      <xdr:colOff>39510</xdr:colOff>
      <xdr:row>134</xdr:row>
      <xdr:rowOff>2219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5C1DB641-1DB3-4126-B1EC-37EA286E906D}"/>
            </a:ext>
          </a:extLst>
        </xdr:cNvPr>
        <xdr:cNvSpPr/>
      </xdr:nvSpPr>
      <xdr:spPr>
        <a:xfrm>
          <a:off x="76524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131</xdr:row>
      <xdr:rowOff>7056</xdr:rowOff>
    </xdr:from>
    <xdr:to>
      <xdr:col>20</xdr:col>
      <xdr:colOff>42332</xdr:colOff>
      <xdr:row>134</xdr:row>
      <xdr:rowOff>1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2EC288CE-6DFF-49C0-A345-33D3D54780A6}"/>
            </a:ext>
          </a:extLst>
        </xdr:cNvPr>
        <xdr:cNvSpPr/>
      </xdr:nvSpPr>
      <xdr:spPr>
        <a:xfrm>
          <a:off x="87093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143</xdr:row>
      <xdr:rowOff>9274</xdr:rowOff>
    </xdr:from>
    <xdr:to>
      <xdr:col>2</xdr:col>
      <xdr:colOff>39510</xdr:colOff>
      <xdr:row>146</xdr:row>
      <xdr:rowOff>2219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EB1A6138-8241-457C-B5FD-F23FAD5651E9}"/>
            </a:ext>
          </a:extLst>
        </xdr:cNvPr>
        <xdr:cNvSpPr/>
      </xdr:nvSpPr>
      <xdr:spPr>
        <a:xfrm>
          <a:off x="97606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143</xdr:row>
      <xdr:rowOff>7055</xdr:rowOff>
    </xdr:from>
    <xdr:to>
      <xdr:col>4</xdr:col>
      <xdr:colOff>41783</xdr:colOff>
      <xdr:row>146</xdr:row>
      <xdr:rowOff>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23C64A09-162F-452E-B54D-E80B55F8B49D}"/>
            </a:ext>
          </a:extLst>
        </xdr:cNvPr>
        <xdr:cNvSpPr/>
      </xdr:nvSpPr>
      <xdr:spPr>
        <a:xfrm>
          <a:off x="1333050" y="26042055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143</xdr:row>
      <xdr:rowOff>13304</xdr:rowOff>
    </xdr:from>
    <xdr:to>
      <xdr:col>10</xdr:col>
      <xdr:colOff>46570</xdr:colOff>
      <xdr:row>146</xdr:row>
      <xdr:rowOff>1210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34ABB481-B65B-41CE-A85D-4FF282A4EE36}"/>
            </a:ext>
          </a:extLst>
        </xdr:cNvPr>
        <xdr:cNvSpPr/>
      </xdr:nvSpPr>
      <xdr:spPr>
        <a:xfrm>
          <a:off x="3443115" y="258578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143</xdr:row>
      <xdr:rowOff>13304</xdr:rowOff>
    </xdr:from>
    <xdr:to>
      <xdr:col>6</xdr:col>
      <xdr:colOff>46569</xdr:colOff>
      <xdr:row>146</xdr:row>
      <xdr:rowOff>1210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6451E24A-9223-4791-84BF-5EA3E7CC1AA5}"/>
            </a:ext>
          </a:extLst>
        </xdr:cNvPr>
        <xdr:cNvSpPr/>
      </xdr:nvSpPr>
      <xdr:spPr>
        <a:xfrm>
          <a:off x="1334915" y="258578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143</xdr:row>
      <xdr:rowOff>6451</xdr:rowOff>
    </xdr:from>
    <xdr:to>
      <xdr:col>8</xdr:col>
      <xdr:colOff>43746</xdr:colOff>
      <xdr:row>145</xdr:row>
      <xdr:rowOff>171753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844A5ED4-0E68-4DFE-9B45-73F07B6273A4}"/>
            </a:ext>
          </a:extLst>
        </xdr:cNvPr>
        <xdr:cNvSpPr/>
      </xdr:nvSpPr>
      <xdr:spPr>
        <a:xfrm>
          <a:off x="2386192" y="258509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143</xdr:row>
      <xdr:rowOff>7056</xdr:rowOff>
    </xdr:from>
    <xdr:to>
      <xdr:col>12</xdr:col>
      <xdr:colOff>42332</xdr:colOff>
      <xdr:row>146</xdr:row>
      <xdr:rowOff>1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BACBC7D8-779E-40F7-BD02-A05D1878EF30}"/>
            </a:ext>
          </a:extLst>
        </xdr:cNvPr>
        <xdr:cNvSpPr/>
      </xdr:nvSpPr>
      <xdr:spPr>
        <a:xfrm>
          <a:off x="44929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143</xdr:row>
      <xdr:rowOff>9274</xdr:rowOff>
    </xdr:from>
    <xdr:to>
      <xdr:col>14</xdr:col>
      <xdr:colOff>39510</xdr:colOff>
      <xdr:row>146</xdr:row>
      <xdr:rowOff>2219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45126ACC-C476-493F-A196-A3C73CF8EBC3}"/>
            </a:ext>
          </a:extLst>
        </xdr:cNvPr>
        <xdr:cNvSpPr/>
      </xdr:nvSpPr>
      <xdr:spPr>
        <a:xfrm>
          <a:off x="5544256" y="258537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143</xdr:row>
      <xdr:rowOff>7056</xdr:rowOff>
    </xdr:from>
    <xdr:to>
      <xdr:col>16</xdr:col>
      <xdr:colOff>42332</xdr:colOff>
      <xdr:row>146</xdr:row>
      <xdr:rowOff>1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3EFAA8DA-C30F-42F1-ADFD-3C530C840D9B}"/>
            </a:ext>
          </a:extLst>
        </xdr:cNvPr>
        <xdr:cNvSpPr/>
      </xdr:nvSpPr>
      <xdr:spPr>
        <a:xfrm>
          <a:off x="66011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143</xdr:row>
      <xdr:rowOff>9274</xdr:rowOff>
    </xdr:from>
    <xdr:to>
      <xdr:col>18</xdr:col>
      <xdr:colOff>39510</xdr:colOff>
      <xdr:row>146</xdr:row>
      <xdr:rowOff>2219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AFDD5DD4-2F18-4942-9C28-D3B98E7E67D6}"/>
            </a:ext>
          </a:extLst>
        </xdr:cNvPr>
        <xdr:cNvSpPr/>
      </xdr:nvSpPr>
      <xdr:spPr>
        <a:xfrm>
          <a:off x="7652456" y="258537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143</xdr:row>
      <xdr:rowOff>7056</xdr:rowOff>
    </xdr:from>
    <xdr:to>
      <xdr:col>20</xdr:col>
      <xdr:colOff>42332</xdr:colOff>
      <xdr:row>146</xdr:row>
      <xdr:rowOff>1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4F34CC97-952A-4B5A-92B5-617AFF4A99DA}"/>
            </a:ext>
          </a:extLst>
        </xdr:cNvPr>
        <xdr:cNvSpPr/>
      </xdr:nvSpPr>
      <xdr:spPr>
        <a:xfrm>
          <a:off x="87093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155</xdr:row>
      <xdr:rowOff>18345</xdr:rowOff>
    </xdr:from>
    <xdr:to>
      <xdr:col>2</xdr:col>
      <xdr:colOff>39510</xdr:colOff>
      <xdr:row>158</xdr:row>
      <xdr:rowOff>11290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578C1DBB-C654-4F3F-9ACF-D1F6920ACD54}"/>
            </a:ext>
          </a:extLst>
        </xdr:cNvPr>
        <xdr:cNvSpPr/>
      </xdr:nvSpPr>
      <xdr:spPr>
        <a:xfrm>
          <a:off x="9760656" y="258628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398693</xdr:colOff>
      <xdr:row>155</xdr:row>
      <xdr:rowOff>7055</xdr:rowOff>
    </xdr:from>
    <xdr:to>
      <xdr:col>4</xdr:col>
      <xdr:colOff>23640</xdr:colOff>
      <xdr:row>158</xdr:row>
      <xdr:rowOff>0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C04266F4-4CAE-4711-A3AA-BFEBEE95ACAA}"/>
            </a:ext>
          </a:extLst>
        </xdr:cNvPr>
        <xdr:cNvSpPr/>
      </xdr:nvSpPr>
      <xdr:spPr>
        <a:xfrm>
          <a:off x="1314907" y="28128484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155</xdr:row>
      <xdr:rowOff>4233</xdr:rowOff>
    </xdr:from>
    <xdr:to>
      <xdr:col>6</xdr:col>
      <xdr:colOff>46570</xdr:colOff>
      <xdr:row>157</xdr:row>
      <xdr:rowOff>173567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E8036661-AD54-4C0E-8ED1-C5FDA1D6791D}"/>
            </a:ext>
          </a:extLst>
        </xdr:cNvPr>
        <xdr:cNvSpPr/>
      </xdr:nvSpPr>
      <xdr:spPr>
        <a:xfrm>
          <a:off x="1334915" y="279188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155</xdr:row>
      <xdr:rowOff>13304</xdr:rowOff>
    </xdr:from>
    <xdr:to>
      <xdr:col>10</xdr:col>
      <xdr:colOff>46570</xdr:colOff>
      <xdr:row>158</xdr:row>
      <xdr:rowOff>1209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E4FC370F-D43F-4187-ACC3-F188EB7B0C1B}"/>
            </a:ext>
          </a:extLst>
        </xdr:cNvPr>
        <xdr:cNvSpPr/>
      </xdr:nvSpPr>
      <xdr:spPr>
        <a:xfrm>
          <a:off x="3443115" y="279279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155</xdr:row>
      <xdr:rowOff>13304</xdr:rowOff>
    </xdr:from>
    <xdr:to>
      <xdr:col>6</xdr:col>
      <xdr:colOff>46569</xdr:colOff>
      <xdr:row>158</xdr:row>
      <xdr:rowOff>1209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7F1012A3-7B13-480E-892C-213177E3552F}"/>
            </a:ext>
          </a:extLst>
        </xdr:cNvPr>
        <xdr:cNvSpPr/>
      </xdr:nvSpPr>
      <xdr:spPr>
        <a:xfrm>
          <a:off x="1334915" y="279279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155</xdr:row>
      <xdr:rowOff>15522</xdr:rowOff>
    </xdr:from>
    <xdr:to>
      <xdr:col>8</xdr:col>
      <xdr:colOff>43746</xdr:colOff>
      <xdr:row>158</xdr:row>
      <xdr:rowOff>8467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2E0CEA56-D414-491F-8B76-FC4C582631BC}"/>
            </a:ext>
          </a:extLst>
        </xdr:cNvPr>
        <xdr:cNvSpPr/>
      </xdr:nvSpPr>
      <xdr:spPr>
        <a:xfrm>
          <a:off x="2386192" y="279301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155</xdr:row>
      <xdr:rowOff>7056</xdr:rowOff>
    </xdr:from>
    <xdr:to>
      <xdr:col>12</xdr:col>
      <xdr:colOff>42332</xdr:colOff>
      <xdr:row>158</xdr:row>
      <xdr:rowOff>1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3E48966E-A81A-4B87-928D-D1FE084BBC85}"/>
            </a:ext>
          </a:extLst>
        </xdr:cNvPr>
        <xdr:cNvSpPr/>
      </xdr:nvSpPr>
      <xdr:spPr>
        <a:xfrm>
          <a:off x="44929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155</xdr:row>
      <xdr:rowOff>18345</xdr:rowOff>
    </xdr:from>
    <xdr:to>
      <xdr:col>14</xdr:col>
      <xdr:colOff>39510</xdr:colOff>
      <xdr:row>158</xdr:row>
      <xdr:rowOff>11290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72C60FD4-601A-438A-86E4-CCBBFBE5C1A3}"/>
            </a:ext>
          </a:extLst>
        </xdr:cNvPr>
        <xdr:cNvSpPr/>
      </xdr:nvSpPr>
      <xdr:spPr>
        <a:xfrm>
          <a:off x="55442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155</xdr:row>
      <xdr:rowOff>7056</xdr:rowOff>
    </xdr:from>
    <xdr:to>
      <xdr:col>16</xdr:col>
      <xdr:colOff>42332</xdr:colOff>
      <xdr:row>158</xdr:row>
      <xdr:rowOff>1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C41F3E2-852C-48A7-AF25-92F473A98427}"/>
            </a:ext>
          </a:extLst>
        </xdr:cNvPr>
        <xdr:cNvSpPr/>
      </xdr:nvSpPr>
      <xdr:spPr>
        <a:xfrm>
          <a:off x="66011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155</xdr:row>
      <xdr:rowOff>18345</xdr:rowOff>
    </xdr:from>
    <xdr:to>
      <xdr:col>18</xdr:col>
      <xdr:colOff>39510</xdr:colOff>
      <xdr:row>158</xdr:row>
      <xdr:rowOff>11290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52815134-D9FB-407E-AC10-AFDD285C233F}"/>
            </a:ext>
          </a:extLst>
        </xdr:cNvPr>
        <xdr:cNvSpPr/>
      </xdr:nvSpPr>
      <xdr:spPr>
        <a:xfrm>
          <a:off x="76524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155</xdr:row>
      <xdr:rowOff>7056</xdr:rowOff>
    </xdr:from>
    <xdr:to>
      <xdr:col>20</xdr:col>
      <xdr:colOff>42332</xdr:colOff>
      <xdr:row>158</xdr:row>
      <xdr:rowOff>1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C626C638-8CE0-4493-87F2-F7CAA7531595}"/>
            </a:ext>
          </a:extLst>
        </xdr:cNvPr>
        <xdr:cNvSpPr/>
      </xdr:nvSpPr>
      <xdr:spPr>
        <a:xfrm>
          <a:off x="87093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167</xdr:row>
      <xdr:rowOff>18345</xdr:rowOff>
    </xdr:from>
    <xdr:to>
      <xdr:col>2</xdr:col>
      <xdr:colOff>39510</xdr:colOff>
      <xdr:row>170</xdr:row>
      <xdr:rowOff>11290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6B1BC9AF-54F4-409C-A3ED-76AE065FF8A1}"/>
            </a:ext>
          </a:extLst>
        </xdr:cNvPr>
        <xdr:cNvSpPr/>
      </xdr:nvSpPr>
      <xdr:spPr>
        <a:xfrm>
          <a:off x="97606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417286</xdr:colOff>
      <xdr:row>167</xdr:row>
      <xdr:rowOff>7055</xdr:rowOff>
    </xdr:from>
    <xdr:to>
      <xdr:col>4</xdr:col>
      <xdr:colOff>49392</xdr:colOff>
      <xdr:row>170</xdr:row>
      <xdr:rowOff>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C3FDC01D-CC09-40D7-8748-AA3F8CAE7A17}"/>
            </a:ext>
          </a:extLst>
        </xdr:cNvPr>
        <xdr:cNvSpPr/>
      </xdr:nvSpPr>
      <xdr:spPr>
        <a:xfrm>
          <a:off x="1333500" y="30214912"/>
          <a:ext cx="684392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167</xdr:row>
      <xdr:rowOff>4233</xdr:rowOff>
    </xdr:from>
    <xdr:to>
      <xdr:col>6</xdr:col>
      <xdr:colOff>46570</xdr:colOff>
      <xdr:row>169</xdr:row>
      <xdr:rowOff>173567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72C70B9D-97C3-4C3B-A556-B3B078E4BBAF}"/>
            </a:ext>
          </a:extLst>
        </xdr:cNvPr>
        <xdr:cNvSpPr/>
      </xdr:nvSpPr>
      <xdr:spPr>
        <a:xfrm>
          <a:off x="1334915" y="29988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167</xdr:row>
      <xdr:rowOff>13304</xdr:rowOff>
    </xdr:from>
    <xdr:to>
      <xdr:col>10</xdr:col>
      <xdr:colOff>46570</xdr:colOff>
      <xdr:row>170</xdr:row>
      <xdr:rowOff>1210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CC57EB7B-9099-425D-A76D-66038F3749E0}"/>
            </a:ext>
          </a:extLst>
        </xdr:cNvPr>
        <xdr:cNvSpPr/>
      </xdr:nvSpPr>
      <xdr:spPr>
        <a:xfrm>
          <a:off x="3443115" y="299980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167</xdr:row>
      <xdr:rowOff>13304</xdr:rowOff>
    </xdr:from>
    <xdr:to>
      <xdr:col>6</xdr:col>
      <xdr:colOff>46569</xdr:colOff>
      <xdr:row>170</xdr:row>
      <xdr:rowOff>1210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71A07480-EB6D-4F7E-B4F9-03764B865581}"/>
            </a:ext>
          </a:extLst>
        </xdr:cNvPr>
        <xdr:cNvSpPr/>
      </xdr:nvSpPr>
      <xdr:spPr>
        <a:xfrm>
          <a:off x="1334915" y="299980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167</xdr:row>
      <xdr:rowOff>15522</xdr:rowOff>
    </xdr:from>
    <xdr:to>
      <xdr:col>8</xdr:col>
      <xdr:colOff>43746</xdr:colOff>
      <xdr:row>170</xdr:row>
      <xdr:rowOff>8467</xdr:rowOff>
    </xdr:to>
    <xdr:sp macro="" textlink="">
      <xdr:nvSpPr>
        <xdr:cNvPr id="137" name="Isosceles Triangle 136">
          <a:extLst>
            <a:ext uri="{FF2B5EF4-FFF2-40B4-BE49-F238E27FC236}">
              <a16:creationId xmlns:a16="http://schemas.microsoft.com/office/drawing/2014/main" id="{0FEDF65B-C8A1-4C17-A0CA-4EBD90A6B585}"/>
            </a:ext>
          </a:extLst>
        </xdr:cNvPr>
        <xdr:cNvSpPr/>
      </xdr:nvSpPr>
      <xdr:spPr>
        <a:xfrm>
          <a:off x="2386192" y="300002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167</xdr:row>
      <xdr:rowOff>7056</xdr:rowOff>
    </xdr:from>
    <xdr:to>
      <xdr:col>12</xdr:col>
      <xdr:colOff>42332</xdr:colOff>
      <xdr:row>170</xdr:row>
      <xdr:rowOff>1</xdr:rowOff>
    </xdr:to>
    <xdr:sp macro="" textlink="">
      <xdr:nvSpPr>
        <xdr:cNvPr id="138" name="Isosceles Triangle 137">
          <a:extLst>
            <a:ext uri="{FF2B5EF4-FFF2-40B4-BE49-F238E27FC236}">
              <a16:creationId xmlns:a16="http://schemas.microsoft.com/office/drawing/2014/main" id="{7E9C8D84-8F6E-49A8-8F13-676B2A74D29F}"/>
            </a:ext>
          </a:extLst>
        </xdr:cNvPr>
        <xdr:cNvSpPr/>
      </xdr:nvSpPr>
      <xdr:spPr>
        <a:xfrm>
          <a:off x="4492978" y="2999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167</xdr:row>
      <xdr:rowOff>203</xdr:rowOff>
    </xdr:from>
    <xdr:to>
      <xdr:col>14</xdr:col>
      <xdr:colOff>39510</xdr:colOff>
      <xdr:row>169</xdr:row>
      <xdr:rowOff>165506</xdr:rowOff>
    </xdr:to>
    <xdr:sp macro="" textlink="">
      <xdr:nvSpPr>
        <xdr:cNvPr id="139" name="Isosceles Triangle 138">
          <a:extLst>
            <a:ext uri="{FF2B5EF4-FFF2-40B4-BE49-F238E27FC236}">
              <a16:creationId xmlns:a16="http://schemas.microsoft.com/office/drawing/2014/main" id="{F78A1B82-BA28-4883-8874-112EA671BE97}"/>
            </a:ext>
          </a:extLst>
        </xdr:cNvPr>
        <xdr:cNvSpPr/>
      </xdr:nvSpPr>
      <xdr:spPr>
        <a:xfrm>
          <a:off x="5544256" y="29984903"/>
          <a:ext cx="680154" cy="508203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167</xdr:row>
      <xdr:rowOff>7056</xdr:rowOff>
    </xdr:from>
    <xdr:to>
      <xdr:col>16</xdr:col>
      <xdr:colOff>42332</xdr:colOff>
      <xdr:row>170</xdr:row>
      <xdr:rowOff>1</xdr:rowOff>
    </xdr:to>
    <xdr:sp macro="" textlink="">
      <xdr:nvSpPr>
        <xdr:cNvPr id="140" name="Isosceles Triangle 139">
          <a:extLst>
            <a:ext uri="{FF2B5EF4-FFF2-40B4-BE49-F238E27FC236}">
              <a16:creationId xmlns:a16="http://schemas.microsoft.com/office/drawing/2014/main" id="{D8AA3452-D117-4EF5-8D8A-564AE4CA21A5}"/>
            </a:ext>
          </a:extLst>
        </xdr:cNvPr>
        <xdr:cNvSpPr/>
      </xdr:nvSpPr>
      <xdr:spPr>
        <a:xfrm>
          <a:off x="6601178" y="29991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167</xdr:row>
      <xdr:rowOff>18345</xdr:rowOff>
    </xdr:from>
    <xdr:to>
      <xdr:col>18</xdr:col>
      <xdr:colOff>39510</xdr:colOff>
      <xdr:row>170</xdr:row>
      <xdr:rowOff>11290</xdr:rowOff>
    </xdr:to>
    <xdr:sp macro="" textlink="">
      <xdr:nvSpPr>
        <xdr:cNvPr id="141" name="Isosceles Triangle 140">
          <a:extLst>
            <a:ext uri="{FF2B5EF4-FFF2-40B4-BE49-F238E27FC236}">
              <a16:creationId xmlns:a16="http://schemas.microsoft.com/office/drawing/2014/main" id="{0C6A9288-536C-49DE-A9A1-9F8F8DF22844}"/>
            </a:ext>
          </a:extLst>
        </xdr:cNvPr>
        <xdr:cNvSpPr/>
      </xdr:nvSpPr>
      <xdr:spPr>
        <a:xfrm>
          <a:off x="7652456" y="300030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167</xdr:row>
      <xdr:rowOff>7056</xdr:rowOff>
    </xdr:from>
    <xdr:to>
      <xdr:col>20</xdr:col>
      <xdr:colOff>42332</xdr:colOff>
      <xdr:row>170</xdr:row>
      <xdr:rowOff>1</xdr:rowOff>
    </xdr:to>
    <xdr:sp macro="" textlink="">
      <xdr:nvSpPr>
        <xdr:cNvPr id="142" name="Isosceles Triangle 141">
          <a:extLst>
            <a:ext uri="{FF2B5EF4-FFF2-40B4-BE49-F238E27FC236}">
              <a16:creationId xmlns:a16="http://schemas.microsoft.com/office/drawing/2014/main" id="{343854E5-B021-49DE-B72C-8FD263D746B9}"/>
            </a:ext>
          </a:extLst>
        </xdr:cNvPr>
        <xdr:cNvSpPr/>
      </xdr:nvSpPr>
      <xdr:spPr>
        <a:xfrm>
          <a:off x="8709378" y="29991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292998</xdr:colOff>
      <xdr:row>179</xdr:row>
      <xdr:rowOff>18345</xdr:rowOff>
    </xdr:from>
    <xdr:to>
      <xdr:col>2</xdr:col>
      <xdr:colOff>71069</xdr:colOff>
      <xdr:row>182</xdr:row>
      <xdr:rowOff>11290</xdr:rowOff>
    </xdr:to>
    <xdr:sp macro="" textlink="">
      <xdr:nvSpPr>
        <xdr:cNvPr id="143" name="Isosceles Triangle 142">
          <a:extLst>
            <a:ext uri="{FF2B5EF4-FFF2-40B4-BE49-F238E27FC236}">
              <a16:creationId xmlns:a16="http://schemas.microsoft.com/office/drawing/2014/main" id="{90E6261F-E6AE-4515-A012-F0DE08B82206}"/>
            </a:ext>
          </a:extLst>
        </xdr:cNvPr>
        <xdr:cNvSpPr/>
      </xdr:nvSpPr>
      <xdr:spPr>
        <a:xfrm>
          <a:off x="292998" y="32312631"/>
          <a:ext cx="694285" cy="510016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407764</xdr:colOff>
      <xdr:row>179</xdr:row>
      <xdr:rowOff>7055</xdr:rowOff>
    </xdr:from>
    <xdr:to>
      <xdr:col>4</xdr:col>
      <xdr:colOff>32711</xdr:colOff>
      <xdr:row>182</xdr:row>
      <xdr:rowOff>0</xdr:rowOff>
    </xdr:to>
    <xdr:sp macro="" textlink="">
      <xdr:nvSpPr>
        <xdr:cNvPr id="144" name="Isosceles Triangle 143">
          <a:extLst>
            <a:ext uri="{FF2B5EF4-FFF2-40B4-BE49-F238E27FC236}">
              <a16:creationId xmlns:a16="http://schemas.microsoft.com/office/drawing/2014/main" id="{60F2AA19-F8FD-4D03-9087-9BBB0CF92B69}"/>
            </a:ext>
          </a:extLst>
        </xdr:cNvPr>
        <xdr:cNvSpPr/>
      </xdr:nvSpPr>
      <xdr:spPr>
        <a:xfrm>
          <a:off x="1323978" y="32301341"/>
          <a:ext cx="677233" cy="510016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179</xdr:row>
      <xdr:rowOff>4233</xdr:rowOff>
    </xdr:from>
    <xdr:to>
      <xdr:col>6</xdr:col>
      <xdr:colOff>46570</xdr:colOff>
      <xdr:row>181</xdr:row>
      <xdr:rowOff>173567</xdr:rowOff>
    </xdr:to>
    <xdr:sp macro="" textlink="">
      <xdr:nvSpPr>
        <xdr:cNvPr id="145" name="Isosceles Triangle 144">
          <a:extLst>
            <a:ext uri="{FF2B5EF4-FFF2-40B4-BE49-F238E27FC236}">
              <a16:creationId xmlns:a16="http://schemas.microsoft.com/office/drawing/2014/main" id="{701E1074-0CCB-48A0-AAF4-8DF12F930EC6}"/>
            </a:ext>
          </a:extLst>
        </xdr:cNvPr>
        <xdr:cNvSpPr/>
      </xdr:nvSpPr>
      <xdr:spPr>
        <a:xfrm>
          <a:off x="1334915" y="320590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179</xdr:row>
      <xdr:rowOff>13304</xdr:rowOff>
    </xdr:from>
    <xdr:to>
      <xdr:col>10</xdr:col>
      <xdr:colOff>46570</xdr:colOff>
      <xdr:row>182</xdr:row>
      <xdr:rowOff>1209</xdr:rowOff>
    </xdr:to>
    <xdr:sp macro="" textlink="">
      <xdr:nvSpPr>
        <xdr:cNvPr id="146" name="Isosceles Triangle 145">
          <a:extLst>
            <a:ext uri="{FF2B5EF4-FFF2-40B4-BE49-F238E27FC236}">
              <a16:creationId xmlns:a16="http://schemas.microsoft.com/office/drawing/2014/main" id="{F541D7A9-7A07-4BC4-9B78-FA65A02AA368}"/>
            </a:ext>
          </a:extLst>
        </xdr:cNvPr>
        <xdr:cNvSpPr/>
      </xdr:nvSpPr>
      <xdr:spPr>
        <a:xfrm>
          <a:off x="3443115" y="32068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179</xdr:row>
      <xdr:rowOff>13304</xdr:rowOff>
    </xdr:from>
    <xdr:to>
      <xdr:col>6</xdr:col>
      <xdr:colOff>46569</xdr:colOff>
      <xdr:row>182</xdr:row>
      <xdr:rowOff>1209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617EFDD0-CB7B-4567-BF1B-957CEDC34BCE}"/>
            </a:ext>
          </a:extLst>
        </xdr:cNvPr>
        <xdr:cNvSpPr/>
      </xdr:nvSpPr>
      <xdr:spPr>
        <a:xfrm>
          <a:off x="1334915" y="320681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179</xdr:row>
      <xdr:rowOff>15522</xdr:rowOff>
    </xdr:from>
    <xdr:to>
      <xdr:col>8</xdr:col>
      <xdr:colOff>43746</xdr:colOff>
      <xdr:row>182</xdr:row>
      <xdr:rowOff>8467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CC5B0444-0ED7-4315-A961-526FE2424768}"/>
            </a:ext>
          </a:extLst>
        </xdr:cNvPr>
        <xdr:cNvSpPr/>
      </xdr:nvSpPr>
      <xdr:spPr>
        <a:xfrm>
          <a:off x="2386192" y="320703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179</xdr:row>
      <xdr:rowOff>7056</xdr:rowOff>
    </xdr:from>
    <xdr:to>
      <xdr:col>12</xdr:col>
      <xdr:colOff>42332</xdr:colOff>
      <xdr:row>182</xdr:row>
      <xdr:rowOff>1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3E262133-8D83-4FA4-8561-23DA0947B4B8}"/>
            </a:ext>
          </a:extLst>
        </xdr:cNvPr>
        <xdr:cNvSpPr/>
      </xdr:nvSpPr>
      <xdr:spPr>
        <a:xfrm>
          <a:off x="4492978" y="32061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179</xdr:row>
      <xdr:rowOff>18345</xdr:rowOff>
    </xdr:from>
    <xdr:to>
      <xdr:col>14</xdr:col>
      <xdr:colOff>39510</xdr:colOff>
      <xdr:row>182</xdr:row>
      <xdr:rowOff>11290</xdr:rowOff>
    </xdr:to>
    <xdr:sp macro="" textlink="">
      <xdr:nvSpPr>
        <xdr:cNvPr id="150" name="Isosceles Triangle 149">
          <a:extLst>
            <a:ext uri="{FF2B5EF4-FFF2-40B4-BE49-F238E27FC236}">
              <a16:creationId xmlns:a16="http://schemas.microsoft.com/office/drawing/2014/main" id="{18C3778F-FB8C-46A7-BB18-A21B2D2E158B}"/>
            </a:ext>
          </a:extLst>
        </xdr:cNvPr>
        <xdr:cNvSpPr/>
      </xdr:nvSpPr>
      <xdr:spPr>
        <a:xfrm>
          <a:off x="5544256" y="320731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14</xdr:col>
      <xdr:colOff>416278</xdr:colOff>
      <xdr:row>179</xdr:row>
      <xdr:rowOff>7056</xdr:rowOff>
    </xdr:from>
    <xdr:to>
      <xdr:col>16</xdr:col>
      <xdr:colOff>42332</xdr:colOff>
      <xdr:row>182</xdr:row>
      <xdr:rowOff>1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77896EBA-E337-4BC4-91D4-FA881FAC23E1}"/>
            </a:ext>
          </a:extLst>
        </xdr:cNvPr>
        <xdr:cNvSpPr/>
      </xdr:nvSpPr>
      <xdr:spPr>
        <a:xfrm>
          <a:off x="6601178" y="320618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179</xdr:row>
      <xdr:rowOff>18345</xdr:rowOff>
    </xdr:from>
    <xdr:to>
      <xdr:col>18</xdr:col>
      <xdr:colOff>39510</xdr:colOff>
      <xdr:row>182</xdr:row>
      <xdr:rowOff>11290</xdr:rowOff>
    </xdr:to>
    <xdr:sp macro="" textlink="">
      <xdr:nvSpPr>
        <xdr:cNvPr id="152" name="Isosceles Triangle 151">
          <a:extLst>
            <a:ext uri="{FF2B5EF4-FFF2-40B4-BE49-F238E27FC236}">
              <a16:creationId xmlns:a16="http://schemas.microsoft.com/office/drawing/2014/main" id="{18ABF48A-C37E-4A75-B102-7B4EDD955E3B}"/>
            </a:ext>
          </a:extLst>
        </xdr:cNvPr>
        <xdr:cNvSpPr/>
      </xdr:nvSpPr>
      <xdr:spPr>
        <a:xfrm>
          <a:off x="7652456" y="32073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179</xdr:row>
      <xdr:rowOff>7056</xdr:rowOff>
    </xdr:from>
    <xdr:to>
      <xdr:col>20</xdr:col>
      <xdr:colOff>42332</xdr:colOff>
      <xdr:row>182</xdr:row>
      <xdr:rowOff>1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BC6BA8F3-4359-4575-8A06-A78F12FDF5C5}"/>
            </a:ext>
          </a:extLst>
        </xdr:cNvPr>
        <xdr:cNvSpPr/>
      </xdr:nvSpPr>
      <xdr:spPr>
        <a:xfrm>
          <a:off x="8709378" y="32061856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191</xdr:row>
      <xdr:rowOff>9274</xdr:rowOff>
    </xdr:from>
    <xdr:to>
      <xdr:col>2</xdr:col>
      <xdr:colOff>39510</xdr:colOff>
      <xdr:row>194</xdr:row>
      <xdr:rowOff>2219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195EEABB-BA2B-401D-A73D-BE19F7214BE3}"/>
            </a:ext>
          </a:extLst>
        </xdr:cNvPr>
        <xdr:cNvSpPr/>
      </xdr:nvSpPr>
      <xdr:spPr>
        <a:xfrm>
          <a:off x="9760656" y="32064074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2</xdr:col>
      <xdr:colOff>435428</xdr:colOff>
      <xdr:row>311</xdr:row>
      <xdr:rowOff>7055</xdr:rowOff>
    </xdr:from>
    <xdr:to>
      <xdr:col>4</xdr:col>
      <xdr:colOff>49391</xdr:colOff>
      <xdr:row>313</xdr:row>
      <xdr:rowOff>163286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C94988CD-294E-4B77-B852-95F02E3149CE}"/>
            </a:ext>
          </a:extLst>
        </xdr:cNvPr>
        <xdr:cNvSpPr/>
      </xdr:nvSpPr>
      <xdr:spPr>
        <a:xfrm>
          <a:off x="1351642" y="55252055"/>
          <a:ext cx="666249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311</xdr:row>
      <xdr:rowOff>13304</xdr:rowOff>
    </xdr:from>
    <xdr:to>
      <xdr:col>10</xdr:col>
      <xdr:colOff>46570</xdr:colOff>
      <xdr:row>314</xdr:row>
      <xdr:rowOff>1209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49D4B215-A3F7-4A8D-93BB-4BF7B06DB686}"/>
            </a:ext>
          </a:extLst>
        </xdr:cNvPr>
        <xdr:cNvSpPr/>
      </xdr:nvSpPr>
      <xdr:spPr>
        <a:xfrm>
          <a:off x="3443115" y="548392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311</xdr:row>
      <xdr:rowOff>13304</xdr:rowOff>
    </xdr:from>
    <xdr:to>
      <xdr:col>6</xdr:col>
      <xdr:colOff>46569</xdr:colOff>
      <xdr:row>314</xdr:row>
      <xdr:rowOff>1209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977F1605-4085-4CAA-B1E8-43C30695C350}"/>
            </a:ext>
          </a:extLst>
        </xdr:cNvPr>
        <xdr:cNvSpPr/>
      </xdr:nvSpPr>
      <xdr:spPr>
        <a:xfrm>
          <a:off x="1334915" y="548392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311</xdr:row>
      <xdr:rowOff>6451</xdr:rowOff>
    </xdr:from>
    <xdr:to>
      <xdr:col>8</xdr:col>
      <xdr:colOff>43746</xdr:colOff>
      <xdr:row>313</xdr:row>
      <xdr:rowOff>171753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F4A5887F-B801-4654-B25B-C5E3D2F579EB}"/>
            </a:ext>
          </a:extLst>
        </xdr:cNvPr>
        <xdr:cNvSpPr/>
      </xdr:nvSpPr>
      <xdr:spPr>
        <a:xfrm>
          <a:off x="2386192" y="548323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311</xdr:row>
      <xdr:rowOff>7056</xdr:rowOff>
    </xdr:from>
    <xdr:to>
      <xdr:col>12</xdr:col>
      <xdr:colOff>42332</xdr:colOff>
      <xdr:row>314</xdr:row>
      <xdr:rowOff>1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4EFB569E-76F9-4FE5-B457-A8FB9397754D}"/>
            </a:ext>
          </a:extLst>
        </xdr:cNvPr>
        <xdr:cNvSpPr/>
      </xdr:nvSpPr>
      <xdr:spPr>
        <a:xfrm>
          <a:off x="44929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311</xdr:row>
      <xdr:rowOff>18345</xdr:rowOff>
    </xdr:from>
    <xdr:to>
      <xdr:col>14</xdr:col>
      <xdr:colOff>39510</xdr:colOff>
      <xdr:row>314</xdr:row>
      <xdr:rowOff>11290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9BF9B496-2187-41DE-BC47-D3916DE04691}"/>
            </a:ext>
          </a:extLst>
        </xdr:cNvPr>
        <xdr:cNvSpPr/>
      </xdr:nvSpPr>
      <xdr:spPr>
        <a:xfrm>
          <a:off x="55442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311</xdr:row>
      <xdr:rowOff>7056</xdr:rowOff>
    </xdr:from>
    <xdr:to>
      <xdr:col>16</xdr:col>
      <xdr:colOff>42332</xdr:colOff>
      <xdr:row>314</xdr:row>
      <xdr:rowOff>1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7230881F-19ED-4FC3-B7A3-0913206C6117}"/>
            </a:ext>
          </a:extLst>
        </xdr:cNvPr>
        <xdr:cNvSpPr/>
      </xdr:nvSpPr>
      <xdr:spPr>
        <a:xfrm>
          <a:off x="66011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311</xdr:row>
      <xdr:rowOff>18345</xdr:rowOff>
    </xdr:from>
    <xdr:to>
      <xdr:col>18</xdr:col>
      <xdr:colOff>39510</xdr:colOff>
      <xdr:row>314</xdr:row>
      <xdr:rowOff>11290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ECD424C0-BE22-4BF0-B487-503B8F75BE8B}"/>
            </a:ext>
          </a:extLst>
        </xdr:cNvPr>
        <xdr:cNvSpPr/>
      </xdr:nvSpPr>
      <xdr:spPr>
        <a:xfrm>
          <a:off x="76524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311</xdr:row>
      <xdr:rowOff>7056</xdr:rowOff>
    </xdr:from>
    <xdr:to>
      <xdr:col>20</xdr:col>
      <xdr:colOff>42332</xdr:colOff>
      <xdr:row>314</xdr:row>
      <xdr:rowOff>1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1FDD4D27-E664-4A33-8C5C-D0B4DB48FC2A}"/>
            </a:ext>
          </a:extLst>
        </xdr:cNvPr>
        <xdr:cNvSpPr/>
      </xdr:nvSpPr>
      <xdr:spPr>
        <a:xfrm>
          <a:off x="87093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323</xdr:row>
      <xdr:rowOff>18345</xdr:rowOff>
    </xdr:from>
    <xdr:to>
      <xdr:col>2</xdr:col>
      <xdr:colOff>39510</xdr:colOff>
      <xdr:row>326</xdr:row>
      <xdr:rowOff>11290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250BD4D5-D5AC-4508-9A3D-8CA964DA2BC3}"/>
            </a:ext>
          </a:extLst>
        </xdr:cNvPr>
        <xdr:cNvSpPr/>
      </xdr:nvSpPr>
      <xdr:spPr>
        <a:xfrm>
          <a:off x="97606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426356</xdr:colOff>
      <xdr:row>334</xdr:row>
      <xdr:rowOff>155725</xdr:rowOff>
    </xdr:from>
    <xdr:to>
      <xdr:col>4</xdr:col>
      <xdr:colOff>49391</xdr:colOff>
      <xdr:row>337</xdr:row>
      <xdr:rowOff>159758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AB343BE8-7391-4683-ABB7-FE170F39347E}"/>
            </a:ext>
          </a:extLst>
        </xdr:cNvPr>
        <xdr:cNvSpPr/>
      </xdr:nvSpPr>
      <xdr:spPr>
        <a:xfrm>
          <a:off x="1342570" y="59401225"/>
          <a:ext cx="675321" cy="52110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335</xdr:row>
      <xdr:rowOff>4233</xdr:rowOff>
    </xdr:from>
    <xdr:to>
      <xdr:col>6</xdr:col>
      <xdr:colOff>46570</xdr:colOff>
      <xdr:row>337</xdr:row>
      <xdr:rowOff>173567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2220393D-11ED-45E7-8D12-81BF54B69D2B}"/>
            </a:ext>
          </a:extLst>
        </xdr:cNvPr>
        <xdr:cNvSpPr/>
      </xdr:nvSpPr>
      <xdr:spPr>
        <a:xfrm>
          <a:off x="1334915" y="58970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335</xdr:row>
      <xdr:rowOff>13304</xdr:rowOff>
    </xdr:from>
    <xdr:to>
      <xdr:col>10</xdr:col>
      <xdr:colOff>46570</xdr:colOff>
      <xdr:row>338</xdr:row>
      <xdr:rowOff>1210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133E10B5-4593-4845-94E0-889FA4900D70}"/>
            </a:ext>
          </a:extLst>
        </xdr:cNvPr>
        <xdr:cNvSpPr/>
      </xdr:nvSpPr>
      <xdr:spPr>
        <a:xfrm>
          <a:off x="3443115" y="589794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335</xdr:row>
      <xdr:rowOff>13304</xdr:rowOff>
    </xdr:from>
    <xdr:to>
      <xdr:col>6</xdr:col>
      <xdr:colOff>46569</xdr:colOff>
      <xdr:row>338</xdr:row>
      <xdr:rowOff>1210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80DE03FE-6B99-4358-A361-38D33B110346}"/>
            </a:ext>
          </a:extLst>
        </xdr:cNvPr>
        <xdr:cNvSpPr/>
      </xdr:nvSpPr>
      <xdr:spPr>
        <a:xfrm>
          <a:off x="1334915" y="589794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335</xdr:row>
      <xdr:rowOff>15522</xdr:rowOff>
    </xdr:from>
    <xdr:to>
      <xdr:col>8</xdr:col>
      <xdr:colOff>43746</xdr:colOff>
      <xdr:row>338</xdr:row>
      <xdr:rowOff>8467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2A86EDB6-4266-41B9-B70F-440C93D6009B}"/>
            </a:ext>
          </a:extLst>
        </xdr:cNvPr>
        <xdr:cNvSpPr/>
      </xdr:nvSpPr>
      <xdr:spPr>
        <a:xfrm>
          <a:off x="2386192" y="589816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335</xdr:row>
      <xdr:rowOff>7056</xdr:rowOff>
    </xdr:from>
    <xdr:to>
      <xdr:col>12</xdr:col>
      <xdr:colOff>42332</xdr:colOff>
      <xdr:row>338</xdr:row>
      <xdr:rowOff>1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A70776-5081-479F-A402-23F0C9154409}"/>
            </a:ext>
          </a:extLst>
        </xdr:cNvPr>
        <xdr:cNvSpPr/>
      </xdr:nvSpPr>
      <xdr:spPr>
        <a:xfrm>
          <a:off x="44929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335</xdr:row>
      <xdr:rowOff>18345</xdr:rowOff>
    </xdr:from>
    <xdr:to>
      <xdr:col>14</xdr:col>
      <xdr:colOff>39510</xdr:colOff>
      <xdr:row>338</xdr:row>
      <xdr:rowOff>11290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50EA56ED-B3BA-49BD-B519-5A65150D1679}"/>
            </a:ext>
          </a:extLst>
        </xdr:cNvPr>
        <xdr:cNvSpPr/>
      </xdr:nvSpPr>
      <xdr:spPr>
        <a:xfrm>
          <a:off x="55442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335</xdr:row>
      <xdr:rowOff>7056</xdr:rowOff>
    </xdr:from>
    <xdr:to>
      <xdr:col>16</xdr:col>
      <xdr:colOff>42332</xdr:colOff>
      <xdr:row>338</xdr:row>
      <xdr:rowOff>1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57ED16BD-A43C-4B5B-967A-DE354FD9A8B4}"/>
            </a:ext>
          </a:extLst>
        </xdr:cNvPr>
        <xdr:cNvSpPr/>
      </xdr:nvSpPr>
      <xdr:spPr>
        <a:xfrm>
          <a:off x="66011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335</xdr:row>
      <xdr:rowOff>18345</xdr:rowOff>
    </xdr:from>
    <xdr:to>
      <xdr:col>18</xdr:col>
      <xdr:colOff>39510</xdr:colOff>
      <xdr:row>338</xdr:row>
      <xdr:rowOff>11290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48B4C043-8618-4FA9-ADDA-833B78027BA8}"/>
            </a:ext>
          </a:extLst>
        </xdr:cNvPr>
        <xdr:cNvSpPr/>
      </xdr:nvSpPr>
      <xdr:spPr>
        <a:xfrm>
          <a:off x="76524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335</xdr:row>
      <xdr:rowOff>7056</xdr:rowOff>
    </xdr:from>
    <xdr:to>
      <xdr:col>20</xdr:col>
      <xdr:colOff>42332</xdr:colOff>
      <xdr:row>338</xdr:row>
      <xdr:rowOff>1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A39102DF-F432-47E8-9F15-AAE979457BD5}"/>
            </a:ext>
          </a:extLst>
        </xdr:cNvPr>
        <xdr:cNvSpPr/>
      </xdr:nvSpPr>
      <xdr:spPr>
        <a:xfrm>
          <a:off x="87093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347</xdr:row>
      <xdr:rowOff>18345</xdr:rowOff>
    </xdr:from>
    <xdr:to>
      <xdr:col>2</xdr:col>
      <xdr:colOff>39510</xdr:colOff>
      <xdr:row>350</xdr:row>
      <xdr:rowOff>11290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D74ABD2B-6B62-4EA5-8285-7ADE13400D08}"/>
            </a:ext>
          </a:extLst>
        </xdr:cNvPr>
        <xdr:cNvSpPr/>
      </xdr:nvSpPr>
      <xdr:spPr>
        <a:xfrm>
          <a:off x="97606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462642</xdr:colOff>
      <xdr:row>347</xdr:row>
      <xdr:rowOff>7054</xdr:rowOff>
    </xdr:from>
    <xdr:to>
      <xdr:col>4</xdr:col>
      <xdr:colOff>49391</xdr:colOff>
      <xdr:row>349</xdr:row>
      <xdr:rowOff>154213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F31609BF-02AF-420B-A0F9-21F73C80C260}"/>
            </a:ext>
          </a:extLst>
        </xdr:cNvPr>
        <xdr:cNvSpPr/>
      </xdr:nvSpPr>
      <xdr:spPr>
        <a:xfrm>
          <a:off x="1378856" y="61511340"/>
          <a:ext cx="639035" cy="49187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347</xdr:row>
      <xdr:rowOff>4233</xdr:rowOff>
    </xdr:from>
    <xdr:to>
      <xdr:col>6</xdr:col>
      <xdr:colOff>46570</xdr:colOff>
      <xdr:row>349</xdr:row>
      <xdr:rowOff>173567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CD61C104-9AC8-441C-8501-85ACE3D4981B}"/>
            </a:ext>
          </a:extLst>
        </xdr:cNvPr>
        <xdr:cNvSpPr/>
      </xdr:nvSpPr>
      <xdr:spPr>
        <a:xfrm>
          <a:off x="1334915" y="61040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347</xdr:row>
      <xdr:rowOff>13304</xdr:rowOff>
    </xdr:from>
    <xdr:to>
      <xdr:col>10</xdr:col>
      <xdr:colOff>46570</xdr:colOff>
      <xdr:row>350</xdr:row>
      <xdr:rowOff>1209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3FF96DB9-8C41-4E30-AD01-CFF1A57C000D}"/>
            </a:ext>
          </a:extLst>
        </xdr:cNvPr>
        <xdr:cNvSpPr/>
      </xdr:nvSpPr>
      <xdr:spPr>
        <a:xfrm>
          <a:off x="3443115" y="610495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347</xdr:row>
      <xdr:rowOff>13304</xdr:rowOff>
    </xdr:from>
    <xdr:to>
      <xdr:col>6</xdr:col>
      <xdr:colOff>46569</xdr:colOff>
      <xdr:row>350</xdr:row>
      <xdr:rowOff>1209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FE8E3CF5-D120-41EF-B767-9D298E97158B}"/>
            </a:ext>
          </a:extLst>
        </xdr:cNvPr>
        <xdr:cNvSpPr/>
      </xdr:nvSpPr>
      <xdr:spPr>
        <a:xfrm>
          <a:off x="1334915" y="610495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347</xdr:row>
      <xdr:rowOff>15522</xdr:rowOff>
    </xdr:from>
    <xdr:to>
      <xdr:col>8</xdr:col>
      <xdr:colOff>43746</xdr:colOff>
      <xdr:row>350</xdr:row>
      <xdr:rowOff>8467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17C6E6ED-3DE5-4B65-A63B-993D18D31440}"/>
            </a:ext>
          </a:extLst>
        </xdr:cNvPr>
        <xdr:cNvSpPr/>
      </xdr:nvSpPr>
      <xdr:spPr>
        <a:xfrm>
          <a:off x="2386192" y="610517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347</xdr:row>
      <xdr:rowOff>7056</xdr:rowOff>
    </xdr:from>
    <xdr:to>
      <xdr:col>12</xdr:col>
      <xdr:colOff>42332</xdr:colOff>
      <xdr:row>350</xdr:row>
      <xdr:rowOff>1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B5B2C4D7-8ED0-465B-82FE-E077559293EB}"/>
            </a:ext>
          </a:extLst>
        </xdr:cNvPr>
        <xdr:cNvSpPr/>
      </xdr:nvSpPr>
      <xdr:spPr>
        <a:xfrm>
          <a:off x="44929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347</xdr:row>
      <xdr:rowOff>18345</xdr:rowOff>
    </xdr:from>
    <xdr:to>
      <xdr:col>14</xdr:col>
      <xdr:colOff>39510</xdr:colOff>
      <xdr:row>350</xdr:row>
      <xdr:rowOff>11290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2FE265A3-29A8-48E3-800D-B88D8A953F47}"/>
            </a:ext>
          </a:extLst>
        </xdr:cNvPr>
        <xdr:cNvSpPr/>
      </xdr:nvSpPr>
      <xdr:spPr>
        <a:xfrm>
          <a:off x="5544256" y="61054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347</xdr:row>
      <xdr:rowOff>7056</xdr:rowOff>
    </xdr:from>
    <xdr:to>
      <xdr:col>16</xdr:col>
      <xdr:colOff>42332</xdr:colOff>
      <xdr:row>350</xdr:row>
      <xdr:rowOff>1</xdr:rowOff>
    </xdr:to>
    <xdr:sp macro="" textlink="">
      <xdr:nvSpPr>
        <xdr:cNvPr id="183" name="Isosceles Triangle 182">
          <a:extLst>
            <a:ext uri="{FF2B5EF4-FFF2-40B4-BE49-F238E27FC236}">
              <a16:creationId xmlns:a16="http://schemas.microsoft.com/office/drawing/2014/main" id="{0279C6E6-161B-47C6-BFFD-F7191115B8A6}"/>
            </a:ext>
          </a:extLst>
        </xdr:cNvPr>
        <xdr:cNvSpPr/>
      </xdr:nvSpPr>
      <xdr:spPr>
        <a:xfrm>
          <a:off x="66011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347</xdr:row>
      <xdr:rowOff>18345</xdr:rowOff>
    </xdr:from>
    <xdr:to>
      <xdr:col>18</xdr:col>
      <xdr:colOff>39510</xdr:colOff>
      <xdr:row>350</xdr:row>
      <xdr:rowOff>11290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F9C6EB3F-482A-4C82-858E-588E0D063C26}"/>
            </a:ext>
          </a:extLst>
        </xdr:cNvPr>
        <xdr:cNvSpPr/>
      </xdr:nvSpPr>
      <xdr:spPr>
        <a:xfrm>
          <a:off x="7652456" y="61054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347</xdr:row>
      <xdr:rowOff>7056</xdr:rowOff>
    </xdr:from>
    <xdr:to>
      <xdr:col>20</xdr:col>
      <xdr:colOff>42332</xdr:colOff>
      <xdr:row>350</xdr:row>
      <xdr:rowOff>1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F3425B22-072C-4DF7-8F93-DC45BFDBC4EF}"/>
            </a:ext>
          </a:extLst>
        </xdr:cNvPr>
        <xdr:cNvSpPr/>
      </xdr:nvSpPr>
      <xdr:spPr>
        <a:xfrm>
          <a:off x="87093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317500</xdr:colOff>
      <xdr:row>358</xdr:row>
      <xdr:rowOff>143099</xdr:rowOff>
    </xdr:from>
    <xdr:to>
      <xdr:col>2</xdr:col>
      <xdr:colOff>39510</xdr:colOff>
      <xdr:row>362</xdr:row>
      <xdr:rowOff>2249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33097685-F8BD-4591-A622-49C420AFA5D2}"/>
            </a:ext>
          </a:extLst>
        </xdr:cNvPr>
        <xdr:cNvSpPr/>
      </xdr:nvSpPr>
      <xdr:spPr>
        <a:xfrm>
          <a:off x="317500" y="63561456"/>
          <a:ext cx="638224" cy="54857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426358</xdr:colOff>
      <xdr:row>358</xdr:row>
      <xdr:rowOff>155727</xdr:rowOff>
    </xdr:from>
    <xdr:to>
      <xdr:col>4</xdr:col>
      <xdr:colOff>49392</xdr:colOff>
      <xdr:row>361</xdr:row>
      <xdr:rowOff>159758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F44ACAFF-FF6A-4B79-BD06-E3D9F60C66B8}"/>
            </a:ext>
          </a:extLst>
        </xdr:cNvPr>
        <xdr:cNvSpPr/>
      </xdr:nvSpPr>
      <xdr:spPr>
        <a:xfrm>
          <a:off x="1342572" y="63574084"/>
          <a:ext cx="675320" cy="5211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359</xdr:row>
      <xdr:rowOff>4233</xdr:rowOff>
    </xdr:from>
    <xdr:to>
      <xdr:col>6</xdr:col>
      <xdr:colOff>46570</xdr:colOff>
      <xdr:row>361</xdr:row>
      <xdr:rowOff>173567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36A22C20-A846-4623-820F-BA5EF0F190B7}"/>
            </a:ext>
          </a:extLst>
        </xdr:cNvPr>
        <xdr:cNvSpPr/>
      </xdr:nvSpPr>
      <xdr:spPr>
        <a:xfrm>
          <a:off x="1334915" y="631105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359</xdr:row>
      <xdr:rowOff>13304</xdr:rowOff>
    </xdr:from>
    <xdr:to>
      <xdr:col>10</xdr:col>
      <xdr:colOff>46570</xdr:colOff>
      <xdr:row>362</xdr:row>
      <xdr:rowOff>1210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72AB829C-1CB8-4CAF-B30F-D77A1AE61210}"/>
            </a:ext>
          </a:extLst>
        </xdr:cNvPr>
        <xdr:cNvSpPr/>
      </xdr:nvSpPr>
      <xdr:spPr>
        <a:xfrm>
          <a:off x="3443115" y="631196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359</xdr:row>
      <xdr:rowOff>13304</xdr:rowOff>
    </xdr:from>
    <xdr:to>
      <xdr:col>6</xdr:col>
      <xdr:colOff>46569</xdr:colOff>
      <xdr:row>362</xdr:row>
      <xdr:rowOff>1210</xdr:rowOff>
    </xdr:to>
    <xdr:sp macro="" textlink="">
      <xdr:nvSpPr>
        <xdr:cNvPr id="190" name="Isosceles Triangle 189">
          <a:extLst>
            <a:ext uri="{FF2B5EF4-FFF2-40B4-BE49-F238E27FC236}">
              <a16:creationId xmlns:a16="http://schemas.microsoft.com/office/drawing/2014/main" id="{C97212F0-8ABE-4921-9428-A2F4868E9B4F}"/>
            </a:ext>
          </a:extLst>
        </xdr:cNvPr>
        <xdr:cNvSpPr/>
      </xdr:nvSpPr>
      <xdr:spPr>
        <a:xfrm>
          <a:off x="1334915" y="631196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359</xdr:row>
      <xdr:rowOff>15522</xdr:rowOff>
    </xdr:from>
    <xdr:to>
      <xdr:col>8</xdr:col>
      <xdr:colOff>43746</xdr:colOff>
      <xdr:row>362</xdr:row>
      <xdr:rowOff>8467</xdr:rowOff>
    </xdr:to>
    <xdr:sp macro="" textlink="">
      <xdr:nvSpPr>
        <xdr:cNvPr id="191" name="Isosceles Triangle 190">
          <a:extLst>
            <a:ext uri="{FF2B5EF4-FFF2-40B4-BE49-F238E27FC236}">
              <a16:creationId xmlns:a16="http://schemas.microsoft.com/office/drawing/2014/main" id="{984DE470-DF77-4E98-9E5B-7E015FEC1314}"/>
            </a:ext>
          </a:extLst>
        </xdr:cNvPr>
        <xdr:cNvSpPr/>
      </xdr:nvSpPr>
      <xdr:spPr>
        <a:xfrm>
          <a:off x="2386192" y="631218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359</xdr:row>
      <xdr:rowOff>7056</xdr:rowOff>
    </xdr:from>
    <xdr:to>
      <xdr:col>12</xdr:col>
      <xdr:colOff>42332</xdr:colOff>
      <xdr:row>362</xdr:row>
      <xdr:rowOff>1</xdr:rowOff>
    </xdr:to>
    <xdr:sp macro="" textlink="">
      <xdr:nvSpPr>
        <xdr:cNvPr id="192" name="Isosceles Triangle 191">
          <a:extLst>
            <a:ext uri="{FF2B5EF4-FFF2-40B4-BE49-F238E27FC236}">
              <a16:creationId xmlns:a16="http://schemas.microsoft.com/office/drawing/2014/main" id="{CF702516-3B9B-4F70-B949-5C3BAD42A895}"/>
            </a:ext>
          </a:extLst>
        </xdr:cNvPr>
        <xdr:cNvSpPr/>
      </xdr:nvSpPr>
      <xdr:spPr>
        <a:xfrm>
          <a:off x="44929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359</xdr:row>
      <xdr:rowOff>18345</xdr:rowOff>
    </xdr:from>
    <xdr:to>
      <xdr:col>14</xdr:col>
      <xdr:colOff>39510</xdr:colOff>
      <xdr:row>362</xdr:row>
      <xdr:rowOff>11290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DED0A632-A1D3-4090-BF10-9A230BA35870}"/>
            </a:ext>
          </a:extLst>
        </xdr:cNvPr>
        <xdr:cNvSpPr/>
      </xdr:nvSpPr>
      <xdr:spPr>
        <a:xfrm>
          <a:off x="5544256" y="63124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359</xdr:row>
      <xdr:rowOff>7056</xdr:rowOff>
    </xdr:from>
    <xdr:to>
      <xdr:col>16</xdr:col>
      <xdr:colOff>42332</xdr:colOff>
      <xdr:row>362</xdr:row>
      <xdr:rowOff>1</xdr:rowOff>
    </xdr:to>
    <xdr:sp macro="" textlink="">
      <xdr:nvSpPr>
        <xdr:cNvPr id="194" name="Isosceles Triangle 193">
          <a:extLst>
            <a:ext uri="{FF2B5EF4-FFF2-40B4-BE49-F238E27FC236}">
              <a16:creationId xmlns:a16="http://schemas.microsoft.com/office/drawing/2014/main" id="{395F15B6-50D0-46E6-B01E-B94CFFF2D7F7}"/>
            </a:ext>
          </a:extLst>
        </xdr:cNvPr>
        <xdr:cNvSpPr/>
      </xdr:nvSpPr>
      <xdr:spPr>
        <a:xfrm>
          <a:off x="66011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359</xdr:row>
      <xdr:rowOff>18345</xdr:rowOff>
    </xdr:from>
    <xdr:to>
      <xdr:col>18</xdr:col>
      <xdr:colOff>39510</xdr:colOff>
      <xdr:row>362</xdr:row>
      <xdr:rowOff>11290</xdr:rowOff>
    </xdr:to>
    <xdr:sp macro="" textlink="">
      <xdr:nvSpPr>
        <xdr:cNvPr id="195" name="Isosceles Triangle 194">
          <a:extLst>
            <a:ext uri="{FF2B5EF4-FFF2-40B4-BE49-F238E27FC236}">
              <a16:creationId xmlns:a16="http://schemas.microsoft.com/office/drawing/2014/main" id="{6FA6238B-8F25-4A19-B688-729E0382FC21}"/>
            </a:ext>
          </a:extLst>
        </xdr:cNvPr>
        <xdr:cNvSpPr/>
      </xdr:nvSpPr>
      <xdr:spPr>
        <a:xfrm>
          <a:off x="7652456" y="63124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359</xdr:row>
      <xdr:rowOff>7056</xdr:rowOff>
    </xdr:from>
    <xdr:to>
      <xdr:col>20</xdr:col>
      <xdr:colOff>42332</xdr:colOff>
      <xdr:row>362</xdr:row>
      <xdr:rowOff>1</xdr:rowOff>
    </xdr:to>
    <xdr:sp macro="" textlink="">
      <xdr:nvSpPr>
        <xdr:cNvPr id="196" name="Isosceles Triangle 195">
          <a:extLst>
            <a:ext uri="{FF2B5EF4-FFF2-40B4-BE49-F238E27FC236}">
              <a16:creationId xmlns:a16="http://schemas.microsoft.com/office/drawing/2014/main" id="{6694D03E-7AA2-4879-B56B-FBC6BD6BF75F}"/>
            </a:ext>
          </a:extLst>
        </xdr:cNvPr>
        <xdr:cNvSpPr/>
      </xdr:nvSpPr>
      <xdr:spPr>
        <a:xfrm>
          <a:off x="87093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371</xdr:row>
      <xdr:rowOff>18346</xdr:rowOff>
    </xdr:from>
    <xdr:to>
      <xdr:col>2</xdr:col>
      <xdr:colOff>39510</xdr:colOff>
      <xdr:row>373</xdr:row>
      <xdr:rowOff>181430</xdr:rowOff>
    </xdr:to>
    <xdr:sp macro="" textlink="">
      <xdr:nvSpPr>
        <xdr:cNvPr id="197" name="Isosceles Triangle 196">
          <a:extLst>
            <a:ext uri="{FF2B5EF4-FFF2-40B4-BE49-F238E27FC236}">
              <a16:creationId xmlns:a16="http://schemas.microsoft.com/office/drawing/2014/main" id="{4016E64B-13D2-41B9-8CDC-3E995096FD10}"/>
            </a:ext>
          </a:extLst>
        </xdr:cNvPr>
        <xdr:cNvSpPr/>
      </xdr:nvSpPr>
      <xdr:spPr>
        <a:xfrm>
          <a:off x="281214" y="65695489"/>
          <a:ext cx="674510" cy="50779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417286</xdr:colOff>
      <xdr:row>371</xdr:row>
      <xdr:rowOff>7055</xdr:rowOff>
    </xdr:from>
    <xdr:to>
      <xdr:col>4</xdr:col>
      <xdr:colOff>49392</xdr:colOff>
      <xdr:row>374</xdr:row>
      <xdr:rowOff>0</xdr:rowOff>
    </xdr:to>
    <xdr:sp macro="" textlink="">
      <xdr:nvSpPr>
        <xdr:cNvPr id="198" name="Isosceles Triangle 197">
          <a:extLst>
            <a:ext uri="{FF2B5EF4-FFF2-40B4-BE49-F238E27FC236}">
              <a16:creationId xmlns:a16="http://schemas.microsoft.com/office/drawing/2014/main" id="{06142549-44DA-4F8A-A823-A9E24C5E9FD1}"/>
            </a:ext>
          </a:extLst>
        </xdr:cNvPr>
        <xdr:cNvSpPr/>
      </xdr:nvSpPr>
      <xdr:spPr>
        <a:xfrm>
          <a:off x="1333500" y="65684198"/>
          <a:ext cx="684392" cy="52815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371</xdr:row>
      <xdr:rowOff>4233</xdr:rowOff>
    </xdr:from>
    <xdr:to>
      <xdr:col>6</xdr:col>
      <xdr:colOff>46570</xdr:colOff>
      <xdr:row>373</xdr:row>
      <xdr:rowOff>173567</xdr:rowOff>
    </xdr:to>
    <xdr:sp macro="" textlink="">
      <xdr:nvSpPr>
        <xdr:cNvPr id="199" name="Isosceles Triangle 198">
          <a:extLst>
            <a:ext uri="{FF2B5EF4-FFF2-40B4-BE49-F238E27FC236}">
              <a16:creationId xmlns:a16="http://schemas.microsoft.com/office/drawing/2014/main" id="{F3A9FA89-6464-408B-A728-03DC7ED95ACB}"/>
            </a:ext>
          </a:extLst>
        </xdr:cNvPr>
        <xdr:cNvSpPr/>
      </xdr:nvSpPr>
      <xdr:spPr>
        <a:xfrm>
          <a:off x="1334915" y="651806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371</xdr:row>
      <xdr:rowOff>13304</xdr:rowOff>
    </xdr:from>
    <xdr:to>
      <xdr:col>10</xdr:col>
      <xdr:colOff>46570</xdr:colOff>
      <xdr:row>374</xdr:row>
      <xdr:rowOff>1209</xdr:rowOff>
    </xdr:to>
    <xdr:sp macro="" textlink="">
      <xdr:nvSpPr>
        <xdr:cNvPr id="200" name="Isosceles Triangle 199">
          <a:extLst>
            <a:ext uri="{FF2B5EF4-FFF2-40B4-BE49-F238E27FC236}">
              <a16:creationId xmlns:a16="http://schemas.microsoft.com/office/drawing/2014/main" id="{BA94CEE8-9A2A-4CAA-A296-A7626FC4F31B}"/>
            </a:ext>
          </a:extLst>
        </xdr:cNvPr>
        <xdr:cNvSpPr/>
      </xdr:nvSpPr>
      <xdr:spPr>
        <a:xfrm>
          <a:off x="3443115" y="65189704"/>
          <a:ext cx="680155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371</xdr:row>
      <xdr:rowOff>13304</xdr:rowOff>
    </xdr:from>
    <xdr:to>
      <xdr:col>6</xdr:col>
      <xdr:colOff>46569</xdr:colOff>
      <xdr:row>374</xdr:row>
      <xdr:rowOff>1209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83DC6675-B12A-4E99-82EA-CAF1D5C6EB04}"/>
            </a:ext>
          </a:extLst>
        </xdr:cNvPr>
        <xdr:cNvSpPr/>
      </xdr:nvSpPr>
      <xdr:spPr>
        <a:xfrm>
          <a:off x="1334915" y="65189704"/>
          <a:ext cx="680154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371</xdr:row>
      <xdr:rowOff>15522</xdr:rowOff>
    </xdr:from>
    <xdr:to>
      <xdr:col>8</xdr:col>
      <xdr:colOff>43746</xdr:colOff>
      <xdr:row>374</xdr:row>
      <xdr:rowOff>8467</xdr:rowOff>
    </xdr:to>
    <xdr:sp macro="" textlink="">
      <xdr:nvSpPr>
        <xdr:cNvPr id="202" name="Isosceles Triangle 201">
          <a:extLst>
            <a:ext uri="{FF2B5EF4-FFF2-40B4-BE49-F238E27FC236}">
              <a16:creationId xmlns:a16="http://schemas.microsoft.com/office/drawing/2014/main" id="{2D2C3F2E-D638-4504-AB40-26251C17EC8D}"/>
            </a:ext>
          </a:extLst>
        </xdr:cNvPr>
        <xdr:cNvSpPr/>
      </xdr:nvSpPr>
      <xdr:spPr>
        <a:xfrm>
          <a:off x="2386192" y="65191922"/>
          <a:ext cx="680154" cy="52634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371</xdr:row>
      <xdr:rowOff>7056</xdr:rowOff>
    </xdr:from>
    <xdr:to>
      <xdr:col>12</xdr:col>
      <xdr:colOff>42332</xdr:colOff>
      <xdr:row>374</xdr:row>
      <xdr:rowOff>1</xdr:rowOff>
    </xdr:to>
    <xdr:sp macro="" textlink="">
      <xdr:nvSpPr>
        <xdr:cNvPr id="203" name="Isosceles Triangle 202">
          <a:extLst>
            <a:ext uri="{FF2B5EF4-FFF2-40B4-BE49-F238E27FC236}">
              <a16:creationId xmlns:a16="http://schemas.microsoft.com/office/drawing/2014/main" id="{8987B385-AE72-43A0-8097-28C8685F9098}"/>
            </a:ext>
          </a:extLst>
        </xdr:cNvPr>
        <xdr:cNvSpPr/>
      </xdr:nvSpPr>
      <xdr:spPr>
        <a:xfrm>
          <a:off x="4492978" y="65183456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371</xdr:row>
      <xdr:rowOff>18345</xdr:rowOff>
    </xdr:from>
    <xdr:to>
      <xdr:col>14</xdr:col>
      <xdr:colOff>39510</xdr:colOff>
      <xdr:row>374</xdr:row>
      <xdr:rowOff>11290</xdr:rowOff>
    </xdr:to>
    <xdr:sp macro="" textlink="">
      <xdr:nvSpPr>
        <xdr:cNvPr id="204" name="Isosceles Triangle 203">
          <a:extLst>
            <a:ext uri="{FF2B5EF4-FFF2-40B4-BE49-F238E27FC236}">
              <a16:creationId xmlns:a16="http://schemas.microsoft.com/office/drawing/2014/main" id="{1F1FD388-9079-4D87-9448-C75E67173711}"/>
            </a:ext>
          </a:extLst>
        </xdr:cNvPr>
        <xdr:cNvSpPr/>
      </xdr:nvSpPr>
      <xdr:spPr>
        <a:xfrm>
          <a:off x="55442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340787</xdr:colOff>
      <xdr:row>31</xdr:row>
      <xdr:rowOff>167215</xdr:rowOff>
    </xdr:from>
    <xdr:to>
      <xdr:col>3</xdr:col>
      <xdr:colOff>8736</xdr:colOff>
      <xdr:row>33</xdr:row>
      <xdr:rowOff>119592</xdr:rowOff>
    </xdr:to>
    <xdr:grpSp>
      <xdr:nvGrpSpPr>
        <xdr:cNvPr id="205" name="Group 204">
          <a:extLst>
            <a:ext uri="{FF2B5EF4-FFF2-40B4-BE49-F238E27FC236}">
              <a16:creationId xmlns:a16="http://schemas.microsoft.com/office/drawing/2014/main" id="{F158D6AD-DD50-4547-B12B-38B9A1CA54BF}"/>
            </a:ext>
          </a:extLst>
        </xdr:cNvPr>
        <xdr:cNvGrpSpPr/>
      </xdr:nvGrpSpPr>
      <xdr:grpSpPr>
        <a:xfrm>
          <a:off x="1261537" y="6559548"/>
          <a:ext cx="133616" cy="30162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06" name="Can 991">
            <a:extLst>
              <a:ext uri="{FF2B5EF4-FFF2-40B4-BE49-F238E27FC236}">
                <a16:creationId xmlns:a16="http://schemas.microsoft.com/office/drawing/2014/main" id="{6FCA321E-0666-B69C-181A-2F8CC0D3A71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07" name="Straight Connector 206">
            <a:extLst>
              <a:ext uri="{FF2B5EF4-FFF2-40B4-BE49-F238E27FC236}">
                <a16:creationId xmlns:a16="http://schemas.microsoft.com/office/drawing/2014/main" id="{129875ED-3A2B-4F7A-6479-6DF99C905CA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18144</xdr:colOff>
      <xdr:row>21</xdr:row>
      <xdr:rowOff>108859</xdr:rowOff>
    </xdr:from>
    <xdr:to>
      <xdr:col>1</xdr:col>
      <xdr:colOff>342900</xdr:colOff>
      <xdr:row>23</xdr:row>
      <xdr:rowOff>73480</xdr:rowOff>
    </xdr:to>
    <xdr:sp macro="" textlink="">
      <xdr:nvSpPr>
        <xdr:cNvPr id="208" name="Callout: Right Arrow 207">
          <a:extLst>
            <a:ext uri="{FF2B5EF4-FFF2-40B4-BE49-F238E27FC236}">
              <a16:creationId xmlns:a16="http://schemas.microsoft.com/office/drawing/2014/main" id="{E113D5A6-6BF0-4294-84AD-5A7BA0E4FC97}"/>
            </a:ext>
          </a:extLst>
        </xdr:cNvPr>
        <xdr:cNvSpPr/>
      </xdr:nvSpPr>
      <xdr:spPr>
        <a:xfrm>
          <a:off x="341994" y="4782459"/>
          <a:ext cx="324756" cy="345621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288640</xdr:colOff>
      <xdr:row>25</xdr:row>
      <xdr:rowOff>173181</xdr:rowOff>
    </xdr:from>
    <xdr:to>
      <xdr:col>15</xdr:col>
      <xdr:colOff>294410</xdr:colOff>
      <xdr:row>26</xdr:row>
      <xdr:rowOff>121226</xdr:rowOff>
    </xdr:to>
    <xdr:sp macro="" textlink="">
      <xdr:nvSpPr>
        <xdr:cNvPr id="209" name="Freeform 10707">
          <a:extLst>
            <a:ext uri="{FF2B5EF4-FFF2-40B4-BE49-F238E27FC236}">
              <a16:creationId xmlns:a16="http://schemas.microsoft.com/office/drawing/2014/main" id="{E786B197-ABE5-40A9-9DDE-E45D6C2F99E9}"/>
            </a:ext>
          </a:extLst>
        </xdr:cNvPr>
        <xdr:cNvSpPr>
          <a:spLocks/>
        </xdr:cNvSpPr>
      </xdr:nvSpPr>
      <xdr:spPr bwMode="auto">
        <a:xfrm>
          <a:off x="69370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25</xdr:row>
      <xdr:rowOff>173181</xdr:rowOff>
    </xdr:from>
    <xdr:to>
      <xdr:col>17</xdr:col>
      <xdr:colOff>294410</xdr:colOff>
      <xdr:row>26</xdr:row>
      <xdr:rowOff>121226</xdr:rowOff>
    </xdr:to>
    <xdr:sp macro="" textlink="">
      <xdr:nvSpPr>
        <xdr:cNvPr id="210" name="Freeform 10707">
          <a:extLst>
            <a:ext uri="{FF2B5EF4-FFF2-40B4-BE49-F238E27FC236}">
              <a16:creationId xmlns:a16="http://schemas.microsoft.com/office/drawing/2014/main" id="{988B3D74-A78C-4664-B9E5-4BE25069DE2A}"/>
            </a:ext>
          </a:extLst>
        </xdr:cNvPr>
        <xdr:cNvSpPr>
          <a:spLocks/>
        </xdr:cNvSpPr>
      </xdr:nvSpPr>
      <xdr:spPr bwMode="auto">
        <a:xfrm>
          <a:off x="79911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25</xdr:row>
      <xdr:rowOff>173181</xdr:rowOff>
    </xdr:from>
    <xdr:to>
      <xdr:col>19</xdr:col>
      <xdr:colOff>294410</xdr:colOff>
      <xdr:row>26</xdr:row>
      <xdr:rowOff>121226</xdr:rowOff>
    </xdr:to>
    <xdr:sp macro="" textlink="">
      <xdr:nvSpPr>
        <xdr:cNvPr id="211" name="Freeform 10707">
          <a:extLst>
            <a:ext uri="{FF2B5EF4-FFF2-40B4-BE49-F238E27FC236}">
              <a16:creationId xmlns:a16="http://schemas.microsoft.com/office/drawing/2014/main" id="{FBB8D420-5EDB-41A6-BF8D-A7487A612B4E}"/>
            </a:ext>
          </a:extLst>
        </xdr:cNvPr>
        <xdr:cNvSpPr>
          <a:spLocks/>
        </xdr:cNvSpPr>
      </xdr:nvSpPr>
      <xdr:spPr bwMode="auto">
        <a:xfrm>
          <a:off x="90452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25</xdr:row>
      <xdr:rowOff>173181</xdr:rowOff>
    </xdr:from>
    <xdr:to>
      <xdr:col>21</xdr:col>
      <xdr:colOff>294410</xdr:colOff>
      <xdr:row>26</xdr:row>
      <xdr:rowOff>121226</xdr:rowOff>
    </xdr:to>
    <xdr:sp macro="" textlink="">
      <xdr:nvSpPr>
        <xdr:cNvPr id="212" name="Freeform 10707">
          <a:extLst>
            <a:ext uri="{FF2B5EF4-FFF2-40B4-BE49-F238E27FC236}">
              <a16:creationId xmlns:a16="http://schemas.microsoft.com/office/drawing/2014/main" id="{BBB24FCB-C596-47EC-81FF-57EDBDBD3C8C}"/>
            </a:ext>
          </a:extLst>
        </xdr:cNvPr>
        <xdr:cNvSpPr>
          <a:spLocks/>
        </xdr:cNvSpPr>
      </xdr:nvSpPr>
      <xdr:spPr bwMode="auto">
        <a:xfrm>
          <a:off x="100993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25</xdr:row>
      <xdr:rowOff>173181</xdr:rowOff>
    </xdr:from>
    <xdr:to>
      <xdr:col>3</xdr:col>
      <xdr:colOff>294410</xdr:colOff>
      <xdr:row>26</xdr:row>
      <xdr:rowOff>121226</xdr:rowOff>
    </xdr:to>
    <xdr:sp macro="" textlink="">
      <xdr:nvSpPr>
        <xdr:cNvPr id="213" name="Freeform 10707">
          <a:extLst>
            <a:ext uri="{FF2B5EF4-FFF2-40B4-BE49-F238E27FC236}">
              <a16:creationId xmlns:a16="http://schemas.microsoft.com/office/drawing/2014/main" id="{84A6049E-040A-43BD-B87F-2F04CE45A98A}"/>
            </a:ext>
          </a:extLst>
        </xdr:cNvPr>
        <xdr:cNvSpPr>
          <a:spLocks/>
        </xdr:cNvSpPr>
      </xdr:nvSpPr>
      <xdr:spPr bwMode="auto">
        <a:xfrm>
          <a:off x="6124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25</xdr:row>
      <xdr:rowOff>173181</xdr:rowOff>
    </xdr:from>
    <xdr:to>
      <xdr:col>5</xdr:col>
      <xdr:colOff>294410</xdr:colOff>
      <xdr:row>26</xdr:row>
      <xdr:rowOff>121226</xdr:rowOff>
    </xdr:to>
    <xdr:sp macro="" textlink="">
      <xdr:nvSpPr>
        <xdr:cNvPr id="214" name="Freeform 10707">
          <a:extLst>
            <a:ext uri="{FF2B5EF4-FFF2-40B4-BE49-F238E27FC236}">
              <a16:creationId xmlns:a16="http://schemas.microsoft.com/office/drawing/2014/main" id="{A6BCBF22-F98A-4145-A361-566DCAADAA6F}"/>
            </a:ext>
          </a:extLst>
        </xdr:cNvPr>
        <xdr:cNvSpPr>
          <a:spLocks/>
        </xdr:cNvSpPr>
      </xdr:nvSpPr>
      <xdr:spPr bwMode="auto">
        <a:xfrm>
          <a:off x="16665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25</xdr:row>
      <xdr:rowOff>173181</xdr:rowOff>
    </xdr:from>
    <xdr:to>
      <xdr:col>7</xdr:col>
      <xdr:colOff>294410</xdr:colOff>
      <xdr:row>26</xdr:row>
      <xdr:rowOff>121226</xdr:rowOff>
    </xdr:to>
    <xdr:sp macro="" textlink="">
      <xdr:nvSpPr>
        <xdr:cNvPr id="215" name="Freeform 10707">
          <a:extLst>
            <a:ext uri="{FF2B5EF4-FFF2-40B4-BE49-F238E27FC236}">
              <a16:creationId xmlns:a16="http://schemas.microsoft.com/office/drawing/2014/main" id="{81DDF864-E24D-4C3E-B405-F0926B300387}"/>
            </a:ext>
          </a:extLst>
        </xdr:cNvPr>
        <xdr:cNvSpPr>
          <a:spLocks/>
        </xdr:cNvSpPr>
      </xdr:nvSpPr>
      <xdr:spPr bwMode="auto">
        <a:xfrm>
          <a:off x="27206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25</xdr:row>
      <xdr:rowOff>173181</xdr:rowOff>
    </xdr:from>
    <xdr:to>
      <xdr:col>9</xdr:col>
      <xdr:colOff>294410</xdr:colOff>
      <xdr:row>26</xdr:row>
      <xdr:rowOff>121226</xdr:rowOff>
    </xdr:to>
    <xdr:sp macro="" textlink="">
      <xdr:nvSpPr>
        <xdr:cNvPr id="216" name="Freeform 10707">
          <a:extLst>
            <a:ext uri="{FF2B5EF4-FFF2-40B4-BE49-F238E27FC236}">
              <a16:creationId xmlns:a16="http://schemas.microsoft.com/office/drawing/2014/main" id="{D953AD2E-F718-41DB-9B1E-1D5BE35ACF4C}"/>
            </a:ext>
          </a:extLst>
        </xdr:cNvPr>
        <xdr:cNvSpPr>
          <a:spLocks/>
        </xdr:cNvSpPr>
      </xdr:nvSpPr>
      <xdr:spPr bwMode="auto">
        <a:xfrm>
          <a:off x="37747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25</xdr:row>
      <xdr:rowOff>173181</xdr:rowOff>
    </xdr:from>
    <xdr:to>
      <xdr:col>11</xdr:col>
      <xdr:colOff>294410</xdr:colOff>
      <xdr:row>26</xdr:row>
      <xdr:rowOff>121226</xdr:rowOff>
    </xdr:to>
    <xdr:sp macro="" textlink="">
      <xdr:nvSpPr>
        <xdr:cNvPr id="217" name="Freeform 10707">
          <a:extLst>
            <a:ext uri="{FF2B5EF4-FFF2-40B4-BE49-F238E27FC236}">
              <a16:creationId xmlns:a16="http://schemas.microsoft.com/office/drawing/2014/main" id="{A6702554-FC26-4C17-9969-10C6033E7D05}"/>
            </a:ext>
          </a:extLst>
        </xdr:cNvPr>
        <xdr:cNvSpPr>
          <a:spLocks/>
        </xdr:cNvSpPr>
      </xdr:nvSpPr>
      <xdr:spPr bwMode="auto">
        <a:xfrm>
          <a:off x="48288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25</xdr:row>
      <xdr:rowOff>173181</xdr:rowOff>
    </xdr:from>
    <xdr:to>
      <xdr:col>13</xdr:col>
      <xdr:colOff>294410</xdr:colOff>
      <xdr:row>26</xdr:row>
      <xdr:rowOff>121226</xdr:rowOff>
    </xdr:to>
    <xdr:sp macro="" textlink="">
      <xdr:nvSpPr>
        <xdr:cNvPr id="218" name="Freeform 10707">
          <a:extLst>
            <a:ext uri="{FF2B5EF4-FFF2-40B4-BE49-F238E27FC236}">
              <a16:creationId xmlns:a16="http://schemas.microsoft.com/office/drawing/2014/main" id="{69B423EE-358C-49F9-838A-00F936F8E64D}"/>
            </a:ext>
          </a:extLst>
        </xdr:cNvPr>
        <xdr:cNvSpPr>
          <a:spLocks/>
        </xdr:cNvSpPr>
      </xdr:nvSpPr>
      <xdr:spPr bwMode="auto">
        <a:xfrm>
          <a:off x="58829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37</xdr:row>
      <xdr:rowOff>173181</xdr:rowOff>
    </xdr:from>
    <xdr:to>
      <xdr:col>3</xdr:col>
      <xdr:colOff>294410</xdr:colOff>
      <xdr:row>38</xdr:row>
      <xdr:rowOff>121226</xdr:rowOff>
    </xdr:to>
    <xdr:sp macro="" textlink="">
      <xdr:nvSpPr>
        <xdr:cNvPr id="219" name="Freeform 10707">
          <a:extLst>
            <a:ext uri="{FF2B5EF4-FFF2-40B4-BE49-F238E27FC236}">
              <a16:creationId xmlns:a16="http://schemas.microsoft.com/office/drawing/2014/main" id="{4639925D-ADC9-4DD8-B683-62AFDE3D82EA}"/>
            </a:ext>
          </a:extLst>
        </xdr:cNvPr>
        <xdr:cNvSpPr>
          <a:spLocks/>
        </xdr:cNvSpPr>
      </xdr:nvSpPr>
      <xdr:spPr bwMode="auto">
        <a:xfrm>
          <a:off x="6124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37</xdr:row>
      <xdr:rowOff>173181</xdr:rowOff>
    </xdr:from>
    <xdr:to>
      <xdr:col>5</xdr:col>
      <xdr:colOff>294410</xdr:colOff>
      <xdr:row>38</xdr:row>
      <xdr:rowOff>121226</xdr:rowOff>
    </xdr:to>
    <xdr:sp macro="" textlink="">
      <xdr:nvSpPr>
        <xdr:cNvPr id="220" name="Freeform 10707">
          <a:extLst>
            <a:ext uri="{FF2B5EF4-FFF2-40B4-BE49-F238E27FC236}">
              <a16:creationId xmlns:a16="http://schemas.microsoft.com/office/drawing/2014/main" id="{15017CEF-7E92-4C0D-8D91-20A1BDA8534C}"/>
            </a:ext>
          </a:extLst>
        </xdr:cNvPr>
        <xdr:cNvSpPr>
          <a:spLocks/>
        </xdr:cNvSpPr>
      </xdr:nvSpPr>
      <xdr:spPr bwMode="auto">
        <a:xfrm>
          <a:off x="16665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37</xdr:row>
      <xdr:rowOff>173181</xdr:rowOff>
    </xdr:from>
    <xdr:to>
      <xdr:col>7</xdr:col>
      <xdr:colOff>294410</xdr:colOff>
      <xdr:row>38</xdr:row>
      <xdr:rowOff>121226</xdr:rowOff>
    </xdr:to>
    <xdr:sp macro="" textlink="">
      <xdr:nvSpPr>
        <xdr:cNvPr id="221" name="Freeform 10707">
          <a:extLst>
            <a:ext uri="{FF2B5EF4-FFF2-40B4-BE49-F238E27FC236}">
              <a16:creationId xmlns:a16="http://schemas.microsoft.com/office/drawing/2014/main" id="{127B4509-A634-4A4A-8036-99CC091E46D3}"/>
            </a:ext>
          </a:extLst>
        </xdr:cNvPr>
        <xdr:cNvSpPr>
          <a:spLocks/>
        </xdr:cNvSpPr>
      </xdr:nvSpPr>
      <xdr:spPr bwMode="auto">
        <a:xfrm>
          <a:off x="27206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37</xdr:row>
      <xdr:rowOff>173181</xdr:rowOff>
    </xdr:from>
    <xdr:to>
      <xdr:col>9</xdr:col>
      <xdr:colOff>294410</xdr:colOff>
      <xdr:row>38</xdr:row>
      <xdr:rowOff>121226</xdr:rowOff>
    </xdr:to>
    <xdr:sp macro="" textlink="">
      <xdr:nvSpPr>
        <xdr:cNvPr id="222" name="Freeform 10707">
          <a:extLst>
            <a:ext uri="{FF2B5EF4-FFF2-40B4-BE49-F238E27FC236}">
              <a16:creationId xmlns:a16="http://schemas.microsoft.com/office/drawing/2014/main" id="{833F314A-8A93-4D45-B9C6-C640779F8F43}"/>
            </a:ext>
          </a:extLst>
        </xdr:cNvPr>
        <xdr:cNvSpPr>
          <a:spLocks/>
        </xdr:cNvSpPr>
      </xdr:nvSpPr>
      <xdr:spPr bwMode="auto">
        <a:xfrm>
          <a:off x="37747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37</xdr:row>
      <xdr:rowOff>173181</xdr:rowOff>
    </xdr:from>
    <xdr:to>
      <xdr:col>11</xdr:col>
      <xdr:colOff>294410</xdr:colOff>
      <xdr:row>38</xdr:row>
      <xdr:rowOff>121226</xdr:rowOff>
    </xdr:to>
    <xdr:sp macro="" textlink="">
      <xdr:nvSpPr>
        <xdr:cNvPr id="223" name="Freeform 10707">
          <a:extLst>
            <a:ext uri="{FF2B5EF4-FFF2-40B4-BE49-F238E27FC236}">
              <a16:creationId xmlns:a16="http://schemas.microsoft.com/office/drawing/2014/main" id="{3334DD33-CF33-4C13-984E-1BAFD61DC1E7}"/>
            </a:ext>
          </a:extLst>
        </xdr:cNvPr>
        <xdr:cNvSpPr>
          <a:spLocks/>
        </xdr:cNvSpPr>
      </xdr:nvSpPr>
      <xdr:spPr bwMode="auto">
        <a:xfrm>
          <a:off x="48288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37</xdr:row>
      <xdr:rowOff>173181</xdr:rowOff>
    </xdr:from>
    <xdr:to>
      <xdr:col>13</xdr:col>
      <xdr:colOff>294410</xdr:colOff>
      <xdr:row>38</xdr:row>
      <xdr:rowOff>121226</xdr:rowOff>
    </xdr:to>
    <xdr:sp macro="" textlink="">
      <xdr:nvSpPr>
        <xdr:cNvPr id="224" name="Freeform 10707">
          <a:extLst>
            <a:ext uri="{FF2B5EF4-FFF2-40B4-BE49-F238E27FC236}">
              <a16:creationId xmlns:a16="http://schemas.microsoft.com/office/drawing/2014/main" id="{9E24BB5C-B2ED-4080-86A1-EC4278F89CD6}"/>
            </a:ext>
          </a:extLst>
        </xdr:cNvPr>
        <xdr:cNvSpPr>
          <a:spLocks/>
        </xdr:cNvSpPr>
      </xdr:nvSpPr>
      <xdr:spPr bwMode="auto">
        <a:xfrm>
          <a:off x="58829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37</xdr:row>
      <xdr:rowOff>173181</xdr:rowOff>
    </xdr:from>
    <xdr:to>
      <xdr:col>15</xdr:col>
      <xdr:colOff>294410</xdr:colOff>
      <xdr:row>38</xdr:row>
      <xdr:rowOff>121226</xdr:rowOff>
    </xdr:to>
    <xdr:sp macro="" textlink="">
      <xdr:nvSpPr>
        <xdr:cNvPr id="225" name="Freeform 10707">
          <a:extLst>
            <a:ext uri="{FF2B5EF4-FFF2-40B4-BE49-F238E27FC236}">
              <a16:creationId xmlns:a16="http://schemas.microsoft.com/office/drawing/2014/main" id="{9D3CDC0F-2EAF-499E-91CD-F60EB1EEE947}"/>
            </a:ext>
          </a:extLst>
        </xdr:cNvPr>
        <xdr:cNvSpPr>
          <a:spLocks/>
        </xdr:cNvSpPr>
      </xdr:nvSpPr>
      <xdr:spPr bwMode="auto">
        <a:xfrm>
          <a:off x="69370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37</xdr:row>
      <xdr:rowOff>173181</xdr:rowOff>
    </xdr:from>
    <xdr:to>
      <xdr:col>17</xdr:col>
      <xdr:colOff>294410</xdr:colOff>
      <xdr:row>38</xdr:row>
      <xdr:rowOff>121226</xdr:rowOff>
    </xdr:to>
    <xdr:sp macro="" textlink="">
      <xdr:nvSpPr>
        <xdr:cNvPr id="226" name="Freeform 10707">
          <a:extLst>
            <a:ext uri="{FF2B5EF4-FFF2-40B4-BE49-F238E27FC236}">
              <a16:creationId xmlns:a16="http://schemas.microsoft.com/office/drawing/2014/main" id="{8841F684-5FD9-4B86-9759-0E8C44405B5F}"/>
            </a:ext>
          </a:extLst>
        </xdr:cNvPr>
        <xdr:cNvSpPr>
          <a:spLocks/>
        </xdr:cNvSpPr>
      </xdr:nvSpPr>
      <xdr:spPr bwMode="auto">
        <a:xfrm>
          <a:off x="79911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37</xdr:row>
      <xdr:rowOff>173181</xdr:rowOff>
    </xdr:from>
    <xdr:to>
      <xdr:col>19</xdr:col>
      <xdr:colOff>294410</xdr:colOff>
      <xdr:row>38</xdr:row>
      <xdr:rowOff>121226</xdr:rowOff>
    </xdr:to>
    <xdr:sp macro="" textlink="">
      <xdr:nvSpPr>
        <xdr:cNvPr id="227" name="Freeform 10707">
          <a:extLst>
            <a:ext uri="{FF2B5EF4-FFF2-40B4-BE49-F238E27FC236}">
              <a16:creationId xmlns:a16="http://schemas.microsoft.com/office/drawing/2014/main" id="{73592D27-4F9E-4530-A558-0F76FC0F347B}"/>
            </a:ext>
          </a:extLst>
        </xdr:cNvPr>
        <xdr:cNvSpPr>
          <a:spLocks/>
        </xdr:cNvSpPr>
      </xdr:nvSpPr>
      <xdr:spPr bwMode="auto">
        <a:xfrm>
          <a:off x="90452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37</xdr:row>
      <xdr:rowOff>173181</xdr:rowOff>
    </xdr:from>
    <xdr:to>
      <xdr:col>21</xdr:col>
      <xdr:colOff>294410</xdr:colOff>
      <xdr:row>38</xdr:row>
      <xdr:rowOff>121226</xdr:rowOff>
    </xdr:to>
    <xdr:sp macro="" textlink="">
      <xdr:nvSpPr>
        <xdr:cNvPr id="228" name="Freeform 10707">
          <a:extLst>
            <a:ext uri="{FF2B5EF4-FFF2-40B4-BE49-F238E27FC236}">
              <a16:creationId xmlns:a16="http://schemas.microsoft.com/office/drawing/2014/main" id="{59DDBB92-114E-4203-B1D5-6EA129D7A7AE}"/>
            </a:ext>
          </a:extLst>
        </xdr:cNvPr>
        <xdr:cNvSpPr>
          <a:spLocks/>
        </xdr:cNvSpPr>
      </xdr:nvSpPr>
      <xdr:spPr bwMode="auto">
        <a:xfrm>
          <a:off x="100993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48</xdr:row>
      <xdr:rowOff>173181</xdr:rowOff>
    </xdr:from>
    <xdr:to>
      <xdr:col>3</xdr:col>
      <xdr:colOff>294410</xdr:colOff>
      <xdr:row>49</xdr:row>
      <xdr:rowOff>121226</xdr:rowOff>
    </xdr:to>
    <xdr:sp macro="" textlink="">
      <xdr:nvSpPr>
        <xdr:cNvPr id="229" name="Freeform 10707">
          <a:extLst>
            <a:ext uri="{FF2B5EF4-FFF2-40B4-BE49-F238E27FC236}">
              <a16:creationId xmlns:a16="http://schemas.microsoft.com/office/drawing/2014/main" id="{F6197471-A2F3-4D91-89F5-B0E3CB5DBADB}"/>
            </a:ext>
          </a:extLst>
        </xdr:cNvPr>
        <xdr:cNvSpPr>
          <a:spLocks/>
        </xdr:cNvSpPr>
      </xdr:nvSpPr>
      <xdr:spPr bwMode="auto">
        <a:xfrm>
          <a:off x="6124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48</xdr:row>
      <xdr:rowOff>173181</xdr:rowOff>
    </xdr:from>
    <xdr:to>
      <xdr:col>5</xdr:col>
      <xdr:colOff>294410</xdr:colOff>
      <xdr:row>49</xdr:row>
      <xdr:rowOff>121226</xdr:rowOff>
    </xdr:to>
    <xdr:sp macro="" textlink="">
      <xdr:nvSpPr>
        <xdr:cNvPr id="230" name="Freeform 10707">
          <a:extLst>
            <a:ext uri="{FF2B5EF4-FFF2-40B4-BE49-F238E27FC236}">
              <a16:creationId xmlns:a16="http://schemas.microsoft.com/office/drawing/2014/main" id="{1E1F719C-C795-405C-9DDA-5EB8A3820A7C}"/>
            </a:ext>
          </a:extLst>
        </xdr:cNvPr>
        <xdr:cNvSpPr>
          <a:spLocks/>
        </xdr:cNvSpPr>
      </xdr:nvSpPr>
      <xdr:spPr bwMode="auto">
        <a:xfrm>
          <a:off x="16665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48</xdr:row>
      <xdr:rowOff>173181</xdr:rowOff>
    </xdr:from>
    <xdr:to>
      <xdr:col>7</xdr:col>
      <xdr:colOff>294410</xdr:colOff>
      <xdr:row>49</xdr:row>
      <xdr:rowOff>121226</xdr:rowOff>
    </xdr:to>
    <xdr:sp macro="" textlink="">
      <xdr:nvSpPr>
        <xdr:cNvPr id="231" name="Freeform 10707">
          <a:extLst>
            <a:ext uri="{FF2B5EF4-FFF2-40B4-BE49-F238E27FC236}">
              <a16:creationId xmlns:a16="http://schemas.microsoft.com/office/drawing/2014/main" id="{17164A84-1EFA-4454-978D-2C9587479D5B}"/>
            </a:ext>
          </a:extLst>
        </xdr:cNvPr>
        <xdr:cNvSpPr>
          <a:spLocks/>
        </xdr:cNvSpPr>
      </xdr:nvSpPr>
      <xdr:spPr bwMode="auto">
        <a:xfrm>
          <a:off x="27206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48</xdr:row>
      <xdr:rowOff>173181</xdr:rowOff>
    </xdr:from>
    <xdr:to>
      <xdr:col>9</xdr:col>
      <xdr:colOff>294410</xdr:colOff>
      <xdr:row>49</xdr:row>
      <xdr:rowOff>121226</xdr:rowOff>
    </xdr:to>
    <xdr:sp macro="" textlink="">
      <xdr:nvSpPr>
        <xdr:cNvPr id="232" name="Freeform 10707">
          <a:extLst>
            <a:ext uri="{FF2B5EF4-FFF2-40B4-BE49-F238E27FC236}">
              <a16:creationId xmlns:a16="http://schemas.microsoft.com/office/drawing/2014/main" id="{009A41C8-E239-4F1E-84AD-1D41FBF7ED39}"/>
            </a:ext>
          </a:extLst>
        </xdr:cNvPr>
        <xdr:cNvSpPr>
          <a:spLocks/>
        </xdr:cNvSpPr>
      </xdr:nvSpPr>
      <xdr:spPr bwMode="auto">
        <a:xfrm>
          <a:off x="37747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48</xdr:row>
      <xdr:rowOff>173181</xdr:rowOff>
    </xdr:from>
    <xdr:to>
      <xdr:col>11</xdr:col>
      <xdr:colOff>294410</xdr:colOff>
      <xdr:row>49</xdr:row>
      <xdr:rowOff>121226</xdr:rowOff>
    </xdr:to>
    <xdr:sp macro="" textlink="">
      <xdr:nvSpPr>
        <xdr:cNvPr id="233" name="Freeform 10707">
          <a:extLst>
            <a:ext uri="{FF2B5EF4-FFF2-40B4-BE49-F238E27FC236}">
              <a16:creationId xmlns:a16="http://schemas.microsoft.com/office/drawing/2014/main" id="{07BE7058-C3E3-4705-ADAD-2B6D820837A1}"/>
            </a:ext>
          </a:extLst>
        </xdr:cNvPr>
        <xdr:cNvSpPr>
          <a:spLocks/>
        </xdr:cNvSpPr>
      </xdr:nvSpPr>
      <xdr:spPr bwMode="auto">
        <a:xfrm>
          <a:off x="48288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48</xdr:row>
      <xdr:rowOff>173181</xdr:rowOff>
    </xdr:from>
    <xdr:to>
      <xdr:col>13</xdr:col>
      <xdr:colOff>294410</xdr:colOff>
      <xdr:row>49</xdr:row>
      <xdr:rowOff>121226</xdr:rowOff>
    </xdr:to>
    <xdr:sp macro="" textlink="">
      <xdr:nvSpPr>
        <xdr:cNvPr id="234" name="Freeform 10707">
          <a:extLst>
            <a:ext uri="{FF2B5EF4-FFF2-40B4-BE49-F238E27FC236}">
              <a16:creationId xmlns:a16="http://schemas.microsoft.com/office/drawing/2014/main" id="{62C20ECF-6F02-41AC-B85D-804D0AD717DC}"/>
            </a:ext>
          </a:extLst>
        </xdr:cNvPr>
        <xdr:cNvSpPr>
          <a:spLocks/>
        </xdr:cNvSpPr>
      </xdr:nvSpPr>
      <xdr:spPr bwMode="auto">
        <a:xfrm>
          <a:off x="58829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48</xdr:row>
      <xdr:rowOff>173181</xdr:rowOff>
    </xdr:from>
    <xdr:to>
      <xdr:col>15</xdr:col>
      <xdr:colOff>294410</xdr:colOff>
      <xdr:row>49</xdr:row>
      <xdr:rowOff>121226</xdr:rowOff>
    </xdr:to>
    <xdr:sp macro="" textlink="">
      <xdr:nvSpPr>
        <xdr:cNvPr id="235" name="Freeform 10707">
          <a:extLst>
            <a:ext uri="{FF2B5EF4-FFF2-40B4-BE49-F238E27FC236}">
              <a16:creationId xmlns:a16="http://schemas.microsoft.com/office/drawing/2014/main" id="{A9A09474-CD0C-47CB-9898-011814BFD2E1}"/>
            </a:ext>
          </a:extLst>
        </xdr:cNvPr>
        <xdr:cNvSpPr>
          <a:spLocks/>
        </xdr:cNvSpPr>
      </xdr:nvSpPr>
      <xdr:spPr bwMode="auto">
        <a:xfrm>
          <a:off x="69370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48</xdr:row>
      <xdr:rowOff>173181</xdr:rowOff>
    </xdr:from>
    <xdr:to>
      <xdr:col>17</xdr:col>
      <xdr:colOff>294410</xdr:colOff>
      <xdr:row>49</xdr:row>
      <xdr:rowOff>121226</xdr:rowOff>
    </xdr:to>
    <xdr:sp macro="" textlink="">
      <xdr:nvSpPr>
        <xdr:cNvPr id="236" name="Freeform 10707">
          <a:extLst>
            <a:ext uri="{FF2B5EF4-FFF2-40B4-BE49-F238E27FC236}">
              <a16:creationId xmlns:a16="http://schemas.microsoft.com/office/drawing/2014/main" id="{0ADDF83E-265D-47DF-A25F-2FAC709C4367}"/>
            </a:ext>
          </a:extLst>
        </xdr:cNvPr>
        <xdr:cNvSpPr>
          <a:spLocks/>
        </xdr:cNvSpPr>
      </xdr:nvSpPr>
      <xdr:spPr bwMode="auto">
        <a:xfrm>
          <a:off x="79911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48</xdr:row>
      <xdr:rowOff>173181</xdr:rowOff>
    </xdr:from>
    <xdr:to>
      <xdr:col>19</xdr:col>
      <xdr:colOff>294410</xdr:colOff>
      <xdr:row>49</xdr:row>
      <xdr:rowOff>121226</xdr:rowOff>
    </xdr:to>
    <xdr:sp macro="" textlink="">
      <xdr:nvSpPr>
        <xdr:cNvPr id="237" name="Freeform 10707">
          <a:extLst>
            <a:ext uri="{FF2B5EF4-FFF2-40B4-BE49-F238E27FC236}">
              <a16:creationId xmlns:a16="http://schemas.microsoft.com/office/drawing/2014/main" id="{35526B0A-9859-4F8F-819B-9015B1AFCFAF}"/>
            </a:ext>
          </a:extLst>
        </xdr:cNvPr>
        <xdr:cNvSpPr>
          <a:spLocks/>
        </xdr:cNvSpPr>
      </xdr:nvSpPr>
      <xdr:spPr bwMode="auto">
        <a:xfrm>
          <a:off x="90452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48</xdr:row>
      <xdr:rowOff>173181</xdr:rowOff>
    </xdr:from>
    <xdr:to>
      <xdr:col>21</xdr:col>
      <xdr:colOff>294410</xdr:colOff>
      <xdr:row>49</xdr:row>
      <xdr:rowOff>121226</xdr:rowOff>
    </xdr:to>
    <xdr:sp macro="" textlink="">
      <xdr:nvSpPr>
        <xdr:cNvPr id="238" name="Freeform 10707">
          <a:extLst>
            <a:ext uri="{FF2B5EF4-FFF2-40B4-BE49-F238E27FC236}">
              <a16:creationId xmlns:a16="http://schemas.microsoft.com/office/drawing/2014/main" id="{49541405-7EB9-44BB-B550-53FF32DA5389}"/>
            </a:ext>
          </a:extLst>
        </xdr:cNvPr>
        <xdr:cNvSpPr>
          <a:spLocks/>
        </xdr:cNvSpPr>
      </xdr:nvSpPr>
      <xdr:spPr bwMode="auto">
        <a:xfrm>
          <a:off x="100993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59</xdr:row>
      <xdr:rowOff>173181</xdr:rowOff>
    </xdr:from>
    <xdr:to>
      <xdr:col>3</xdr:col>
      <xdr:colOff>294410</xdr:colOff>
      <xdr:row>60</xdr:row>
      <xdr:rowOff>121226</xdr:rowOff>
    </xdr:to>
    <xdr:sp macro="" textlink="">
      <xdr:nvSpPr>
        <xdr:cNvPr id="239" name="Freeform 10707">
          <a:extLst>
            <a:ext uri="{FF2B5EF4-FFF2-40B4-BE49-F238E27FC236}">
              <a16:creationId xmlns:a16="http://schemas.microsoft.com/office/drawing/2014/main" id="{A57E6185-982D-40DD-A751-398B919AAA2A}"/>
            </a:ext>
          </a:extLst>
        </xdr:cNvPr>
        <xdr:cNvSpPr>
          <a:spLocks/>
        </xdr:cNvSpPr>
      </xdr:nvSpPr>
      <xdr:spPr bwMode="auto">
        <a:xfrm>
          <a:off x="6124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59</xdr:row>
      <xdr:rowOff>173181</xdr:rowOff>
    </xdr:from>
    <xdr:to>
      <xdr:col>5</xdr:col>
      <xdr:colOff>294410</xdr:colOff>
      <xdr:row>60</xdr:row>
      <xdr:rowOff>121226</xdr:rowOff>
    </xdr:to>
    <xdr:sp macro="" textlink="">
      <xdr:nvSpPr>
        <xdr:cNvPr id="240" name="Freeform 10707">
          <a:extLst>
            <a:ext uri="{FF2B5EF4-FFF2-40B4-BE49-F238E27FC236}">
              <a16:creationId xmlns:a16="http://schemas.microsoft.com/office/drawing/2014/main" id="{C8E66BB8-CF1B-47BE-967A-065AF0AF81B3}"/>
            </a:ext>
          </a:extLst>
        </xdr:cNvPr>
        <xdr:cNvSpPr>
          <a:spLocks/>
        </xdr:cNvSpPr>
      </xdr:nvSpPr>
      <xdr:spPr bwMode="auto">
        <a:xfrm>
          <a:off x="16665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59</xdr:row>
      <xdr:rowOff>173181</xdr:rowOff>
    </xdr:from>
    <xdr:to>
      <xdr:col>7</xdr:col>
      <xdr:colOff>294410</xdr:colOff>
      <xdr:row>60</xdr:row>
      <xdr:rowOff>121226</xdr:rowOff>
    </xdr:to>
    <xdr:sp macro="" textlink="">
      <xdr:nvSpPr>
        <xdr:cNvPr id="241" name="Freeform 10707">
          <a:extLst>
            <a:ext uri="{FF2B5EF4-FFF2-40B4-BE49-F238E27FC236}">
              <a16:creationId xmlns:a16="http://schemas.microsoft.com/office/drawing/2014/main" id="{8A22D5F6-BE0D-4302-9384-58F9C5DE3460}"/>
            </a:ext>
          </a:extLst>
        </xdr:cNvPr>
        <xdr:cNvSpPr>
          <a:spLocks/>
        </xdr:cNvSpPr>
      </xdr:nvSpPr>
      <xdr:spPr bwMode="auto">
        <a:xfrm>
          <a:off x="27206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59</xdr:row>
      <xdr:rowOff>173181</xdr:rowOff>
    </xdr:from>
    <xdr:to>
      <xdr:col>9</xdr:col>
      <xdr:colOff>294410</xdr:colOff>
      <xdr:row>60</xdr:row>
      <xdr:rowOff>121226</xdr:rowOff>
    </xdr:to>
    <xdr:sp macro="" textlink="">
      <xdr:nvSpPr>
        <xdr:cNvPr id="242" name="Freeform 10707">
          <a:extLst>
            <a:ext uri="{FF2B5EF4-FFF2-40B4-BE49-F238E27FC236}">
              <a16:creationId xmlns:a16="http://schemas.microsoft.com/office/drawing/2014/main" id="{4F44DF9E-7B42-4260-836D-C7D1A390874F}"/>
            </a:ext>
          </a:extLst>
        </xdr:cNvPr>
        <xdr:cNvSpPr>
          <a:spLocks/>
        </xdr:cNvSpPr>
      </xdr:nvSpPr>
      <xdr:spPr bwMode="auto">
        <a:xfrm>
          <a:off x="37747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59</xdr:row>
      <xdr:rowOff>173181</xdr:rowOff>
    </xdr:from>
    <xdr:to>
      <xdr:col>11</xdr:col>
      <xdr:colOff>294410</xdr:colOff>
      <xdr:row>60</xdr:row>
      <xdr:rowOff>121226</xdr:rowOff>
    </xdr:to>
    <xdr:sp macro="" textlink="">
      <xdr:nvSpPr>
        <xdr:cNvPr id="243" name="Freeform 10707">
          <a:extLst>
            <a:ext uri="{FF2B5EF4-FFF2-40B4-BE49-F238E27FC236}">
              <a16:creationId xmlns:a16="http://schemas.microsoft.com/office/drawing/2014/main" id="{1DA99067-05D9-47DC-9D58-6997B7566F41}"/>
            </a:ext>
          </a:extLst>
        </xdr:cNvPr>
        <xdr:cNvSpPr>
          <a:spLocks/>
        </xdr:cNvSpPr>
      </xdr:nvSpPr>
      <xdr:spPr bwMode="auto">
        <a:xfrm>
          <a:off x="48288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59</xdr:row>
      <xdr:rowOff>173181</xdr:rowOff>
    </xdr:from>
    <xdr:to>
      <xdr:col>13</xdr:col>
      <xdr:colOff>294410</xdr:colOff>
      <xdr:row>60</xdr:row>
      <xdr:rowOff>121226</xdr:rowOff>
    </xdr:to>
    <xdr:sp macro="" textlink="">
      <xdr:nvSpPr>
        <xdr:cNvPr id="244" name="Freeform 10707">
          <a:extLst>
            <a:ext uri="{FF2B5EF4-FFF2-40B4-BE49-F238E27FC236}">
              <a16:creationId xmlns:a16="http://schemas.microsoft.com/office/drawing/2014/main" id="{EB11CE62-6822-4E4F-A14F-CCB53A9FBB4B}"/>
            </a:ext>
          </a:extLst>
        </xdr:cNvPr>
        <xdr:cNvSpPr>
          <a:spLocks/>
        </xdr:cNvSpPr>
      </xdr:nvSpPr>
      <xdr:spPr bwMode="auto">
        <a:xfrm>
          <a:off x="58829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59</xdr:row>
      <xdr:rowOff>173181</xdr:rowOff>
    </xdr:from>
    <xdr:to>
      <xdr:col>15</xdr:col>
      <xdr:colOff>294410</xdr:colOff>
      <xdr:row>60</xdr:row>
      <xdr:rowOff>121226</xdr:rowOff>
    </xdr:to>
    <xdr:sp macro="" textlink="">
      <xdr:nvSpPr>
        <xdr:cNvPr id="245" name="Freeform 10707">
          <a:extLst>
            <a:ext uri="{FF2B5EF4-FFF2-40B4-BE49-F238E27FC236}">
              <a16:creationId xmlns:a16="http://schemas.microsoft.com/office/drawing/2014/main" id="{3D51D4B0-0F16-4CEE-B2D1-DE878A83D4AF}"/>
            </a:ext>
          </a:extLst>
        </xdr:cNvPr>
        <xdr:cNvSpPr>
          <a:spLocks/>
        </xdr:cNvSpPr>
      </xdr:nvSpPr>
      <xdr:spPr bwMode="auto">
        <a:xfrm>
          <a:off x="69370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59</xdr:row>
      <xdr:rowOff>173181</xdr:rowOff>
    </xdr:from>
    <xdr:to>
      <xdr:col>17</xdr:col>
      <xdr:colOff>294410</xdr:colOff>
      <xdr:row>60</xdr:row>
      <xdr:rowOff>121226</xdr:rowOff>
    </xdr:to>
    <xdr:sp macro="" textlink="">
      <xdr:nvSpPr>
        <xdr:cNvPr id="246" name="Freeform 10707">
          <a:extLst>
            <a:ext uri="{FF2B5EF4-FFF2-40B4-BE49-F238E27FC236}">
              <a16:creationId xmlns:a16="http://schemas.microsoft.com/office/drawing/2014/main" id="{6F5728D3-DA07-435F-8540-DF3D3082FE35}"/>
            </a:ext>
          </a:extLst>
        </xdr:cNvPr>
        <xdr:cNvSpPr>
          <a:spLocks/>
        </xdr:cNvSpPr>
      </xdr:nvSpPr>
      <xdr:spPr bwMode="auto">
        <a:xfrm>
          <a:off x="79911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59</xdr:row>
      <xdr:rowOff>173181</xdr:rowOff>
    </xdr:from>
    <xdr:to>
      <xdr:col>19</xdr:col>
      <xdr:colOff>294410</xdr:colOff>
      <xdr:row>60</xdr:row>
      <xdr:rowOff>121226</xdr:rowOff>
    </xdr:to>
    <xdr:sp macro="" textlink="">
      <xdr:nvSpPr>
        <xdr:cNvPr id="247" name="Freeform 10707">
          <a:extLst>
            <a:ext uri="{FF2B5EF4-FFF2-40B4-BE49-F238E27FC236}">
              <a16:creationId xmlns:a16="http://schemas.microsoft.com/office/drawing/2014/main" id="{F6455603-1799-45CC-856B-5A3D8998B992}"/>
            </a:ext>
          </a:extLst>
        </xdr:cNvPr>
        <xdr:cNvSpPr>
          <a:spLocks/>
        </xdr:cNvSpPr>
      </xdr:nvSpPr>
      <xdr:spPr bwMode="auto">
        <a:xfrm>
          <a:off x="90452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59</xdr:row>
      <xdr:rowOff>173181</xdr:rowOff>
    </xdr:from>
    <xdr:to>
      <xdr:col>21</xdr:col>
      <xdr:colOff>294410</xdr:colOff>
      <xdr:row>60</xdr:row>
      <xdr:rowOff>121226</xdr:rowOff>
    </xdr:to>
    <xdr:sp macro="" textlink="">
      <xdr:nvSpPr>
        <xdr:cNvPr id="248" name="Freeform 10707">
          <a:extLst>
            <a:ext uri="{FF2B5EF4-FFF2-40B4-BE49-F238E27FC236}">
              <a16:creationId xmlns:a16="http://schemas.microsoft.com/office/drawing/2014/main" id="{57CF1C34-D23B-4ACC-8483-5A508FBF4633}"/>
            </a:ext>
          </a:extLst>
        </xdr:cNvPr>
        <xdr:cNvSpPr>
          <a:spLocks/>
        </xdr:cNvSpPr>
      </xdr:nvSpPr>
      <xdr:spPr bwMode="auto">
        <a:xfrm>
          <a:off x="100993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71</xdr:row>
      <xdr:rowOff>173181</xdr:rowOff>
    </xdr:from>
    <xdr:to>
      <xdr:col>3</xdr:col>
      <xdr:colOff>294410</xdr:colOff>
      <xdr:row>72</xdr:row>
      <xdr:rowOff>121226</xdr:rowOff>
    </xdr:to>
    <xdr:sp macro="" textlink="">
      <xdr:nvSpPr>
        <xdr:cNvPr id="249" name="Freeform 10707">
          <a:extLst>
            <a:ext uri="{FF2B5EF4-FFF2-40B4-BE49-F238E27FC236}">
              <a16:creationId xmlns:a16="http://schemas.microsoft.com/office/drawing/2014/main" id="{C2E33599-8991-4EE6-BF74-A0927AE6770F}"/>
            </a:ext>
          </a:extLst>
        </xdr:cNvPr>
        <xdr:cNvSpPr>
          <a:spLocks/>
        </xdr:cNvSpPr>
      </xdr:nvSpPr>
      <xdr:spPr bwMode="auto">
        <a:xfrm>
          <a:off x="6124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71</xdr:row>
      <xdr:rowOff>173181</xdr:rowOff>
    </xdr:from>
    <xdr:to>
      <xdr:col>5</xdr:col>
      <xdr:colOff>294410</xdr:colOff>
      <xdr:row>72</xdr:row>
      <xdr:rowOff>121226</xdr:rowOff>
    </xdr:to>
    <xdr:sp macro="" textlink="">
      <xdr:nvSpPr>
        <xdr:cNvPr id="250" name="Freeform 10707">
          <a:extLst>
            <a:ext uri="{FF2B5EF4-FFF2-40B4-BE49-F238E27FC236}">
              <a16:creationId xmlns:a16="http://schemas.microsoft.com/office/drawing/2014/main" id="{D75F4D3C-1396-423D-BD3F-F3702F41663C}"/>
            </a:ext>
          </a:extLst>
        </xdr:cNvPr>
        <xdr:cNvSpPr>
          <a:spLocks/>
        </xdr:cNvSpPr>
      </xdr:nvSpPr>
      <xdr:spPr bwMode="auto">
        <a:xfrm>
          <a:off x="16665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71</xdr:row>
      <xdr:rowOff>173181</xdr:rowOff>
    </xdr:from>
    <xdr:to>
      <xdr:col>7</xdr:col>
      <xdr:colOff>294410</xdr:colOff>
      <xdr:row>72</xdr:row>
      <xdr:rowOff>121226</xdr:rowOff>
    </xdr:to>
    <xdr:sp macro="" textlink="">
      <xdr:nvSpPr>
        <xdr:cNvPr id="251" name="Freeform 10707">
          <a:extLst>
            <a:ext uri="{FF2B5EF4-FFF2-40B4-BE49-F238E27FC236}">
              <a16:creationId xmlns:a16="http://schemas.microsoft.com/office/drawing/2014/main" id="{C924D8E2-BE53-44CA-A8EE-50AFE7219EBD}"/>
            </a:ext>
          </a:extLst>
        </xdr:cNvPr>
        <xdr:cNvSpPr>
          <a:spLocks/>
        </xdr:cNvSpPr>
      </xdr:nvSpPr>
      <xdr:spPr bwMode="auto">
        <a:xfrm>
          <a:off x="27206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71</xdr:row>
      <xdr:rowOff>173181</xdr:rowOff>
    </xdr:from>
    <xdr:to>
      <xdr:col>9</xdr:col>
      <xdr:colOff>294410</xdr:colOff>
      <xdr:row>72</xdr:row>
      <xdr:rowOff>121226</xdr:rowOff>
    </xdr:to>
    <xdr:sp macro="" textlink="">
      <xdr:nvSpPr>
        <xdr:cNvPr id="252" name="Freeform 10707">
          <a:extLst>
            <a:ext uri="{FF2B5EF4-FFF2-40B4-BE49-F238E27FC236}">
              <a16:creationId xmlns:a16="http://schemas.microsoft.com/office/drawing/2014/main" id="{25E91455-D953-4C12-9361-918640D38C6B}"/>
            </a:ext>
          </a:extLst>
        </xdr:cNvPr>
        <xdr:cNvSpPr>
          <a:spLocks/>
        </xdr:cNvSpPr>
      </xdr:nvSpPr>
      <xdr:spPr bwMode="auto">
        <a:xfrm>
          <a:off x="37747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71</xdr:row>
      <xdr:rowOff>173181</xdr:rowOff>
    </xdr:from>
    <xdr:to>
      <xdr:col>11</xdr:col>
      <xdr:colOff>294410</xdr:colOff>
      <xdr:row>72</xdr:row>
      <xdr:rowOff>121226</xdr:rowOff>
    </xdr:to>
    <xdr:sp macro="" textlink="">
      <xdr:nvSpPr>
        <xdr:cNvPr id="253" name="Freeform 10707">
          <a:extLst>
            <a:ext uri="{FF2B5EF4-FFF2-40B4-BE49-F238E27FC236}">
              <a16:creationId xmlns:a16="http://schemas.microsoft.com/office/drawing/2014/main" id="{B8E90683-D6B2-4C65-9949-80E97EC564E9}"/>
            </a:ext>
          </a:extLst>
        </xdr:cNvPr>
        <xdr:cNvSpPr>
          <a:spLocks/>
        </xdr:cNvSpPr>
      </xdr:nvSpPr>
      <xdr:spPr bwMode="auto">
        <a:xfrm>
          <a:off x="48288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71</xdr:row>
      <xdr:rowOff>173181</xdr:rowOff>
    </xdr:from>
    <xdr:to>
      <xdr:col>13</xdr:col>
      <xdr:colOff>294410</xdr:colOff>
      <xdr:row>72</xdr:row>
      <xdr:rowOff>121226</xdr:rowOff>
    </xdr:to>
    <xdr:sp macro="" textlink="">
      <xdr:nvSpPr>
        <xdr:cNvPr id="254" name="Freeform 10707">
          <a:extLst>
            <a:ext uri="{FF2B5EF4-FFF2-40B4-BE49-F238E27FC236}">
              <a16:creationId xmlns:a16="http://schemas.microsoft.com/office/drawing/2014/main" id="{D83C52B0-8DA0-4908-ABE7-8A1B423DDD2D}"/>
            </a:ext>
          </a:extLst>
        </xdr:cNvPr>
        <xdr:cNvSpPr>
          <a:spLocks/>
        </xdr:cNvSpPr>
      </xdr:nvSpPr>
      <xdr:spPr bwMode="auto">
        <a:xfrm>
          <a:off x="58829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71</xdr:row>
      <xdr:rowOff>173181</xdr:rowOff>
    </xdr:from>
    <xdr:to>
      <xdr:col>15</xdr:col>
      <xdr:colOff>294410</xdr:colOff>
      <xdr:row>72</xdr:row>
      <xdr:rowOff>121226</xdr:rowOff>
    </xdr:to>
    <xdr:sp macro="" textlink="">
      <xdr:nvSpPr>
        <xdr:cNvPr id="255" name="Freeform 10707">
          <a:extLst>
            <a:ext uri="{FF2B5EF4-FFF2-40B4-BE49-F238E27FC236}">
              <a16:creationId xmlns:a16="http://schemas.microsoft.com/office/drawing/2014/main" id="{B36DBD57-2DEA-4207-A20C-8889D0F6E736}"/>
            </a:ext>
          </a:extLst>
        </xdr:cNvPr>
        <xdr:cNvSpPr>
          <a:spLocks/>
        </xdr:cNvSpPr>
      </xdr:nvSpPr>
      <xdr:spPr bwMode="auto">
        <a:xfrm>
          <a:off x="69370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71</xdr:row>
      <xdr:rowOff>173181</xdr:rowOff>
    </xdr:from>
    <xdr:to>
      <xdr:col>17</xdr:col>
      <xdr:colOff>294410</xdr:colOff>
      <xdr:row>72</xdr:row>
      <xdr:rowOff>121226</xdr:rowOff>
    </xdr:to>
    <xdr:sp macro="" textlink="">
      <xdr:nvSpPr>
        <xdr:cNvPr id="256" name="Freeform 10707">
          <a:extLst>
            <a:ext uri="{FF2B5EF4-FFF2-40B4-BE49-F238E27FC236}">
              <a16:creationId xmlns:a16="http://schemas.microsoft.com/office/drawing/2014/main" id="{DD4FE229-5E94-49D1-8E0A-6323247B4B98}"/>
            </a:ext>
          </a:extLst>
        </xdr:cNvPr>
        <xdr:cNvSpPr>
          <a:spLocks/>
        </xdr:cNvSpPr>
      </xdr:nvSpPr>
      <xdr:spPr bwMode="auto">
        <a:xfrm>
          <a:off x="79911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71</xdr:row>
      <xdr:rowOff>173181</xdr:rowOff>
    </xdr:from>
    <xdr:to>
      <xdr:col>19</xdr:col>
      <xdr:colOff>294410</xdr:colOff>
      <xdr:row>72</xdr:row>
      <xdr:rowOff>121226</xdr:rowOff>
    </xdr:to>
    <xdr:sp macro="" textlink="">
      <xdr:nvSpPr>
        <xdr:cNvPr id="257" name="Freeform 10707">
          <a:extLst>
            <a:ext uri="{FF2B5EF4-FFF2-40B4-BE49-F238E27FC236}">
              <a16:creationId xmlns:a16="http://schemas.microsoft.com/office/drawing/2014/main" id="{FAD17A0F-D213-4BA6-8FEC-4083C8FA67B6}"/>
            </a:ext>
          </a:extLst>
        </xdr:cNvPr>
        <xdr:cNvSpPr>
          <a:spLocks/>
        </xdr:cNvSpPr>
      </xdr:nvSpPr>
      <xdr:spPr bwMode="auto">
        <a:xfrm>
          <a:off x="90452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71</xdr:row>
      <xdr:rowOff>173181</xdr:rowOff>
    </xdr:from>
    <xdr:to>
      <xdr:col>21</xdr:col>
      <xdr:colOff>294410</xdr:colOff>
      <xdr:row>72</xdr:row>
      <xdr:rowOff>121226</xdr:rowOff>
    </xdr:to>
    <xdr:sp macro="" textlink="">
      <xdr:nvSpPr>
        <xdr:cNvPr id="258" name="Freeform 10707">
          <a:extLst>
            <a:ext uri="{FF2B5EF4-FFF2-40B4-BE49-F238E27FC236}">
              <a16:creationId xmlns:a16="http://schemas.microsoft.com/office/drawing/2014/main" id="{143D737C-A033-42E6-A863-E00AC7A4F0E1}"/>
            </a:ext>
          </a:extLst>
        </xdr:cNvPr>
        <xdr:cNvSpPr>
          <a:spLocks/>
        </xdr:cNvSpPr>
      </xdr:nvSpPr>
      <xdr:spPr bwMode="auto">
        <a:xfrm>
          <a:off x="100993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83</xdr:row>
      <xdr:rowOff>173181</xdr:rowOff>
    </xdr:from>
    <xdr:to>
      <xdr:col>5</xdr:col>
      <xdr:colOff>294410</xdr:colOff>
      <xdr:row>84</xdr:row>
      <xdr:rowOff>121226</xdr:rowOff>
    </xdr:to>
    <xdr:sp macro="" textlink="">
      <xdr:nvSpPr>
        <xdr:cNvPr id="259" name="Freeform 10707">
          <a:extLst>
            <a:ext uri="{FF2B5EF4-FFF2-40B4-BE49-F238E27FC236}">
              <a16:creationId xmlns:a16="http://schemas.microsoft.com/office/drawing/2014/main" id="{5BDF7895-BA0E-4476-8B26-4CBCF5610C01}"/>
            </a:ext>
          </a:extLst>
        </xdr:cNvPr>
        <xdr:cNvSpPr>
          <a:spLocks/>
        </xdr:cNvSpPr>
      </xdr:nvSpPr>
      <xdr:spPr bwMode="auto">
        <a:xfrm>
          <a:off x="6124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83</xdr:row>
      <xdr:rowOff>173181</xdr:rowOff>
    </xdr:from>
    <xdr:to>
      <xdr:col>7</xdr:col>
      <xdr:colOff>294410</xdr:colOff>
      <xdr:row>84</xdr:row>
      <xdr:rowOff>121226</xdr:rowOff>
    </xdr:to>
    <xdr:sp macro="" textlink="">
      <xdr:nvSpPr>
        <xdr:cNvPr id="260" name="Freeform 10707">
          <a:extLst>
            <a:ext uri="{FF2B5EF4-FFF2-40B4-BE49-F238E27FC236}">
              <a16:creationId xmlns:a16="http://schemas.microsoft.com/office/drawing/2014/main" id="{5D2EFD83-BA10-446D-BA9E-D046AE0EDC6E}"/>
            </a:ext>
          </a:extLst>
        </xdr:cNvPr>
        <xdr:cNvSpPr>
          <a:spLocks/>
        </xdr:cNvSpPr>
      </xdr:nvSpPr>
      <xdr:spPr bwMode="auto">
        <a:xfrm>
          <a:off x="16665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83</xdr:row>
      <xdr:rowOff>173181</xdr:rowOff>
    </xdr:from>
    <xdr:to>
      <xdr:col>9</xdr:col>
      <xdr:colOff>294410</xdr:colOff>
      <xdr:row>84</xdr:row>
      <xdr:rowOff>121226</xdr:rowOff>
    </xdr:to>
    <xdr:sp macro="" textlink="">
      <xdr:nvSpPr>
        <xdr:cNvPr id="261" name="Freeform 10707">
          <a:extLst>
            <a:ext uri="{FF2B5EF4-FFF2-40B4-BE49-F238E27FC236}">
              <a16:creationId xmlns:a16="http://schemas.microsoft.com/office/drawing/2014/main" id="{9F893BE9-2A20-4420-8DB9-50FA55FCA19C}"/>
            </a:ext>
          </a:extLst>
        </xdr:cNvPr>
        <xdr:cNvSpPr>
          <a:spLocks/>
        </xdr:cNvSpPr>
      </xdr:nvSpPr>
      <xdr:spPr bwMode="auto">
        <a:xfrm>
          <a:off x="27206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83</xdr:row>
      <xdr:rowOff>173181</xdr:rowOff>
    </xdr:from>
    <xdr:to>
      <xdr:col>11</xdr:col>
      <xdr:colOff>294410</xdr:colOff>
      <xdr:row>84</xdr:row>
      <xdr:rowOff>121226</xdr:rowOff>
    </xdr:to>
    <xdr:sp macro="" textlink="">
      <xdr:nvSpPr>
        <xdr:cNvPr id="262" name="Freeform 10707">
          <a:extLst>
            <a:ext uri="{FF2B5EF4-FFF2-40B4-BE49-F238E27FC236}">
              <a16:creationId xmlns:a16="http://schemas.microsoft.com/office/drawing/2014/main" id="{99A553A4-8741-4FAE-AC63-76109FD94BF7}"/>
            </a:ext>
          </a:extLst>
        </xdr:cNvPr>
        <xdr:cNvSpPr>
          <a:spLocks/>
        </xdr:cNvSpPr>
      </xdr:nvSpPr>
      <xdr:spPr bwMode="auto">
        <a:xfrm>
          <a:off x="37747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83</xdr:row>
      <xdr:rowOff>173181</xdr:rowOff>
    </xdr:from>
    <xdr:to>
      <xdr:col>13</xdr:col>
      <xdr:colOff>294410</xdr:colOff>
      <xdr:row>84</xdr:row>
      <xdr:rowOff>121226</xdr:rowOff>
    </xdr:to>
    <xdr:sp macro="" textlink="">
      <xdr:nvSpPr>
        <xdr:cNvPr id="263" name="Freeform 10707">
          <a:extLst>
            <a:ext uri="{FF2B5EF4-FFF2-40B4-BE49-F238E27FC236}">
              <a16:creationId xmlns:a16="http://schemas.microsoft.com/office/drawing/2014/main" id="{E9A8F369-1BBF-4B6B-9A2E-9A4A4F80BD61}"/>
            </a:ext>
          </a:extLst>
        </xdr:cNvPr>
        <xdr:cNvSpPr>
          <a:spLocks/>
        </xdr:cNvSpPr>
      </xdr:nvSpPr>
      <xdr:spPr bwMode="auto">
        <a:xfrm>
          <a:off x="48288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83</xdr:row>
      <xdr:rowOff>173181</xdr:rowOff>
    </xdr:from>
    <xdr:to>
      <xdr:col>15</xdr:col>
      <xdr:colOff>294410</xdr:colOff>
      <xdr:row>84</xdr:row>
      <xdr:rowOff>121226</xdr:rowOff>
    </xdr:to>
    <xdr:sp macro="" textlink="">
      <xdr:nvSpPr>
        <xdr:cNvPr id="264" name="Freeform 10707">
          <a:extLst>
            <a:ext uri="{FF2B5EF4-FFF2-40B4-BE49-F238E27FC236}">
              <a16:creationId xmlns:a16="http://schemas.microsoft.com/office/drawing/2014/main" id="{84002D48-DDD7-46AF-B899-CE57D42DBB52}"/>
            </a:ext>
          </a:extLst>
        </xdr:cNvPr>
        <xdr:cNvSpPr>
          <a:spLocks/>
        </xdr:cNvSpPr>
      </xdr:nvSpPr>
      <xdr:spPr bwMode="auto">
        <a:xfrm>
          <a:off x="58829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83</xdr:row>
      <xdr:rowOff>173181</xdr:rowOff>
    </xdr:from>
    <xdr:to>
      <xdr:col>17</xdr:col>
      <xdr:colOff>294410</xdr:colOff>
      <xdr:row>84</xdr:row>
      <xdr:rowOff>121226</xdr:rowOff>
    </xdr:to>
    <xdr:sp macro="" textlink="">
      <xdr:nvSpPr>
        <xdr:cNvPr id="265" name="Freeform 10707">
          <a:extLst>
            <a:ext uri="{FF2B5EF4-FFF2-40B4-BE49-F238E27FC236}">
              <a16:creationId xmlns:a16="http://schemas.microsoft.com/office/drawing/2014/main" id="{01C6F03B-7996-4FE9-B04A-814DAE46A657}"/>
            </a:ext>
          </a:extLst>
        </xdr:cNvPr>
        <xdr:cNvSpPr>
          <a:spLocks/>
        </xdr:cNvSpPr>
      </xdr:nvSpPr>
      <xdr:spPr bwMode="auto">
        <a:xfrm>
          <a:off x="69370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83</xdr:row>
      <xdr:rowOff>173181</xdr:rowOff>
    </xdr:from>
    <xdr:to>
      <xdr:col>19</xdr:col>
      <xdr:colOff>294410</xdr:colOff>
      <xdr:row>84</xdr:row>
      <xdr:rowOff>121226</xdr:rowOff>
    </xdr:to>
    <xdr:sp macro="" textlink="">
      <xdr:nvSpPr>
        <xdr:cNvPr id="266" name="Freeform 10707">
          <a:extLst>
            <a:ext uri="{FF2B5EF4-FFF2-40B4-BE49-F238E27FC236}">
              <a16:creationId xmlns:a16="http://schemas.microsoft.com/office/drawing/2014/main" id="{1FD34EFD-E9F4-427E-B246-F1A1AF05C174}"/>
            </a:ext>
          </a:extLst>
        </xdr:cNvPr>
        <xdr:cNvSpPr>
          <a:spLocks/>
        </xdr:cNvSpPr>
      </xdr:nvSpPr>
      <xdr:spPr bwMode="auto">
        <a:xfrm>
          <a:off x="79911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83</xdr:row>
      <xdr:rowOff>173181</xdr:rowOff>
    </xdr:from>
    <xdr:to>
      <xdr:col>21</xdr:col>
      <xdr:colOff>294410</xdr:colOff>
      <xdr:row>84</xdr:row>
      <xdr:rowOff>121226</xdr:rowOff>
    </xdr:to>
    <xdr:sp macro="" textlink="">
      <xdr:nvSpPr>
        <xdr:cNvPr id="267" name="Freeform 10707">
          <a:extLst>
            <a:ext uri="{FF2B5EF4-FFF2-40B4-BE49-F238E27FC236}">
              <a16:creationId xmlns:a16="http://schemas.microsoft.com/office/drawing/2014/main" id="{564AC718-9979-4BD1-898F-86205343740B}"/>
            </a:ext>
          </a:extLst>
        </xdr:cNvPr>
        <xdr:cNvSpPr>
          <a:spLocks/>
        </xdr:cNvSpPr>
      </xdr:nvSpPr>
      <xdr:spPr bwMode="auto">
        <a:xfrm>
          <a:off x="90452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94</xdr:row>
      <xdr:rowOff>173181</xdr:rowOff>
    </xdr:from>
    <xdr:to>
      <xdr:col>3</xdr:col>
      <xdr:colOff>294410</xdr:colOff>
      <xdr:row>95</xdr:row>
      <xdr:rowOff>121226</xdr:rowOff>
    </xdr:to>
    <xdr:sp macro="" textlink="">
      <xdr:nvSpPr>
        <xdr:cNvPr id="268" name="Freeform 10707">
          <a:extLst>
            <a:ext uri="{FF2B5EF4-FFF2-40B4-BE49-F238E27FC236}">
              <a16:creationId xmlns:a16="http://schemas.microsoft.com/office/drawing/2014/main" id="{9F1E103C-5888-4C53-9C6B-8BC345A42EE8}"/>
            </a:ext>
          </a:extLst>
        </xdr:cNvPr>
        <xdr:cNvSpPr>
          <a:spLocks/>
        </xdr:cNvSpPr>
      </xdr:nvSpPr>
      <xdr:spPr bwMode="auto">
        <a:xfrm>
          <a:off x="100993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94</xdr:row>
      <xdr:rowOff>173181</xdr:rowOff>
    </xdr:from>
    <xdr:to>
      <xdr:col>5</xdr:col>
      <xdr:colOff>294410</xdr:colOff>
      <xdr:row>95</xdr:row>
      <xdr:rowOff>121226</xdr:rowOff>
    </xdr:to>
    <xdr:sp macro="" textlink="">
      <xdr:nvSpPr>
        <xdr:cNvPr id="269" name="Freeform 10707">
          <a:extLst>
            <a:ext uri="{FF2B5EF4-FFF2-40B4-BE49-F238E27FC236}">
              <a16:creationId xmlns:a16="http://schemas.microsoft.com/office/drawing/2014/main" id="{EBBED3E7-2C5A-4826-B917-34EFF027279F}"/>
            </a:ext>
          </a:extLst>
        </xdr:cNvPr>
        <xdr:cNvSpPr>
          <a:spLocks/>
        </xdr:cNvSpPr>
      </xdr:nvSpPr>
      <xdr:spPr bwMode="auto">
        <a:xfrm>
          <a:off x="6124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94</xdr:row>
      <xdr:rowOff>173181</xdr:rowOff>
    </xdr:from>
    <xdr:to>
      <xdr:col>7</xdr:col>
      <xdr:colOff>294410</xdr:colOff>
      <xdr:row>95</xdr:row>
      <xdr:rowOff>121226</xdr:rowOff>
    </xdr:to>
    <xdr:sp macro="" textlink="">
      <xdr:nvSpPr>
        <xdr:cNvPr id="270" name="Freeform 10707">
          <a:extLst>
            <a:ext uri="{FF2B5EF4-FFF2-40B4-BE49-F238E27FC236}">
              <a16:creationId xmlns:a16="http://schemas.microsoft.com/office/drawing/2014/main" id="{394FAD87-6A1F-4AFE-B3F0-EB6551A4B245}"/>
            </a:ext>
          </a:extLst>
        </xdr:cNvPr>
        <xdr:cNvSpPr>
          <a:spLocks/>
        </xdr:cNvSpPr>
      </xdr:nvSpPr>
      <xdr:spPr bwMode="auto">
        <a:xfrm>
          <a:off x="16665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94</xdr:row>
      <xdr:rowOff>173181</xdr:rowOff>
    </xdr:from>
    <xdr:to>
      <xdr:col>9</xdr:col>
      <xdr:colOff>294410</xdr:colOff>
      <xdr:row>95</xdr:row>
      <xdr:rowOff>121226</xdr:rowOff>
    </xdr:to>
    <xdr:sp macro="" textlink="">
      <xdr:nvSpPr>
        <xdr:cNvPr id="271" name="Freeform 10707">
          <a:extLst>
            <a:ext uri="{FF2B5EF4-FFF2-40B4-BE49-F238E27FC236}">
              <a16:creationId xmlns:a16="http://schemas.microsoft.com/office/drawing/2014/main" id="{9AF45233-8626-450E-8C29-84AB3F0E412E}"/>
            </a:ext>
          </a:extLst>
        </xdr:cNvPr>
        <xdr:cNvSpPr>
          <a:spLocks/>
        </xdr:cNvSpPr>
      </xdr:nvSpPr>
      <xdr:spPr bwMode="auto">
        <a:xfrm>
          <a:off x="27206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94</xdr:row>
      <xdr:rowOff>173181</xdr:rowOff>
    </xdr:from>
    <xdr:to>
      <xdr:col>11</xdr:col>
      <xdr:colOff>294410</xdr:colOff>
      <xdr:row>95</xdr:row>
      <xdr:rowOff>121226</xdr:rowOff>
    </xdr:to>
    <xdr:sp macro="" textlink="">
      <xdr:nvSpPr>
        <xdr:cNvPr id="272" name="Freeform 10707">
          <a:extLst>
            <a:ext uri="{FF2B5EF4-FFF2-40B4-BE49-F238E27FC236}">
              <a16:creationId xmlns:a16="http://schemas.microsoft.com/office/drawing/2014/main" id="{2C450146-A832-47D3-849F-3A00B481A5DB}"/>
            </a:ext>
          </a:extLst>
        </xdr:cNvPr>
        <xdr:cNvSpPr>
          <a:spLocks/>
        </xdr:cNvSpPr>
      </xdr:nvSpPr>
      <xdr:spPr bwMode="auto">
        <a:xfrm>
          <a:off x="37747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94</xdr:row>
      <xdr:rowOff>173181</xdr:rowOff>
    </xdr:from>
    <xdr:to>
      <xdr:col>13</xdr:col>
      <xdr:colOff>294410</xdr:colOff>
      <xdr:row>95</xdr:row>
      <xdr:rowOff>121226</xdr:rowOff>
    </xdr:to>
    <xdr:sp macro="" textlink="">
      <xdr:nvSpPr>
        <xdr:cNvPr id="273" name="Freeform 10707">
          <a:extLst>
            <a:ext uri="{FF2B5EF4-FFF2-40B4-BE49-F238E27FC236}">
              <a16:creationId xmlns:a16="http://schemas.microsoft.com/office/drawing/2014/main" id="{BA21A598-4047-4643-91B6-3E33E5587026}"/>
            </a:ext>
          </a:extLst>
        </xdr:cNvPr>
        <xdr:cNvSpPr>
          <a:spLocks/>
        </xdr:cNvSpPr>
      </xdr:nvSpPr>
      <xdr:spPr bwMode="auto">
        <a:xfrm>
          <a:off x="48288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94</xdr:row>
      <xdr:rowOff>173181</xdr:rowOff>
    </xdr:from>
    <xdr:to>
      <xdr:col>15</xdr:col>
      <xdr:colOff>294410</xdr:colOff>
      <xdr:row>95</xdr:row>
      <xdr:rowOff>121226</xdr:rowOff>
    </xdr:to>
    <xdr:sp macro="" textlink="">
      <xdr:nvSpPr>
        <xdr:cNvPr id="274" name="Freeform 10707">
          <a:extLst>
            <a:ext uri="{FF2B5EF4-FFF2-40B4-BE49-F238E27FC236}">
              <a16:creationId xmlns:a16="http://schemas.microsoft.com/office/drawing/2014/main" id="{33E75718-524B-4E2C-A029-D0B0092EE1CF}"/>
            </a:ext>
          </a:extLst>
        </xdr:cNvPr>
        <xdr:cNvSpPr>
          <a:spLocks/>
        </xdr:cNvSpPr>
      </xdr:nvSpPr>
      <xdr:spPr bwMode="auto">
        <a:xfrm>
          <a:off x="58829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94</xdr:row>
      <xdr:rowOff>173181</xdr:rowOff>
    </xdr:from>
    <xdr:to>
      <xdr:col>17</xdr:col>
      <xdr:colOff>294410</xdr:colOff>
      <xdr:row>95</xdr:row>
      <xdr:rowOff>121226</xdr:rowOff>
    </xdr:to>
    <xdr:sp macro="" textlink="">
      <xdr:nvSpPr>
        <xdr:cNvPr id="275" name="Freeform 10707">
          <a:extLst>
            <a:ext uri="{FF2B5EF4-FFF2-40B4-BE49-F238E27FC236}">
              <a16:creationId xmlns:a16="http://schemas.microsoft.com/office/drawing/2014/main" id="{EA8C605C-647A-4377-8342-F3A3861744BE}"/>
            </a:ext>
          </a:extLst>
        </xdr:cNvPr>
        <xdr:cNvSpPr>
          <a:spLocks/>
        </xdr:cNvSpPr>
      </xdr:nvSpPr>
      <xdr:spPr bwMode="auto">
        <a:xfrm>
          <a:off x="69370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94</xdr:row>
      <xdr:rowOff>173181</xdr:rowOff>
    </xdr:from>
    <xdr:to>
      <xdr:col>19</xdr:col>
      <xdr:colOff>294410</xdr:colOff>
      <xdr:row>95</xdr:row>
      <xdr:rowOff>121226</xdr:rowOff>
    </xdr:to>
    <xdr:sp macro="" textlink="">
      <xdr:nvSpPr>
        <xdr:cNvPr id="276" name="Freeform 10707">
          <a:extLst>
            <a:ext uri="{FF2B5EF4-FFF2-40B4-BE49-F238E27FC236}">
              <a16:creationId xmlns:a16="http://schemas.microsoft.com/office/drawing/2014/main" id="{D0F876D5-D90F-472F-BF08-44F896565316}"/>
            </a:ext>
          </a:extLst>
        </xdr:cNvPr>
        <xdr:cNvSpPr>
          <a:spLocks/>
        </xdr:cNvSpPr>
      </xdr:nvSpPr>
      <xdr:spPr bwMode="auto">
        <a:xfrm>
          <a:off x="79911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94</xdr:row>
      <xdr:rowOff>173181</xdr:rowOff>
    </xdr:from>
    <xdr:to>
      <xdr:col>21</xdr:col>
      <xdr:colOff>294410</xdr:colOff>
      <xdr:row>95</xdr:row>
      <xdr:rowOff>121226</xdr:rowOff>
    </xdr:to>
    <xdr:sp macro="" textlink="">
      <xdr:nvSpPr>
        <xdr:cNvPr id="277" name="Freeform 10707">
          <a:extLst>
            <a:ext uri="{FF2B5EF4-FFF2-40B4-BE49-F238E27FC236}">
              <a16:creationId xmlns:a16="http://schemas.microsoft.com/office/drawing/2014/main" id="{5DFD7FD4-810A-430A-BAE9-8994A3EA608B}"/>
            </a:ext>
          </a:extLst>
        </xdr:cNvPr>
        <xdr:cNvSpPr>
          <a:spLocks/>
        </xdr:cNvSpPr>
      </xdr:nvSpPr>
      <xdr:spPr bwMode="auto">
        <a:xfrm>
          <a:off x="90452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106</xdr:row>
      <xdr:rowOff>173181</xdr:rowOff>
    </xdr:from>
    <xdr:to>
      <xdr:col>3</xdr:col>
      <xdr:colOff>294410</xdr:colOff>
      <xdr:row>107</xdr:row>
      <xdr:rowOff>121226</xdr:rowOff>
    </xdr:to>
    <xdr:sp macro="" textlink="">
      <xdr:nvSpPr>
        <xdr:cNvPr id="278" name="Freeform 10707">
          <a:extLst>
            <a:ext uri="{FF2B5EF4-FFF2-40B4-BE49-F238E27FC236}">
              <a16:creationId xmlns:a16="http://schemas.microsoft.com/office/drawing/2014/main" id="{5D981D08-86AA-4402-9AD7-BE4A7ED0D732}"/>
            </a:ext>
          </a:extLst>
        </xdr:cNvPr>
        <xdr:cNvSpPr>
          <a:spLocks/>
        </xdr:cNvSpPr>
      </xdr:nvSpPr>
      <xdr:spPr bwMode="auto">
        <a:xfrm>
          <a:off x="100993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106</xdr:row>
      <xdr:rowOff>173181</xdr:rowOff>
    </xdr:from>
    <xdr:to>
      <xdr:col>5</xdr:col>
      <xdr:colOff>294410</xdr:colOff>
      <xdr:row>107</xdr:row>
      <xdr:rowOff>121226</xdr:rowOff>
    </xdr:to>
    <xdr:sp macro="" textlink="">
      <xdr:nvSpPr>
        <xdr:cNvPr id="279" name="Freeform 10707">
          <a:extLst>
            <a:ext uri="{FF2B5EF4-FFF2-40B4-BE49-F238E27FC236}">
              <a16:creationId xmlns:a16="http://schemas.microsoft.com/office/drawing/2014/main" id="{F41A3DB3-2F89-47DE-AA8A-CBB687EBC0FE}"/>
            </a:ext>
          </a:extLst>
        </xdr:cNvPr>
        <xdr:cNvSpPr>
          <a:spLocks/>
        </xdr:cNvSpPr>
      </xdr:nvSpPr>
      <xdr:spPr bwMode="auto">
        <a:xfrm>
          <a:off x="6124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106</xdr:row>
      <xdr:rowOff>173181</xdr:rowOff>
    </xdr:from>
    <xdr:to>
      <xdr:col>7</xdr:col>
      <xdr:colOff>294410</xdr:colOff>
      <xdr:row>107</xdr:row>
      <xdr:rowOff>121226</xdr:rowOff>
    </xdr:to>
    <xdr:sp macro="" textlink="">
      <xdr:nvSpPr>
        <xdr:cNvPr id="280" name="Freeform 10707">
          <a:extLst>
            <a:ext uri="{FF2B5EF4-FFF2-40B4-BE49-F238E27FC236}">
              <a16:creationId xmlns:a16="http://schemas.microsoft.com/office/drawing/2014/main" id="{2F1CB058-279F-48AE-BA73-36EBDE12A5FE}"/>
            </a:ext>
          </a:extLst>
        </xdr:cNvPr>
        <xdr:cNvSpPr>
          <a:spLocks/>
        </xdr:cNvSpPr>
      </xdr:nvSpPr>
      <xdr:spPr bwMode="auto">
        <a:xfrm>
          <a:off x="16665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106</xdr:row>
      <xdr:rowOff>173181</xdr:rowOff>
    </xdr:from>
    <xdr:to>
      <xdr:col>9</xdr:col>
      <xdr:colOff>294410</xdr:colOff>
      <xdr:row>107</xdr:row>
      <xdr:rowOff>121226</xdr:rowOff>
    </xdr:to>
    <xdr:sp macro="" textlink="">
      <xdr:nvSpPr>
        <xdr:cNvPr id="281" name="Freeform 10707">
          <a:extLst>
            <a:ext uri="{FF2B5EF4-FFF2-40B4-BE49-F238E27FC236}">
              <a16:creationId xmlns:a16="http://schemas.microsoft.com/office/drawing/2014/main" id="{53C1D533-4897-4BC1-A45F-1363DA004942}"/>
            </a:ext>
          </a:extLst>
        </xdr:cNvPr>
        <xdr:cNvSpPr>
          <a:spLocks/>
        </xdr:cNvSpPr>
      </xdr:nvSpPr>
      <xdr:spPr bwMode="auto">
        <a:xfrm>
          <a:off x="27206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106</xdr:row>
      <xdr:rowOff>173181</xdr:rowOff>
    </xdr:from>
    <xdr:to>
      <xdr:col>11</xdr:col>
      <xdr:colOff>294410</xdr:colOff>
      <xdr:row>107</xdr:row>
      <xdr:rowOff>121226</xdr:rowOff>
    </xdr:to>
    <xdr:sp macro="" textlink="">
      <xdr:nvSpPr>
        <xdr:cNvPr id="282" name="Freeform 10707">
          <a:extLst>
            <a:ext uri="{FF2B5EF4-FFF2-40B4-BE49-F238E27FC236}">
              <a16:creationId xmlns:a16="http://schemas.microsoft.com/office/drawing/2014/main" id="{D933E973-596B-480C-AB89-559B739D3574}"/>
            </a:ext>
          </a:extLst>
        </xdr:cNvPr>
        <xdr:cNvSpPr>
          <a:spLocks/>
        </xdr:cNvSpPr>
      </xdr:nvSpPr>
      <xdr:spPr bwMode="auto">
        <a:xfrm>
          <a:off x="37747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106</xdr:row>
      <xdr:rowOff>173181</xdr:rowOff>
    </xdr:from>
    <xdr:to>
      <xdr:col>13</xdr:col>
      <xdr:colOff>294410</xdr:colOff>
      <xdr:row>107</xdr:row>
      <xdr:rowOff>121226</xdr:rowOff>
    </xdr:to>
    <xdr:sp macro="" textlink="">
      <xdr:nvSpPr>
        <xdr:cNvPr id="283" name="Freeform 10707">
          <a:extLst>
            <a:ext uri="{FF2B5EF4-FFF2-40B4-BE49-F238E27FC236}">
              <a16:creationId xmlns:a16="http://schemas.microsoft.com/office/drawing/2014/main" id="{6E6B7C61-D7B4-4EF0-BF61-3EB46E482B91}"/>
            </a:ext>
          </a:extLst>
        </xdr:cNvPr>
        <xdr:cNvSpPr>
          <a:spLocks/>
        </xdr:cNvSpPr>
      </xdr:nvSpPr>
      <xdr:spPr bwMode="auto">
        <a:xfrm>
          <a:off x="48288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106</xdr:row>
      <xdr:rowOff>173181</xdr:rowOff>
    </xdr:from>
    <xdr:to>
      <xdr:col>15</xdr:col>
      <xdr:colOff>294410</xdr:colOff>
      <xdr:row>107</xdr:row>
      <xdr:rowOff>121226</xdr:rowOff>
    </xdr:to>
    <xdr:sp macro="" textlink="">
      <xdr:nvSpPr>
        <xdr:cNvPr id="284" name="Freeform 10707">
          <a:extLst>
            <a:ext uri="{FF2B5EF4-FFF2-40B4-BE49-F238E27FC236}">
              <a16:creationId xmlns:a16="http://schemas.microsoft.com/office/drawing/2014/main" id="{E567EFC0-F703-427F-9A90-C39161305D87}"/>
            </a:ext>
          </a:extLst>
        </xdr:cNvPr>
        <xdr:cNvSpPr>
          <a:spLocks/>
        </xdr:cNvSpPr>
      </xdr:nvSpPr>
      <xdr:spPr bwMode="auto">
        <a:xfrm>
          <a:off x="58829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106</xdr:row>
      <xdr:rowOff>173181</xdr:rowOff>
    </xdr:from>
    <xdr:to>
      <xdr:col>17</xdr:col>
      <xdr:colOff>294410</xdr:colOff>
      <xdr:row>107</xdr:row>
      <xdr:rowOff>121226</xdr:rowOff>
    </xdr:to>
    <xdr:sp macro="" textlink="">
      <xdr:nvSpPr>
        <xdr:cNvPr id="285" name="Freeform 10707">
          <a:extLst>
            <a:ext uri="{FF2B5EF4-FFF2-40B4-BE49-F238E27FC236}">
              <a16:creationId xmlns:a16="http://schemas.microsoft.com/office/drawing/2014/main" id="{FD92FBBE-C5DC-4AC4-BA78-24E83DBBCC26}"/>
            </a:ext>
          </a:extLst>
        </xdr:cNvPr>
        <xdr:cNvSpPr>
          <a:spLocks/>
        </xdr:cNvSpPr>
      </xdr:nvSpPr>
      <xdr:spPr bwMode="auto">
        <a:xfrm>
          <a:off x="69370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106</xdr:row>
      <xdr:rowOff>173181</xdr:rowOff>
    </xdr:from>
    <xdr:to>
      <xdr:col>19</xdr:col>
      <xdr:colOff>294410</xdr:colOff>
      <xdr:row>107</xdr:row>
      <xdr:rowOff>121226</xdr:rowOff>
    </xdr:to>
    <xdr:sp macro="" textlink="">
      <xdr:nvSpPr>
        <xdr:cNvPr id="286" name="Freeform 10707">
          <a:extLst>
            <a:ext uri="{FF2B5EF4-FFF2-40B4-BE49-F238E27FC236}">
              <a16:creationId xmlns:a16="http://schemas.microsoft.com/office/drawing/2014/main" id="{1ED3CB67-90D5-447E-BF33-149DDBD74B2B}"/>
            </a:ext>
          </a:extLst>
        </xdr:cNvPr>
        <xdr:cNvSpPr>
          <a:spLocks/>
        </xdr:cNvSpPr>
      </xdr:nvSpPr>
      <xdr:spPr bwMode="auto">
        <a:xfrm>
          <a:off x="79911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106</xdr:row>
      <xdr:rowOff>173181</xdr:rowOff>
    </xdr:from>
    <xdr:to>
      <xdr:col>21</xdr:col>
      <xdr:colOff>294410</xdr:colOff>
      <xdr:row>107</xdr:row>
      <xdr:rowOff>121226</xdr:rowOff>
    </xdr:to>
    <xdr:sp macro="" textlink="">
      <xdr:nvSpPr>
        <xdr:cNvPr id="287" name="Freeform 10707">
          <a:extLst>
            <a:ext uri="{FF2B5EF4-FFF2-40B4-BE49-F238E27FC236}">
              <a16:creationId xmlns:a16="http://schemas.microsoft.com/office/drawing/2014/main" id="{D3535565-02D6-4D68-9E07-D5FA8876825B}"/>
            </a:ext>
          </a:extLst>
        </xdr:cNvPr>
        <xdr:cNvSpPr>
          <a:spLocks/>
        </xdr:cNvSpPr>
      </xdr:nvSpPr>
      <xdr:spPr bwMode="auto">
        <a:xfrm>
          <a:off x="90452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118</xdr:row>
      <xdr:rowOff>173181</xdr:rowOff>
    </xdr:from>
    <xdr:to>
      <xdr:col>3</xdr:col>
      <xdr:colOff>294410</xdr:colOff>
      <xdr:row>119</xdr:row>
      <xdr:rowOff>121226</xdr:rowOff>
    </xdr:to>
    <xdr:sp macro="" textlink="">
      <xdr:nvSpPr>
        <xdr:cNvPr id="288" name="Freeform 10707">
          <a:extLst>
            <a:ext uri="{FF2B5EF4-FFF2-40B4-BE49-F238E27FC236}">
              <a16:creationId xmlns:a16="http://schemas.microsoft.com/office/drawing/2014/main" id="{761EE968-DBFB-400B-B175-C265FD83BA6E}"/>
            </a:ext>
          </a:extLst>
        </xdr:cNvPr>
        <xdr:cNvSpPr>
          <a:spLocks/>
        </xdr:cNvSpPr>
      </xdr:nvSpPr>
      <xdr:spPr bwMode="auto">
        <a:xfrm>
          <a:off x="100993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118</xdr:row>
      <xdr:rowOff>173181</xdr:rowOff>
    </xdr:from>
    <xdr:to>
      <xdr:col>5</xdr:col>
      <xdr:colOff>294410</xdr:colOff>
      <xdr:row>119</xdr:row>
      <xdr:rowOff>121226</xdr:rowOff>
    </xdr:to>
    <xdr:sp macro="" textlink="">
      <xdr:nvSpPr>
        <xdr:cNvPr id="289" name="Freeform 10707">
          <a:extLst>
            <a:ext uri="{FF2B5EF4-FFF2-40B4-BE49-F238E27FC236}">
              <a16:creationId xmlns:a16="http://schemas.microsoft.com/office/drawing/2014/main" id="{6A385971-C721-4D5D-BB6C-B7B8B298D0C1}"/>
            </a:ext>
          </a:extLst>
        </xdr:cNvPr>
        <xdr:cNvSpPr>
          <a:spLocks/>
        </xdr:cNvSpPr>
      </xdr:nvSpPr>
      <xdr:spPr bwMode="auto">
        <a:xfrm>
          <a:off x="6124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130</xdr:row>
      <xdr:rowOff>173181</xdr:rowOff>
    </xdr:from>
    <xdr:to>
      <xdr:col>5</xdr:col>
      <xdr:colOff>294410</xdr:colOff>
      <xdr:row>131</xdr:row>
      <xdr:rowOff>121226</xdr:rowOff>
    </xdr:to>
    <xdr:sp macro="" textlink="">
      <xdr:nvSpPr>
        <xdr:cNvPr id="290" name="Freeform 10707">
          <a:extLst>
            <a:ext uri="{FF2B5EF4-FFF2-40B4-BE49-F238E27FC236}">
              <a16:creationId xmlns:a16="http://schemas.microsoft.com/office/drawing/2014/main" id="{22E3DE64-9170-42B6-8038-0BEF764CA986}"/>
            </a:ext>
          </a:extLst>
        </xdr:cNvPr>
        <xdr:cNvSpPr>
          <a:spLocks/>
        </xdr:cNvSpPr>
      </xdr:nvSpPr>
      <xdr:spPr bwMode="auto">
        <a:xfrm>
          <a:off x="6124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130</xdr:row>
      <xdr:rowOff>173181</xdr:rowOff>
    </xdr:from>
    <xdr:to>
      <xdr:col>7</xdr:col>
      <xdr:colOff>294410</xdr:colOff>
      <xdr:row>131</xdr:row>
      <xdr:rowOff>121226</xdr:rowOff>
    </xdr:to>
    <xdr:sp macro="" textlink="">
      <xdr:nvSpPr>
        <xdr:cNvPr id="291" name="Freeform 10707">
          <a:extLst>
            <a:ext uri="{FF2B5EF4-FFF2-40B4-BE49-F238E27FC236}">
              <a16:creationId xmlns:a16="http://schemas.microsoft.com/office/drawing/2014/main" id="{FFF65DCC-916C-40A8-9B07-1B0F39DCEB17}"/>
            </a:ext>
          </a:extLst>
        </xdr:cNvPr>
        <xdr:cNvSpPr>
          <a:spLocks/>
        </xdr:cNvSpPr>
      </xdr:nvSpPr>
      <xdr:spPr bwMode="auto">
        <a:xfrm>
          <a:off x="16665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118</xdr:row>
      <xdr:rowOff>173181</xdr:rowOff>
    </xdr:from>
    <xdr:to>
      <xdr:col>7</xdr:col>
      <xdr:colOff>294410</xdr:colOff>
      <xdr:row>119</xdr:row>
      <xdr:rowOff>121226</xdr:rowOff>
    </xdr:to>
    <xdr:sp macro="" textlink="">
      <xdr:nvSpPr>
        <xdr:cNvPr id="292" name="Freeform 10707">
          <a:extLst>
            <a:ext uri="{FF2B5EF4-FFF2-40B4-BE49-F238E27FC236}">
              <a16:creationId xmlns:a16="http://schemas.microsoft.com/office/drawing/2014/main" id="{A026C1DE-2901-4962-BE94-EE14F5C58981}"/>
            </a:ext>
          </a:extLst>
        </xdr:cNvPr>
        <xdr:cNvSpPr>
          <a:spLocks/>
        </xdr:cNvSpPr>
      </xdr:nvSpPr>
      <xdr:spPr bwMode="auto">
        <a:xfrm>
          <a:off x="16665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118</xdr:row>
      <xdr:rowOff>173181</xdr:rowOff>
    </xdr:from>
    <xdr:to>
      <xdr:col>9</xdr:col>
      <xdr:colOff>294410</xdr:colOff>
      <xdr:row>119</xdr:row>
      <xdr:rowOff>121226</xdr:rowOff>
    </xdr:to>
    <xdr:sp macro="" textlink="">
      <xdr:nvSpPr>
        <xdr:cNvPr id="293" name="Freeform 10707">
          <a:extLst>
            <a:ext uri="{FF2B5EF4-FFF2-40B4-BE49-F238E27FC236}">
              <a16:creationId xmlns:a16="http://schemas.microsoft.com/office/drawing/2014/main" id="{C1662385-7C5C-4B76-A3A1-C50A86183D8F}"/>
            </a:ext>
          </a:extLst>
        </xdr:cNvPr>
        <xdr:cNvSpPr>
          <a:spLocks/>
        </xdr:cNvSpPr>
      </xdr:nvSpPr>
      <xdr:spPr bwMode="auto">
        <a:xfrm>
          <a:off x="27206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130</xdr:row>
      <xdr:rowOff>173181</xdr:rowOff>
    </xdr:from>
    <xdr:to>
      <xdr:col>9</xdr:col>
      <xdr:colOff>294410</xdr:colOff>
      <xdr:row>131</xdr:row>
      <xdr:rowOff>121226</xdr:rowOff>
    </xdr:to>
    <xdr:sp macro="" textlink="">
      <xdr:nvSpPr>
        <xdr:cNvPr id="294" name="Freeform 10707">
          <a:extLst>
            <a:ext uri="{FF2B5EF4-FFF2-40B4-BE49-F238E27FC236}">
              <a16:creationId xmlns:a16="http://schemas.microsoft.com/office/drawing/2014/main" id="{E127A012-0761-4617-A8F2-34403B84FF01}"/>
            </a:ext>
          </a:extLst>
        </xdr:cNvPr>
        <xdr:cNvSpPr>
          <a:spLocks/>
        </xdr:cNvSpPr>
      </xdr:nvSpPr>
      <xdr:spPr bwMode="auto">
        <a:xfrm>
          <a:off x="27206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118</xdr:row>
      <xdr:rowOff>173181</xdr:rowOff>
    </xdr:from>
    <xdr:to>
      <xdr:col>11</xdr:col>
      <xdr:colOff>294410</xdr:colOff>
      <xdr:row>119</xdr:row>
      <xdr:rowOff>121226</xdr:rowOff>
    </xdr:to>
    <xdr:sp macro="" textlink="">
      <xdr:nvSpPr>
        <xdr:cNvPr id="295" name="Freeform 10707">
          <a:extLst>
            <a:ext uri="{FF2B5EF4-FFF2-40B4-BE49-F238E27FC236}">
              <a16:creationId xmlns:a16="http://schemas.microsoft.com/office/drawing/2014/main" id="{171DA040-0404-4CB0-951A-7FC1CF6F0D09}"/>
            </a:ext>
          </a:extLst>
        </xdr:cNvPr>
        <xdr:cNvSpPr>
          <a:spLocks/>
        </xdr:cNvSpPr>
      </xdr:nvSpPr>
      <xdr:spPr bwMode="auto">
        <a:xfrm>
          <a:off x="37747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130</xdr:row>
      <xdr:rowOff>173181</xdr:rowOff>
    </xdr:from>
    <xdr:to>
      <xdr:col>11</xdr:col>
      <xdr:colOff>294410</xdr:colOff>
      <xdr:row>131</xdr:row>
      <xdr:rowOff>121226</xdr:rowOff>
    </xdr:to>
    <xdr:sp macro="" textlink="">
      <xdr:nvSpPr>
        <xdr:cNvPr id="296" name="Freeform 10707">
          <a:extLst>
            <a:ext uri="{FF2B5EF4-FFF2-40B4-BE49-F238E27FC236}">
              <a16:creationId xmlns:a16="http://schemas.microsoft.com/office/drawing/2014/main" id="{05F42927-2746-4B89-83CF-5D7F5FEA60A8}"/>
            </a:ext>
          </a:extLst>
        </xdr:cNvPr>
        <xdr:cNvSpPr>
          <a:spLocks/>
        </xdr:cNvSpPr>
      </xdr:nvSpPr>
      <xdr:spPr bwMode="auto">
        <a:xfrm>
          <a:off x="37747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118</xdr:row>
      <xdr:rowOff>173181</xdr:rowOff>
    </xdr:from>
    <xdr:to>
      <xdr:col>13</xdr:col>
      <xdr:colOff>294410</xdr:colOff>
      <xdr:row>119</xdr:row>
      <xdr:rowOff>121226</xdr:rowOff>
    </xdr:to>
    <xdr:sp macro="" textlink="">
      <xdr:nvSpPr>
        <xdr:cNvPr id="297" name="Freeform 10707">
          <a:extLst>
            <a:ext uri="{FF2B5EF4-FFF2-40B4-BE49-F238E27FC236}">
              <a16:creationId xmlns:a16="http://schemas.microsoft.com/office/drawing/2014/main" id="{214EF3A4-1283-43CF-A80D-7CF3291A02FE}"/>
            </a:ext>
          </a:extLst>
        </xdr:cNvPr>
        <xdr:cNvSpPr>
          <a:spLocks/>
        </xdr:cNvSpPr>
      </xdr:nvSpPr>
      <xdr:spPr bwMode="auto">
        <a:xfrm>
          <a:off x="48288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130</xdr:row>
      <xdr:rowOff>173181</xdr:rowOff>
    </xdr:from>
    <xdr:to>
      <xdr:col>13</xdr:col>
      <xdr:colOff>294410</xdr:colOff>
      <xdr:row>131</xdr:row>
      <xdr:rowOff>121226</xdr:rowOff>
    </xdr:to>
    <xdr:sp macro="" textlink="">
      <xdr:nvSpPr>
        <xdr:cNvPr id="298" name="Freeform 10707">
          <a:extLst>
            <a:ext uri="{FF2B5EF4-FFF2-40B4-BE49-F238E27FC236}">
              <a16:creationId xmlns:a16="http://schemas.microsoft.com/office/drawing/2014/main" id="{F50338EC-F064-4212-A40C-ED9FAEFED797}"/>
            </a:ext>
          </a:extLst>
        </xdr:cNvPr>
        <xdr:cNvSpPr>
          <a:spLocks/>
        </xdr:cNvSpPr>
      </xdr:nvSpPr>
      <xdr:spPr bwMode="auto">
        <a:xfrm>
          <a:off x="48288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118</xdr:row>
      <xdr:rowOff>173181</xdr:rowOff>
    </xdr:from>
    <xdr:to>
      <xdr:col>15</xdr:col>
      <xdr:colOff>294410</xdr:colOff>
      <xdr:row>119</xdr:row>
      <xdr:rowOff>121226</xdr:rowOff>
    </xdr:to>
    <xdr:sp macro="" textlink="">
      <xdr:nvSpPr>
        <xdr:cNvPr id="299" name="Freeform 10707">
          <a:extLst>
            <a:ext uri="{FF2B5EF4-FFF2-40B4-BE49-F238E27FC236}">
              <a16:creationId xmlns:a16="http://schemas.microsoft.com/office/drawing/2014/main" id="{93767768-0D14-4E69-81F8-8293399DC715}"/>
            </a:ext>
          </a:extLst>
        </xdr:cNvPr>
        <xdr:cNvSpPr>
          <a:spLocks/>
        </xdr:cNvSpPr>
      </xdr:nvSpPr>
      <xdr:spPr bwMode="auto">
        <a:xfrm>
          <a:off x="58829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130</xdr:row>
      <xdr:rowOff>173181</xdr:rowOff>
    </xdr:from>
    <xdr:to>
      <xdr:col>15</xdr:col>
      <xdr:colOff>294410</xdr:colOff>
      <xdr:row>131</xdr:row>
      <xdr:rowOff>121226</xdr:rowOff>
    </xdr:to>
    <xdr:sp macro="" textlink="">
      <xdr:nvSpPr>
        <xdr:cNvPr id="300" name="Freeform 10707">
          <a:extLst>
            <a:ext uri="{FF2B5EF4-FFF2-40B4-BE49-F238E27FC236}">
              <a16:creationId xmlns:a16="http://schemas.microsoft.com/office/drawing/2014/main" id="{09371BAC-C892-4EAB-BDF4-B6B1686E9D65}"/>
            </a:ext>
          </a:extLst>
        </xdr:cNvPr>
        <xdr:cNvSpPr>
          <a:spLocks/>
        </xdr:cNvSpPr>
      </xdr:nvSpPr>
      <xdr:spPr bwMode="auto">
        <a:xfrm>
          <a:off x="58829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118</xdr:row>
      <xdr:rowOff>173181</xdr:rowOff>
    </xdr:from>
    <xdr:to>
      <xdr:col>17</xdr:col>
      <xdr:colOff>294410</xdr:colOff>
      <xdr:row>119</xdr:row>
      <xdr:rowOff>121226</xdr:rowOff>
    </xdr:to>
    <xdr:sp macro="" textlink="">
      <xdr:nvSpPr>
        <xdr:cNvPr id="301" name="Freeform 10707">
          <a:extLst>
            <a:ext uri="{FF2B5EF4-FFF2-40B4-BE49-F238E27FC236}">
              <a16:creationId xmlns:a16="http://schemas.microsoft.com/office/drawing/2014/main" id="{1DAE8699-D244-4072-AD29-CCF27333579C}"/>
            </a:ext>
          </a:extLst>
        </xdr:cNvPr>
        <xdr:cNvSpPr>
          <a:spLocks/>
        </xdr:cNvSpPr>
      </xdr:nvSpPr>
      <xdr:spPr bwMode="auto">
        <a:xfrm>
          <a:off x="69370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130</xdr:row>
      <xdr:rowOff>173181</xdr:rowOff>
    </xdr:from>
    <xdr:to>
      <xdr:col>17</xdr:col>
      <xdr:colOff>294410</xdr:colOff>
      <xdr:row>131</xdr:row>
      <xdr:rowOff>121226</xdr:rowOff>
    </xdr:to>
    <xdr:sp macro="" textlink="">
      <xdr:nvSpPr>
        <xdr:cNvPr id="302" name="Freeform 10707">
          <a:extLst>
            <a:ext uri="{FF2B5EF4-FFF2-40B4-BE49-F238E27FC236}">
              <a16:creationId xmlns:a16="http://schemas.microsoft.com/office/drawing/2014/main" id="{763BA288-046D-4A7B-96AC-834D215B082E}"/>
            </a:ext>
          </a:extLst>
        </xdr:cNvPr>
        <xdr:cNvSpPr>
          <a:spLocks/>
        </xdr:cNvSpPr>
      </xdr:nvSpPr>
      <xdr:spPr bwMode="auto">
        <a:xfrm>
          <a:off x="69370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118</xdr:row>
      <xdr:rowOff>173181</xdr:rowOff>
    </xdr:from>
    <xdr:to>
      <xdr:col>19</xdr:col>
      <xdr:colOff>294410</xdr:colOff>
      <xdr:row>119</xdr:row>
      <xdr:rowOff>121226</xdr:rowOff>
    </xdr:to>
    <xdr:sp macro="" textlink="">
      <xdr:nvSpPr>
        <xdr:cNvPr id="303" name="Freeform 10707">
          <a:extLst>
            <a:ext uri="{FF2B5EF4-FFF2-40B4-BE49-F238E27FC236}">
              <a16:creationId xmlns:a16="http://schemas.microsoft.com/office/drawing/2014/main" id="{08F46C69-8B96-41E4-A68F-59938970487E}"/>
            </a:ext>
          </a:extLst>
        </xdr:cNvPr>
        <xdr:cNvSpPr>
          <a:spLocks/>
        </xdr:cNvSpPr>
      </xdr:nvSpPr>
      <xdr:spPr bwMode="auto">
        <a:xfrm>
          <a:off x="79911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130</xdr:row>
      <xdr:rowOff>173181</xdr:rowOff>
    </xdr:from>
    <xdr:to>
      <xdr:col>19</xdr:col>
      <xdr:colOff>294410</xdr:colOff>
      <xdr:row>131</xdr:row>
      <xdr:rowOff>121226</xdr:rowOff>
    </xdr:to>
    <xdr:sp macro="" textlink="">
      <xdr:nvSpPr>
        <xdr:cNvPr id="304" name="Freeform 10707">
          <a:extLst>
            <a:ext uri="{FF2B5EF4-FFF2-40B4-BE49-F238E27FC236}">
              <a16:creationId xmlns:a16="http://schemas.microsoft.com/office/drawing/2014/main" id="{71E96024-33EF-40AC-B08B-A295F7AF9515}"/>
            </a:ext>
          </a:extLst>
        </xdr:cNvPr>
        <xdr:cNvSpPr>
          <a:spLocks/>
        </xdr:cNvSpPr>
      </xdr:nvSpPr>
      <xdr:spPr bwMode="auto">
        <a:xfrm>
          <a:off x="79911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118</xdr:row>
      <xdr:rowOff>173181</xdr:rowOff>
    </xdr:from>
    <xdr:to>
      <xdr:col>21</xdr:col>
      <xdr:colOff>294410</xdr:colOff>
      <xdr:row>119</xdr:row>
      <xdr:rowOff>121226</xdr:rowOff>
    </xdr:to>
    <xdr:sp macro="" textlink="">
      <xdr:nvSpPr>
        <xdr:cNvPr id="305" name="Freeform 10707">
          <a:extLst>
            <a:ext uri="{FF2B5EF4-FFF2-40B4-BE49-F238E27FC236}">
              <a16:creationId xmlns:a16="http://schemas.microsoft.com/office/drawing/2014/main" id="{82969AB5-AFCC-4F14-A9B9-CE6317BF520E}"/>
            </a:ext>
          </a:extLst>
        </xdr:cNvPr>
        <xdr:cNvSpPr>
          <a:spLocks/>
        </xdr:cNvSpPr>
      </xdr:nvSpPr>
      <xdr:spPr bwMode="auto">
        <a:xfrm>
          <a:off x="90452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130</xdr:row>
      <xdr:rowOff>173181</xdr:rowOff>
    </xdr:from>
    <xdr:to>
      <xdr:col>21</xdr:col>
      <xdr:colOff>294410</xdr:colOff>
      <xdr:row>131</xdr:row>
      <xdr:rowOff>121226</xdr:rowOff>
    </xdr:to>
    <xdr:sp macro="" textlink="">
      <xdr:nvSpPr>
        <xdr:cNvPr id="306" name="Freeform 10707">
          <a:extLst>
            <a:ext uri="{FF2B5EF4-FFF2-40B4-BE49-F238E27FC236}">
              <a16:creationId xmlns:a16="http://schemas.microsoft.com/office/drawing/2014/main" id="{C33650FD-AF25-40BB-AF83-5A60110080F6}"/>
            </a:ext>
          </a:extLst>
        </xdr:cNvPr>
        <xdr:cNvSpPr>
          <a:spLocks/>
        </xdr:cNvSpPr>
      </xdr:nvSpPr>
      <xdr:spPr bwMode="auto">
        <a:xfrm>
          <a:off x="90452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130</xdr:row>
      <xdr:rowOff>173181</xdr:rowOff>
    </xdr:from>
    <xdr:to>
      <xdr:col>3</xdr:col>
      <xdr:colOff>294410</xdr:colOff>
      <xdr:row>131</xdr:row>
      <xdr:rowOff>121226</xdr:rowOff>
    </xdr:to>
    <xdr:sp macro="" textlink="">
      <xdr:nvSpPr>
        <xdr:cNvPr id="307" name="Freeform 10707">
          <a:extLst>
            <a:ext uri="{FF2B5EF4-FFF2-40B4-BE49-F238E27FC236}">
              <a16:creationId xmlns:a16="http://schemas.microsoft.com/office/drawing/2014/main" id="{BBE32E20-8A24-40BA-B410-8E11D2EFA03F}"/>
            </a:ext>
          </a:extLst>
        </xdr:cNvPr>
        <xdr:cNvSpPr>
          <a:spLocks/>
        </xdr:cNvSpPr>
      </xdr:nvSpPr>
      <xdr:spPr bwMode="auto">
        <a:xfrm>
          <a:off x="100993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142</xdr:row>
      <xdr:rowOff>173181</xdr:rowOff>
    </xdr:from>
    <xdr:to>
      <xdr:col>3</xdr:col>
      <xdr:colOff>294410</xdr:colOff>
      <xdr:row>143</xdr:row>
      <xdr:rowOff>121226</xdr:rowOff>
    </xdr:to>
    <xdr:sp macro="" textlink="">
      <xdr:nvSpPr>
        <xdr:cNvPr id="308" name="Freeform 10707">
          <a:extLst>
            <a:ext uri="{FF2B5EF4-FFF2-40B4-BE49-F238E27FC236}">
              <a16:creationId xmlns:a16="http://schemas.microsoft.com/office/drawing/2014/main" id="{DA3FF751-E277-40CB-8918-AC785BDA750F}"/>
            </a:ext>
          </a:extLst>
        </xdr:cNvPr>
        <xdr:cNvSpPr>
          <a:spLocks/>
        </xdr:cNvSpPr>
      </xdr:nvSpPr>
      <xdr:spPr bwMode="auto">
        <a:xfrm>
          <a:off x="100993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142</xdr:row>
      <xdr:rowOff>173181</xdr:rowOff>
    </xdr:from>
    <xdr:to>
      <xdr:col>5</xdr:col>
      <xdr:colOff>294410</xdr:colOff>
      <xdr:row>143</xdr:row>
      <xdr:rowOff>121226</xdr:rowOff>
    </xdr:to>
    <xdr:sp macro="" textlink="">
      <xdr:nvSpPr>
        <xdr:cNvPr id="309" name="Freeform 10707">
          <a:extLst>
            <a:ext uri="{FF2B5EF4-FFF2-40B4-BE49-F238E27FC236}">
              <a16:creationId xmlns:a16="http://schemas.microsoft.com/office/drawing/2014/main" id="{13CD52BB-7AA9-4B8E-9EED-9B41B1AE98DB}"/>
            </a:ext>
          </a:extLst>
        </xdr:cNvPr>
        <xdr:cNvSpPr>
          <a:spLocks/>
        </xdr:cNvSpPr>
      </xdr:nvSpPr>
      <xdr:spPr bwMode="auto">
        <a:xfrm>
          <a:off x="6124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142</xdr:row>
      <xdr:rowOff>173181</xdr:rowOff>
    </xdr:from>
    <xdr:to>
      <xdr:col>7</xdr:col>
      <xdr:colOff>294410</xdr:colOff>
      <xdr:row>143</xdr:row>
      <xdr:rowOff>121226</xdr:rowOff>
    </xdr:to>
    <xdr:sp macro="" textlink="">
      <xdr:nvSpPr>
        <xdr:cNvPr id="310" name="Freeform 10707">
          <a:extLst>
            <a:ext uri="{FF2B5EF4-FFF2-40B4-BE49-F238E27FC236}">
              <a16:creationId xmlns:a16="http://schemas.microsoft.com/office/drawing/2014/main" id="{F991C948-3637-4080-B46F-3801ACC79CC8}"/>
            </a:ext>
          </a:extLst>
        </xdr:cNvPr>
        <xdr:cNvSpPr>
          <a:spLocks/>
        </xdr:cNvSpPr>
      </xdr:nvSpPr>
      <xdr:spPr bwMode="auto">
        <a:xfrm>
          <a:off x="16665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142</xdr:row>
      <xdr:rowOff>173181</xdr:rowOff>
    </xdr:from>
    <xdr:to>
      <xdr:col>9</xdr:col>
      <xdr:colOff>294410</xdr:colOff>
      <xdr:row>143</xdr:row>
      <xdr:rowOff>121226</xdr:rowOff>
    </xdr:to>
    <xdr:sp macro="" textlink="">
      <xdr:nvSpPr>
        <xdr:cNvPr id="311" name="Freeform 10707">
          <a:extLst>
            <a:ext uri="{FF2B5EF4-FFF2-40B4-BE49-F238E27FC236}">
              <a16:creationId xmlns:a16="http://schemas.microsoft.com/office/drawing/2014/main" id="{A2CEAA83-51ED-473C-9F6D-236D9A3465AA}"/>
            </a:ext>
          </a:extLst>
        </xdr:cNvPr>
        <xdr:cNvSpPr>
          <a:spLocks/>
        </xdr:cNvSpPr>
      </xdr:nvSpPr>
      <xdr:spPr bwMode="auto">
        <a:xfrm>
          <a:off x="27206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142</xdr:row>
      <xdr:rowOff>173181</xdr:rowOff>
    </xdr:from>
    <xdr:to>
      <xdr:col>11</xdr:col>
      <xdr:colOff>294410</xdr:colOff>
      <xdr:row>143</xdr:row>
      <xdr:rowOff>121226</xdr:rowOff>
    </xdr:to>
    <xdr:sp macro="" textlink="">
      <xdr:nvSpPr>
        <xdr:cNvPr id="312" name="Freeform 10707">
          <a:extLst>
            <a:ext uri="{FF2B5EF4-FFF2-40B4-BE49-F238E27FC236}">
              <a16:creationId xmlns:a16="http://schemas.microsoft.com/office/drawing/2014/main" id="{1D3EA642-539C-4D31-B3C8-551068191142}"/>
            </a:ext>
          </a:extLst>
        </xdr:cNvPr>
        <xdr:cNvSpPr>
          <a:spLocks/>
        </xdr:cNvSpPr>
      </xdr:nvSpPr>
      <xdr:spPr bwMode="auto">
        <a:xfrm>
          <a:off x="37747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142</xdr:row>
      <xdr:rowOff>173181</xdr:rowOff>
    </xdr:from>
    <xdr:to>
      <xdr:col>13</xdr:col>
      <xdr:colOff>294410</xdr:colOff>
      <xdr:row>143</xdr:row>
      <xdr:rowOff>121226</xdr:rowOff>
    </xdr:to>
    <xdr:sp macro="" textlink="">
      <xdr:nvSpPr>
        <xdr:cNvPr id="313" name="Freeform 10707">
          <a:extLst>
            <a:ext uri="{FF2B5EF4-FFF2-40B4-BE49-F238E27FC236}">
              <a16:creationId xmlns:a16="http://schemas.microsoft.com/office/drawing/2014/main" id="{A177BFF9-930B-4B75-BDD4-B5120DA7563D}"/>
            </a:ext>
          </a:extLst>
        </xdr:cNvPr>
        <xdr:cNvSpPr>
          <a:spLocks/>
        </xdr:cNvSpPr>
      </xdr:nvSpPr>
      <xdr:spPr bwMode="auto">
        <a:xfrm>
          <a:off x="48288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142</xdr:row>
      <xdr:rowOff>173181</xdr:rowOff>
    </xdr:from>
    <xdr:to>
      <xdr:col>15</xdr:col>
      <xdr:colOff>294410</xdr:colOff>
      <xdr:row>143</xdr:row>
      <xdr:rowOff>121226</xdr:rowOff>
    </xdr:to>
    <xdr:sp macro="" textlink="">
      <xdr:nvSpPr>
        <xdr:cNvPr id="314" name="Freeform 10707">
          <a:extLst>
            <a:ext uri="{FF2B5EF4-FFF2-40B4-BE49-F238E27FC236}">
              <a16:creationId xmlns:a16="http://schemas.microsoft.com/office/drawing/2014/main" id="{1FA2A259-62F8-44D8-B19C-A519D361FD9C}"/>
            </a:ext>
          </a:extLst>
        </xdr:cNvPr>
        <xdr:cNvSpPr>
          <a:spLocks/>
        </xdr:cNvSpPr>
      </xdr:nvSpPr>
      <xdr:spPr bwMode="auto">
        <a:xfrm>
          <a:off x="58829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142</xdr:row>
      <xdr:rowOff>173181</xdr:rowOff>
    </xdr:from>
    <xdr:to>
      <xdr:col>17</xdr:col>
      <xdr:colOff>294410</xdr:colOff>
      <xdr:row>143</xdr:row>
      <xdr:rowOff>121226</xdr:rowOff>
    </xdr:to>
    <xdr:sp macro="" textlink="">
      <xdr:nvSpPr>
        <xdr:cNvPr id="315" name="Freeform 10707">
          <a:extLst>
            <a:ext uri="{FF2B5EF4-FFF2-40B4-BE49-F238E27FC236}">
              <a16:creationId xmlns:a16="http://schemas.microsoft.com/office/drawing/2014/main" id="{64C898B5-DC1D-4138-BB81-6A4E2E3CEE0A}"/>
            </a:ext>
          </a:extLst>
        </xdr:cNvPr>
        <xdr:cNvSpPr>
          <a:spLocks/>
        </xdr:cNvSpPr>
      </xdr:nvSpPr>
      <xdr:spPr bwMode="auto">
        <a:xfrm>
          <a:off x="69370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142</xdr:row>
      <xdr:rowOff>173181</xdr:rowOff>
    </xdr:from>
    <xdr:to>
      <xdr:col>19</xdr:col>
      <xdr:colOff>294410</xdr:colOff>
      <xdr:row>143</xdr:row>
      <xdr:rowOff>121226</xdr:rowOff>
    </xdr:to>
    <xdr:sp macro="" textlink="">
      <xdr:nvSpPr>
        <xdr:cNvPr id="316" name="Freeform 10707">
          <a:extLst>
            <a:ext uri="{FF2B5EF4-FFF2-40B4-BE49-F238E27FC236}">
              <a16:creationId xmlns:a16="http://schemas.microsoft.com/office/drawing/2014/main" id="{5E7DA529-3705-4EFB-B672-30F117112CE0}"/>
            </a:ext>
          </a:extLst>
        </xdr:cNvPr>
        <xdr:cNvSpPr>
          <a:spLocks/>
        </xdr:cNvSpPr>
      </xdr:nvSpPr>
      <xdr:spPr bwMode="auto">
        <a:xfrm>
          <a:off x="79911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142</xdr:row>
      <xdr:rowOff>173181</xdr:rowOff>
    </xdr:from>
    <xdr:to>
      <xdr:col>21</xdr:col>
      <xdr:colOff>294410</xdr:colOff>
      <xdr:row>143</xdr:row>
      <xdr:rowOff>121226</xdr:rowOff>
    </xdr:to>
    <xdr:sp macro="" textlink="">
      <xdr:nvSpPr>
        <xdr:cNvPr id="317" name="Freeform 10707">
          <a:extLst>
            <a:ext uri="{FF2B5EF4-FFF2-40B4-BE49-F238E27FC236}">
              <a16:creationId xmlns:a16="http://schemas.microsoft.com/office/drawing/2014/main" id="{BC0D3F41-333E-4140-BEF5-9ED8AD899C16}"/>
            </a:ext>
          </a:extLst>
        </xdr:cNvPr>
        <xdr:cNvSpPr>
          <a:spLocks/>
        </xdr:cNvSpPr>
      </xdr:nvSpPr>
      <xdr:spPr bwMode="auto">
        <a:xfrm>
          <a:off x="90452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154</xdr:row>
      <xdr:rowOff>173181</xdr:rowOff>
    </xdr:from>
    <xdr:to>
      <xdr:col>3</xdr:col>
      <xdr:colOff>294410</xdr:colOff>
      <xdr:row>155</xdr:row>
      <xdr:rowOff>121226</xdr:rowOff>
    </xdr:to>
    <xdr:sp macro="" textlink="">
      <xdr:nvSpPr>
        <xdr:cNvPr id="318" name="Freeform 10707">
          <a:extLst>
            <a:ext uri="{FF2B5EF4-FFF2-40B4-BE49-F238E27FC236}">
              <a16:creationId xmlns:a16="http://schemas.microsoft.com/office/drawing/2014/main" id="{117FEEB1-7A0B-4B94-BD6F-F18A3C486139}"/>
            </a:ext>
          </a:extLst>
        </xdr:cNvPr>
        <xdr:cNvSpPr>
          <a:spLocks/>
        </xdr:cNvSpPr>
      </xdr:nvSpPr>
      <xdr:spPr bwMode="auto">
        <a:xfrm>
          <a:off x="100993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154</xdr:row>
      <xdr:rowOff>173181</xdr:rowOff>
    </xdr:from>
    <xdr:to>
      <xdr:col>5</xdr:col>
      <xdr:colOff>294410</xdr:colOff>
      <xdr:row>155</xdr:row>
      <xdr:rowOff>121226</xdr:rowOff>
    </xdr:to>
    <xdr:sp macro="" textlink="">
      <xdr:nvSpPr>
        <xdr:cNvPr id="319" name="Freeform 10707">
          <a:extLst>
            <a:ext uri="{FF2B5EF4-FFF2-40B4-BE49-F238E27FC236}">
              <a16:creationId xmlns:a16="http://schemas.microsoft.com/office/drawing/2014/main" id="{9EB7CC54-EF2D-48FF-892B-E56C43A7E3E3}"/>
            </a:ext>
          </a:extLst>
        </xdr:cNvPr>
        <xdr:cNvSpPr>
          <a:spLocks/>
        </xdr:cNvSpPr>
      </xdr:nvSpPr>
      <xdr:spPr bwMode="auto">
        <a:xfrm>
          <a:off x="6124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154</xdr:row>
      <xdr:rowOff>173181</xdr:rowOff>
    </xdr:from>
    <xdr:to>
      <xdr:col>7</xdr:col>
      <xdr:colOff>294410</xdr:colOff>
      <xdr:row>155</xdr:row>
      <xdr:rowOff>121226</xdr:rowOff>
    </xdr:to>
    <xdr:sp macro="" textlink="">
      <xdr:nvSpPr>
        <xdr:cNvPr id="320" name="Freeform 10707">
          <a:extLst>
            <a:ext uri="{FF2B5EF4-FFF2-40B4-BE49-F238E27FC236}">
              <a16:creationId xmlns:a16="http://schemas.microsoft.com/office/drawing/2014/main" id="{56A0D5C3-6F0D-4E60-97B3-C9C1B2078B52}"/>
            </a:ext>
          </a:extLst>
        </xdr:cNvPr>
        <xdr:cNvSpPr>
          <a:spLocks/>
        </xdr:cNvSpPr>
      </xdr:nvSpPr>
      <xdr:spPr bwMode="auto">
        <a:xfrm>
          <a:off x="16665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154</xdr:row>
      <xdr:rowOff>173181</xdr:rowOff>
    </xdr:from>
    <xdr:to>
      <xdr:col>9</xdr:col>
      <xdr:colOff>294410</xdr:colOff>
      <xdr:row>155</xdr:row>
      <xdr:rowOff>121226</xdr:rowOff>
    </xdr:to>
    <xdr:sp macro="" textlink="">
      <xdr:nvSpPr>
        <xdr:cNvPr id="321" name="Freeform 10707">
          <a:extLst>
            <a:ext uri="{FF2B5EF4-FFF2-40B4-BE49-F238E27FC236}">
              <a16:creationId xmlns:a16="http://schemas.microsoft.com/office/drawing/2014/main" id="{D5D68506-E88D-434F-9B5E-82B60686DA69}"/>
            </a:ext>
          </a:extLst>
        </xdr:cNvPr>
        <xdr:cNvSpPr>
          <a:spLocks/>
        </xdr:cNvSpPr>
      </xdr:nvSpPr>
      <xdr:spPr bwMode="auto">
        <a:xfrm>
          <a:off x="27206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154</xdr:row>
      <xdr:rowOff>173181</xdr:rowOff>
    </xdr:from>
    <xdr:to>
      <xdr:col>11</xdr:col>
      <xdr:colOff>294410</xdr:colOff>
      <xdr:row>155</xdr:row>
      <xdr:rowOff>121226</xdr:rowOff>
    </xdr:to>
    <xdr:sp macro="" textlink="">
      <xdr:nvSpPr>
        <xdr:cNvPr id="322" name="Freeform 10707">
          <a:extLst>
            <a:ext uri="{FF2B5EF4-FFF2-40B4-BE49-F238E27FC236}">
              <a16:creationId xmlns:a16="http://schemas.microsoft.com/office/drawing/2014/main" id="{461C0103-628E-44D7-B378-C0046091A261}"/>
            </a:ext>
          </a:extLst>
        </xdr:cNvPr>
        <xdr:cNvSpPr>
          <a:spLocks/>
        </xdr:cNvSpPr>
      </xdr:nvSpPr>
      <xdr:spPr bwMode="auto">
        <a:xfrm>
          <a:off x="37747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154</xdr:row>
      <xdr:rowOff>173181</xdr:rowOff>
    </xdr:from>
    <xdr:to>
      <xdr:col>13</xdr:col>
      <xdr:colOff>294410</xdr:colOff>
      <xdr:row>155</xdr:row>
      <xdr:rowOff>121226</xdr:rowOff>
    </xdr:to>
    <xdr:sp macro="" textlink="">
      <xdr:nvSpPr>
        <xdr:cNvPr id="323" name="Freeform 10707">
          <a:extLst>
            <a:ext uri="{FF2B5EF4-FFF2-40B4-BE49-F238E27FC236}">
              <a16:creationId xmlns:a16="http://schemas.microsoft.com/office/drawing/2014/main" id="{A4AC6B09-D289-4BCE-8B32-83C3A64CC7F6}"/>
            </a:ext>
          </a:extLst>
        </xdr:cNvPr>
        <xdr:cNvSpPr>
          <a:spLocks/>
        </xdr:cNvSpPr>
      </xdr:nvSpPr>
      <xdr:spPr bwMode="auto">
        <a:xfrm>
          <a:off x="48288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154</xdr:row>
      <xdr:rowOff>173181</xdr:rowOff>
    </xdr:from>
    <xdr:to>
      <xdr:col>15</xdr:col>
      <xdr:colOff>294410</xdr:colOff>
      <xdr:row>155</xdr:row>
      <xdr:rowOff>121226</xdr:rowOff>
    </xdr:to>
    <xdr:sp macro="" textlink="">
      <xdr:nvSpPr>
        <xdr:cNvPr id="324" name="Freeform 10707">
          <a:extLst>
            <a:ext uri="{FF2B5EF4-FFF2-40B4-BE49-F238E27FC236}">
              <a16:creationId xmlns:a16="http://schemas.microsoft.com/office/drawing/2014/main" id="{A01537EF-E812-4A4C-873C-F861BCA5B115}"/>
            </a:ext>
          </a:extLst>
        </xdr:cNvPr>
        <xdr:cNvSpPr>
          <a:spLocks/>
        </xdr:cNvSpPr>
      </xdr:nvSpPr>
      <xdr:spPr bwMode="auto">
        <a:xfrm>
          <a:off x="58829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154</xdr:row>
      <xdr:rowOff>173181</xdr:rowOff>
    </xdr:from>
    <xdr:to>
      <xdr:col>17</xdr:col>
      <xdr:colOff>294410</xdr:colOff>
      <xdr:row>155</xdr:row>
      <xdr:rowOff>121226</xdr:rowOff>
    </xdr:to>
    <xdr:sp macro="" textlink="">
      <xdr:nvSpPr>
        <xdr:cNvPr id="325" name="Freeform 10707">
          <a:extLst>
            <a:ext uri="{FF2B5EF4-FFF2-40B4-BE49-F238E27FC236}">
              <a16:creationId xmlns:a16="http://schemas.microsoft.com/office/drawing/2014/main" id="{FBE149C3-8EC3-45AE-BCC6-424361A0498D}"/>
            </a:ext>
          </a:extLst>
        </xdr:cNvPr>
        <xdr:cNvSpPr>
          <a:spLocks/>
        </xdr:cNvSpPr>
      </xdr:nvSpPr>
      <xdr:spPr bwMode="auto">
        <a:xfrm>
          <a:off x="69370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154</xdr:row>
      <xdr:rowOff>173181</xdr:rowOff>
    </xdr:from>
    <xdr:to>
      <xdr:col>19</xdr:col>
      <xdr:colOff>294410</xdr:colOff>
      <xdr:row>155</xdr:row>
      <xdr:rowOff>121226</xdr:rowOff>
    </xdr:to>
    <xdr:sp macro="" textlink="">
      <xdr:nvSpPr>
        <xdr:cNvPr id="326" name="Freeform 10707">
          <a:extLst>
            <a:ext uri="{FF2B5EF4-FFF2-40B4-BE49-F238E27FC236}">
              <a16:creationId xmlns:a16="http://schemas.microsoft.com/office/drawing/2014/main" id="{ADABFE13-1E56-4A0F-9697-48C6C9B497EA}"/>
            </a:ext>
          </a:extLst>
        </xdr:cNvPr>
        <xdr:cNvSpPr>
          <a:spLocks/>
        </xdr:cNvSpPr>
      </xdr:nvSpPr>
      <xdr:spPr bwMode="auto">
        <a:xfrm>
          <a:off x="79911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154</xdr:row>
      <xdr:rowOff>173181</xdr:rowOff>
    </xdr:from>
    <xdr:to>
      <xdr:col>21</xdr:col>
      <xdr:colOff>294410</xdr:colOff>
      <xdr:row>155</xdr:row>
      <xdr:rowOff>121226</xdr:rowOff>
    </xdr:to>
    <xdr:sp macro="" textlink="">
      <xdr:nvSpPr>
        <xdr:cNvPr id="327" name="Freeform 10707">
          <a:extLst>
            <a:ext uri="{FF2B5EF4-FFF2-40B4-BE49-F238E27FC236}">
              <a16:creationId xmlns:a16="http://schemas.microsoft.com/office/drawing/2014/main" id="{F64421E7-B75E-46D9-9303-463EB4F6AF54}"/>
            </a:ext>
          </a:extLst>
        </xdr:cNvPr>
        <xdr:cNvSpPr>
          <a:spLocks/>
        </xdr:cNvSpPr>
      </xdr:nvSpPr>
      <xdr:spPr bwMode="auto">
        <a:xfrm>
          <a:off x="90452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166</xdr:row>
      <xdr:rowOff>173181</xdr:rowOff>
    </xdr:from>
    <xdr:to>
      <xdr:col>3</xdr:col>
      <xdr:colOff>294410</xdr:colOff>
      <xdr:row>167</xdr:row>
      <xdr:rowOff>121226</xdr:rowOff>
    </xdr:to>
    <xdr:sp macro="" textlink="">
      <xdr:nvSpPr>
        <xdr:cNvPr id="328" name="Freeform 10707">
          <a:extLst>
            <a:ext uri="{FF2B5EF4-FFF2-40B4-BE49-F238E27FC236}">
              <a16:creationId xmlns:a16="http://schemas.microsoft.com/office/drawing/2014/main" id="{9BCC5C9E-6907-4970-BCC1-1FCEFDC334CC}"/>
            </a:ext>
          </a:extLst>
        </xdr:cNvPr>
        <xdr:cNvSpPr>
          <a:spLocks/>
        </xdr:cNvSpPr>
      </xdr:nvSpPr>
      <xdr:spPr bwMode="auto">
        <a:xfrm>
          <a:off x="100993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166</xdr:row>
      <xdr:rowOff>173181</xdr:rowOff>
    </xdr:from>
    <xdr:to>
      <xdr:col>5</xdr:col>
      <xdr:colOff>294410</xdr:colOff>
      <xdr:row>167</xdr:row>
      <xdr:rowOff>121226</xdr:rowOff>
    </xdr:to>
    <xdr:sp macro="" textlink="">
      <xdr:nvSpPr>
        <xdr:cNvPr id="329" name="Freeform 10707">
          <a:extLst>
            <a:ext uri="{FF2B5EF4-FFF2-40B4-BE49-F238E27FC236}">
              <a16:creationId xmlns:a16="http://schemas.microsoft.com/office/drawing/2014/main" id="{02695A41-366F-4736-9122-AEC1504E73DB}"/>
            </a:ext>
          </a:extLst>
        </xdr:cNvPr>
        <xdr:cNvSpPr>
          <a:spLocks/>
        </xdr:cNvSpPr>
      </xdr:nvSpPr>
      <xdr:spPr bwMode="auto">
        <a:xfrm>
          <a:off x="6124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166</xdr:row>
      <xdr:rowOff>173181</xdr:rowOff>
    </xdr:from>
    <xdr:to>
      <xdr:col>7</xdr:col>
      <xdr:colOff>294410</xdr:colOff>
      <xdr:row>167</xdr:row>
      <xdr:rowOff>121226</xdr:rowOff>
    </xdr:to>
    <xdr:sp macro="" textlink="">
      <xdr:nvSpPr>
        <xdr:cNvPr id="330" name="Freeform 10707">
          <a:extLst>
            <a:ext uri="{FF2B5EF4-FFF2-40B4-BE49-F238E27FC236}">
              <a16:creationId xmlns:a16="http://schemas.microsoft.com/office/drawing/2014/main" id="{EA94C70D-AF0F-4FF2-BE28-F1EE25BD08DA}"/>
            </a:ext>
          </a:extLst>
        </xdr:cNvPr>
        <xdr:cNvSpPr>
          <a:spLocks/>
        </xdr:cNvSpPr>
      </xdr:nvSpPr>
      <xdr:spPr bwMode="auto">
        <a:xfrm>
          <a:off x="16665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166</xdr:row>
      <xdr:rowOff>173181</xdr:rowOff>
    </xdr:from>
    <xdr:to>
      <xdr:col>9</xdr:col>
      <xdr:colOff>294410</xdr:colOff>
      <xdr:row>167</xdr:row>
      <xdr:rowOff>121226</xdr:rowOff>
    </xdr:to>
    <xdr:sp macro="" textlink="">
      <xdr:nvSpPr>
        <xdr:cNvPr id="331" name="Freeform 10707">
          <a:extLst>
            <a:ext uri="{FF2B5EF4-FFF2-40B4-BE49-F238E27FC236}">
              <a16:creationId xmlns:a16="http://schemas.microsoft.com/office/drawing/2014/main" id="{19A83CEC-AB69-426C-92D2-B7108FF9ECAD}"/>
            </a:ext>
          </a:extLst>
        </xdr:cNvPr>
        <xdr:cNvSpPr>
          <a:spLocks/>
        </xdr:cNvSpPr>
      </xdr:nvSpPr>
      <xdr:spPr bwMode="auto">
        <a:xfrm>
          <a:off x="27206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166</xdr:row>
      <xdr:rowOff>173181</xdr:rowOff>
    </xdr:from>
    <xdr:to>
      <xdr:col>11</xdr:col>
      <xdr:colOff>294410</xdr:colOff>
      <xdr:row>167</xdr:row>
      <xdr:rowOff>121226</xdr:rowOff>
    </xdr:to>
    <xdr:sp macro="" textlink="">
      <xdr:nvSpPr>
        <xdr:cNvPr id="332" name="Freeform 10707">
          <a:extLst>
            <a:ext uri="{FF2B5EF4-FFF2-40B4-BE49-F238E27FC236}">
              <a16:creationId xmlns:a16="http://schemas.microsoft.com/office/drawing/2014/main" id="{5F551D53-C1D6-42C7-B9AB-577D37A9A95F}"/>
            </a:ext>
          </a:extLst>
        </xdr:cNvPr>
        <xdr:cNvSpPr>
          <a:spLocks/>
        </xdr:cNvSpPr>
      </xdr:nvSpPr>
      <xdr:spPr bwMode="auto">
        <a:xfrm>
          <a:off x="37747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166</xdr:row>
      <xdr:rowOff>173181</xdr:rowOff>
    </xdr:from>
    <xdr:to>
      <xdr:col>13</xdr:col>
      <xdr:colOff>294410</xdr:colOff>
      <xdr:row>167</xdr:row>
      <xdr:rowOff>121226</xdr:rowOff>
    </xdr:to>
    <xdr:sp macro="" textlink="">
      <xdr:nvSpPr>
        <xdr:cNvPr id="333" name="Freeform 10707">
          <a:extLst>
            <a:ext uri="{FF2B5EF4-FFF2-40B4-BE49-F238E27FC236}">
              <a16:creationId xmlns:a16="http://schemas.microsoft.com/office/drawing/2014/main" id="{32D17BEE-5E8D-4B02-B17D-219A585B06CB}"/>
            </a:ext>
          </a:extLst>
        </xdr:cNvPr>
        <xdr:cNvSpPr>
          <a:spLocks/>
        </xdr:cNvSpPr>
      </xdr:nvSpPr>
      <xdr:spPr bwMode="auto">
        <a:xfrm>
          <a:off x="48288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166</xdr:row>
      <xdr:rowOff>173181</xdr:rowOff>
    </xdr:from>
    <xdr:to>
      <xdr:col>15</xdr:col>
      <xdr:colOff>294410</xdr:colOff>
      <xdr:row>167</xdr:row>
      <xdr:rowOff>121226</xdr:rowOff>
    </xdr:to>
    <xdr:sp macro="" textlink="">
      <xdr:nvSpPr>
        <xdr:cNvPr id="334" name="Freeform 10707">
          <a:extLst>
            <a:ext uri="{FF2B5EF4-FFF2-40B4-BE49-F238E27FC236}">
              <a16:creationId xmlns:a16="http://schemas.microsoft.com/office/drawing/2014/main" id="{23268302-DAD3-4C95-8D90-334037F9B588}"/>
            </a:ext>
          </a:extLst>
        </xdr:cNvPr>
        <xdr:cNvSpPr>
          <a:spLocks/>
        </xdr:cNvSpPr>
      </xdr:nvSpPr>
      <xdr:spPr bwMode="auto">
        <a:xfrm>
          <a:off x="58829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166</xdr:row>
      <xdr:rowOff>173181</xdr:rowOff>
    </xdr:from>
    <xdr:to>
      <xdr:col>17</xdr:col>
      <xdr:colOff>294410</xdr:colOff>
      <xdr:row>167</xdr:row>
      <xdr:rowOff>121226</xdr:rowOff>
    </xdr:to>
    <xdr:sp macro="" textlink="">
      <xdr:nvSpPr>
        <xdr:cNvPr id="335" name="Freeform 10707">
          <a:extLst>
            <a:ext uri="{FF2B5EF4-FFF2-40B4-BE49-F238E27FC236}">
              <a16:creationId xmlns:a16="http://schemas.microsoft.com/office/drawing/2014/main" id="{54A0FA3C-86CE-41EC-8C7D-E799F1C163C4}"/>
            </a:ext>
          </a:extLst>
        </xdr:cNvPr>
        <xdr:cNvSpPr>
          <a:spLocks/>
        </xdr:cNvSpPr>
      </xdr:nvSpPr>
      <xdr:spPr bwMode="auto">
        <a:xfrm>
          <a:off x="69370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166</xdr:row>
      <xdr:rowOff>173181</xdr:rowOff>
    </xdr:from>
    <xdr:to>
      <xdr:col>19</xdr:col>
      <xdr:colOff>294410</xdr:colOff>
      <xdr:row>167</xdr:row>
      <xdr:rowOff>121226</xdr:rowOff>
    </xdr:to>
    <xdr:sp macro="" textlink="">
      <xdr:nvSpPr>
        <xdr:cNvPr id="336" name="Freeform 10707">
          <a:extLst>
            <a:ext uri="{FF2B5EF4-FFF2-40B4-BE49-F238E27FC236}">
              <a16:creationId xmlns:a16="http://schemas.microsoft.com/office/drawing/2014/main" id="{7A6ED438-79F0-4195-8A58-E79D73F607FF}"/>
            </a:ext>
          </a:extLst>
        </xdr:cNvPr>
        <xdr:cNvSpPr>
          <a:spLocks/>
        </xdr:cNvSpPr>
      </xdr:nvSpPr>
      <xdr:spPr bwMode="auto">
        <a:xfrm>
          <a:off x="79911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166</xdr:row>
      <xdr:rowOff>173181</xdr:rowOff>
    </xdr:from>
    <xdr:to>
      <xdr:col>21</xdr:col>
      <xdr:colOff>294410</xdr:colOff>
      <xdr:row>167</xdr:row>
      <xdr:rowOff>121226</xdr:rowOff>
    </xdr:to>
    <xdr:sp macro="" textlink="">
      <xdr:nvSpPr>
        <xdr:cNvPr id="337" name="Freeform 10707">
          <a:extLst>
            <a:ext uri="{FF2B5EF4-FFF2-40B4-BE49-F238E27FC236}">
              <a16:creationId xmlns:a16="http://schemas.microsoft.com/office/drawing/2014/main" id="{F837B20D-A0F7-4AE1-AD84-3027166FC0E1}"/>
            </a:ext>
          </a:extLst>
        </xdr:cNvPr>
        <xdr:cNvSpPr>
          <a:spLocks/>
        </xdr:cNvSpPr>
      </xdr:nvSpPr>
      <xdr:spPr bwMode="auto">
        <a:xfrm>
          <a:off x="90452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178</xdr:row>
      <xdr:rowOff>173181</xdr:rowOff>
    </xdr:from>
    <xdr:to>
      <xdr:col>3</xdr:col>
      <xdr:colOff>294410</xdr:colOff>
      <xdr:row>179</xdr:row>
      <xdr:rowOff>121226</xdr:rowOff>
    </xdr:to>
    <xdr:sp macro="" textlink="">
      <xdr:nvSpPr>
        <xdr:cNvPr id="338" name="Freeform 10707">
          <a:extLst>
            <a:ext uri="{FF2B5EF4-FFF2-40B4-BE49-F238E27FC236}">
              <a16:creationId xmlns:a16="http://schemas.microsoft.com/office/drawing/2014/main" id="{8AA6B990-1675-4DC4-80F4-44458B3103E3}"/>
            </a:ext>
          </a:extLst>
        </xdr:cNvPr>
        <xdr:cNvSpPr>
          <a:spLocks/>
        </xdr:cNvSpPr>
      </xdr:nvSpPr>
      <xdr:spPr bwMode="auto">
        <a:xfrm>
          <a:off x="100993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178</xdr:row>
      <xdr:rowOff>173181</xdr:rowOff>
    </xdr:from>
    <xdr:to>
      <xdr:col>5</xdr:col>
      <xdr:colOff>294410</xdr:colOff>
      <xdr:row>179</xdr:row>
      <xdr:rowOff>121226</xdr:rowOff>
    </xdr:to>
    <xdr:sp macro="" textlink="">
      <xdr:nvSpPr>
        <xdr:cNvPr id="339" name="Freeform 10707">
          <a:extLst>
            <a:ext uri="{FF2B5EF4-FFF2-40B4-BE49-F238E27FC236}">
              <a16:creationId xmlns:a16="http://schemas.microsoft.com/office/drawing/2014/main" id="{27D38142-2B1D-42AF-A010-328A4265586A}"/>
            </a:ext>
          </a:extLst>
        </xdr:cNvPr>
        <xdr:cNvSpPr>
          <a:spLocks/>
        </xdr:cNvSpPr>
      </xdr:nvSpPr>
      <xdr:spPr bwMode="auto">
        <a:xfrm>
          <a:off x="6124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178</xdr:row>
      <xdr:rowOff>173181</xdr:rowOff>
    </xdr:from>
    <xdr:to>
      <xdr:col>7</xdr:col>
      <xdr:colOff>294410</xdr:colOff>
      <xdr:row>179</xdr:row>
      <xdr:rowOff>121226</xdr:rowOff>
    </xdr:to>
    <xdr:sp macro="" textlink="">
      <xdr:nvSpPr>
        <xdr:cNvPr id="340" name="Freeform 10707">
          <a:extLst>
            <a:ext uri="{FF2B5EF4-FFF2-40B4-BE49-F238E27FC236}">
              <a16:creationId xmlns:a16="http://schemas.microsoft.com/office/drawing/2014/main" id="{FE3BD116-99CD-4031-9288-85CFE418D1D6}"/>
            </a:ext>
          </a:extLst>
        </xdr:cNvPr>
        <xdr:cNvSpPr>
          <a:spLocks/>
        </xdr:cNvSpPr>
      </xdr:nvSpPr>
      <xdr:spPr bwMode="auto">
        <a:xfrm>
          <a:off x="16665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178</xdr:row>
      <xdr:rowOff>173181</xdr:rowOff>
    </xdr:from>
    <xdr:to>
      <xdr:col>9</xdr:col>
      <xdr:colOff>294410</xdr:colOff>
      <xdr:row>179</xdr:row>
      <xdr:rowOff>121226</xdr:rowOff>
    </xdr:to>
    <xdr:sp macro="" textlink="">
      <xdr:nvSpPr>
        <xdr:cNvPr id="341" name="Freeform 10707">
          <a:extLst>
            <a:ext uri="{FF2B5EF4-FFF2-40B4-BE49-F238E27FC236}">
              <a16:creationId xmlns:a16="http://schemas.microsoft.com/office/drawing/2014/main" id="{E2F036D6-2B4C-4C24-B3C2-F2E66B080D48}"/>
            </a:ext>
          </a:extLst>
        </xdr:cNvPr>
        <xdr:cNvSpPr>
          <a:spLocks/>
        </xdr:cNvSpPr>
      </xdr:nvSpPr>
      <xdr:spPr bwMode="auto">
        <a:xfrm>
          <a:off x="27206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178</xdr:row>
      <xdr:rowOff>173181</xdr:rowOff>
    </xdr:from>
    <xdr:to>
      <xdr:col>11</xdr:col>
      <xdr:colOff>294410</xdr:colOff>
      <xdr:row>179</xdr:row>
      <xdr:rowOff>121226</xdr:rowOff>
    </xdr:to>
    <xdr:sp macro="" textlink="">
      <xdr:nvSpPr>
        <xdr:cNvPr id="342" name="Freeform 10707">
          <a:extLst>
            <a:ext uri="{FF2B5EF4-FFF2-40B4-BE49-F238E27FC236}">
              <a16:creationId xmlns:a16="http://schemas.microsoft.com/office/drawing/2014/main" id="{9F2B8AB5-9715-4EE5-8ACA-855D18D3FCF8}"/>
            </a:ext>
          </a:extLst>
        </xdr:cNvPr>
        <xdr:cNvSpPr>
          <a:spLocks/>
        </xdr:cNvSpPr>
      </xdr:nvSpPr>
      <xdr:spPr bwMode="auto">
        <a:xfrm>
          <a:off x="37747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178</xdr:row>
      <xdr:rowOff>173181</xdr:rowOff>
    </xdr:from>
    <xdr:to>
      <xdr:col>13</xdr:col>
      <xdr:colOff>294410</xdr:colOff>
      <xdr:row>179</xdr:row>
      <xdr:rowOff>121226</xdr:rowOff>
    </xdr:to>
    <xdr:sp macro="" textlink="">
      <xdr:nvSpPr>
        <xdr:cNvPr id="343" name="Freeform 10707">
          <a:extLst>
            <a:ext uri="{FF2B5EF4-FFF2-40B4-BE49-F238E27FC236}">
              <a16:creationId xmlns:a16="http://schemas.microsoft.com/office/drawing/2014/main" id="{7A35FD60-4CC6-49B3-8DDA-B23159DA80E2}"/>
            </a:ext>
          </a:extLst>
        </xdr:cNvPr>
        <xdr:cNvSpPr>
          <a:spLocks/>
        </xdr:cNvSpPr>
      </xdr:nvSpPr>
      <xdr:spPr bwMode="auto">
        <a:xfrm>
          <a:off x="48288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178</xdr:row>
      <xdr:rowOff>173181</xdr:rowOff>
    </xdr:from>
    <xdr:to>
      <xdr:col>15</xdr:col>
      <xdr:colOff>294410</xdr:colOff>
      <xdr:row>179</xdr:row>
      <xdr:rowOff>121226</xdr:rowOff>
    </xdr:to>
    <xdr:sp macro="" textlink="">
      <xdr:nvSpPr>
        <xdr:cNvPr id="344" name="Freeform 10707">
          <a:extLst>
            <a:ext uri="{FF2B5EF4-FFF2-40B4-BE49-F238E27FC236}">
              <a16:creationId xmlns:a16="http://schemas.microsoft.com/office/drawing/2014/main" id="{ABD5D074-213B-4233-B408-CB65053A0616}"/>
            </a:ext>
          </a:extLst>
        </xdr:cNvPr>
        <xdr:cNvSpPr>
          <a:spLocks/>
        </xdr:cNvSpPr>
      </xdr:nvSpPr>
      <xdr:spPr bwMode="auto">
        <a:xfrm>
          <a:off x="58829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178</xdr:row>
      <xdr:rowOff>173181</xdr:rowOff>
    </xdr:from>
    <xdr:to>
      <xdr:col>17</xdr:col>
      <xdr:colOff>294410</xdr:colOff>
      <xdr:row>179</xdr:row>
      <xdr:rowOff>121226</xdr:rowOff>
    </xdr:to>
    <xdr:sp macro="" textlink="">
      <xdr:nvSpPr>
        <xdr:cNvPr id="345" name="Freeform 10707">
          <a:extLst>
            <a:ext uri="{FF2B5EF4-FFF2-40B4-BE49-F238E27FC236}">
              <a16:creationId xmlns:a16="http://schemas.microsoft.com/office/drawing/2014/main" id="{B17F5CDB-7266-4D4D-B105-7C93CCDD4F51}"/>
            </a:ext>
          </a:extLst>
        </xdr:cNvPr>
        <xdr:cNvSpPr>
          <a:spLocks/>
        </xdr:cNvSpPr>
      </xdr:nvSpPr>
      <xdr:spPr bwMode="auto">
        <a:xfrm>
          <a:off x="69370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178</xdr:row>
      <xdr:rowOff>173181</xdr:rowOff>
    </xdr:from>
    <xdr:to>
      <xdr:col>19</xdr:col>
      <xdr:colOff>294410</xdr:colOff>
      <xdr:row>179</xdr:row>
      <xdr:rowOff>121226</xdr:rowOff>
    </xdr:to>
    <xdr:sp macro="" textlink="">
      <xdr:nvSpPr>
        <xdr:cNvPr id="346" name="Freeform 10707">
          <a:extLst>
            <a:ext uri="{FF2B5EF4-FFF2-40B4-BE49-F238E27FC236}">
              <a16:creationId xmlns:a16="http://schemas.microsoft.com/office/drawing/2014/main" id="{848E04BB-7BF1-4222-86CD-35E6A7AA8764}"/>
            </a:ext>
          </a:extLst>
        </xdr:cNvPr>
        <xdr:cNvSpPr>
          <a:spLocks/>
        </xdr:cNvSpPr>
      </xdr:nvSpPr>
      <xdr:spPr bwMode="auto">
        <a:xfrm>
          <a:off x="79911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178</xdr:row>
      <xdr:rowOff>173181</xdr:rowOff>
    </xdr:from>
    <xdr:to>
      <xdr:col>21</xdr:col>
      <xdr:colOff>294410</xdr:colOff>
      <xdr:row>179</xdr:row>
      <xdr:rowOff>121226</xdr:rowOff>
    </xdr:to>
    <xdr:sp macro="" textlink="">
      <xdr:nvSpPr>
        <xdr:cNvPr id="347" name="Freeform 10707">
          <a:extLst>
            <a:ext uri="{FF2B5EF4-FFF2-40B4-BE49-F238E27FC236}">
              <a16:creationId xmlns:a16="http://schemas.microsoft.com/office/drawing/2014/main" id="{693C4C01-3FA6-4480-BA39-F2B05E1AD55B}"/>
            </a:ext>
          </a:extLst>
        </xdr:cNvPr>
        <xdr:cNvSpPr>
          <a:spLocks/>
        </xdr:cNvSpPr>
      </xdr:nvSpPr>
      <xdr:spPr bwMode="auto">
        <a:xfrm>
          <a:off x="90452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190</xdr:row>
      <xdr:rowOff>173181</xdr:rowOff>
    </xdr:from>
    <xdr:to>
      <xdr:col>3</xdr:col>
      <xdr:colOff>294410</xdr:colOff>
      <xdr:row>191</xdr:row>
      <xdr:rowOff>121226</xdr:rowOff>
    </xdr:to>
    <xdr:sp macro="" textlink="">
      <xdr:nvSpPr>
        <xdr:cNvPr id="348" name="Freeform 10707">
          <a:extLst>
            <a:ext uri="{FF2B5EF4-FFF2-40B4-BE49-F238E27FC236}">
              <a16:creationId xmlns:a16="http://schemas.microsoft.com/office/drawing/2014/main" id="{92BF2FC8-6E32-4D8C-A9A0-C5DA9DED3B4E}"/>
            </a:ext>
          </a:extLst>
        </xdr:cNvPr>
        <xdr:cNvSpPr>
          <a:spLocks/>
        </xdr:cNvSpPr>
      </xdr:nvSpPr>
      <xdr:spPr bwMode="auto">
        <a:xfrm>
          <a:off x="100993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310</xdr:row>
      <xdr:rowOff>173181</xdr:rowOff>
    </xdr:from>
    <xdr:to>
      <xdr:col>5</xdr:col>
      <xdr:colOff>294410</xdr:colOff>
      <xdr:row>311</xdr:row>
      <xdr:rowOff>121226</xdr:rowOff>
    </xdr:to>
    <xdr:sp macro="" textlink="">
      <xdr:nvSpPr>
        <xdr:cNvPr id="349" name="Freeform 10707">
          <a:extLst>
            <a:ext uri="{FF2B5EF4-FFF2-40B4-BE49-F238E27FC236}">
              <a16:creationId xmlns:a16="http://schemas.microsoft.com/office/drawing/2014/main" id="{46350F45-E343-498C-978F-563C8199DB1E}"/>
            </a:ext>
          </a:extLst>
        </xdr:cNvPr>
        <xdr:cNvSpPr>
          <a:spLocks/>
        </xdr:cNvSpPr>
      </xdr:nvSpPr>
      <xdr:spPr bwMode="auto">
        <a:xfrm>
          <a:off x="6124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310</xdr:row>
      <xdr:rowOff>173181</xdr:rowOff>
    </xdr:from>
    <xdr:to>
      <xdr:col>7</xdr:col>
      <xdr:colOff>294410</xdr:colOff>
      <xdr:row>311</xdr:row>
      <xdr:rowOff>121226</xdr:rowOff>
    </xdr:to>
    <xdr:sp macro="" textlink="">
      <xdr:nvSpPr>
        <xdr:cNvPr id="350" name="Freeform 10707">
          <a:extLst>
            <a:ext uri="{FF2B5EF4-FFF2-40B4-BE49-F238E27FC236}">
              <a16:creationId xmlns:a16="http://schemas.microsoft.com/office/drawing/2014/main" id="{850A214E-6736-4EDD-A1A8-051F5419F63A}"/>
            </a:ext>
          </a:extLst>
        </xdr:cNvPr>
        <xdr:cNvSpPr>
          <a:spLocks/>
        </xdr:cNvSpPr>
      </xdr:nvSpPr>
      <xdr:spPr bwMode="auto">
        <a:xfrm>
          <a:off x="16665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310</xdr:row>
      <xdr:rowOff>173181</xdr:rowOff>
    </xdr:from>
    <xdr:to>
      <xdr:col>9</xdr:col>
      <xdr:colOff>294410</xdr:colOff>
      <xdr:row>311</xdr:row>
      <xdr:rowOff>121226</xdr:rowOff>
    </xdr:to>
    <xdr:sp macro="" textlink="">
      <xdr:nvSpPr>
        <xdr:cNvPr id="351" name="Freeform 10707">
          <a:extLst>
            <a:ext uri="{FF2B5EF4-FFF2-40B4-BE49-F238E27FC236}">
              <a16:creationId xmlns:a16="http://schemas.microsoft.com/office/drawing/2014/main" id="{40CF1C02-DF3C-4159-9A8F-C6CA4F2E4534}"/>
            </a:ext>
          </a:extLst>
        </xdr:cNvPr>
        <xdr:cNvSpPr>
          <a:spLocks/>
        </xdr:cNvSpPr>
      </xdr:nvSpPr>
      <xdr:spPr bwMode="auto">
        <a:xfrm>
          <a:off x="27206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310</xdr:row>
      <xdr:rowOff>173181</xdr:rowOff>
    </xdr:from>
    <xdr:to>
      <xdr:col>11</xdr:col>
      <xdr:colOff>294410</xdr:colOff>
      <xdr:row>311</xdr:row>
      <xdr:rowOff>121226</xdr:rowOff>
    </xdr:to>
    <xdr:sp macro="" textlink="">
      <xdr:nvSpPr>
        <xdr:cNvPr id="352" name="Freeform 10707">
          <a:extLst>
            <a:ext uri="{FF2B5EF4-FFF2-40B4-BE49-F238E27FC236}">
              <a16:creationId xmlns:a16="http://schemas.microsoft.com/office/drawing/2014/main" id="{A09D322E-B9DC-4107-A65A-F8A09366EF1D}"/>
            </a:ext>
          </a:extLst>
        </xdr:cNvPr>
        <xdr:cNvSpPr>
          <a:spLocks/>
        </xdr:cNvSpPr>
      </xdr:nvSpPr>
      <xdr:spPr bwMode="auto">
        <a:xfrm>
          <a:off x="37747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311</xdr:row>
      <xdr:rowOff>824</xdr:rowOff>
    </xdr:from>
    <xdr:to>
      <xdr:col>13</xdr:col>
      <xdr:colOff>294410</xdr:colOff>
      <xdr:row>311</xdr:row>
      <xdr:rowOff>121226</xdr:rowOff>
    </xdr:to>
    <xdr:sp macro="" textlink="">
      <xdr:nvSpPr>
        <xdr:cNvPr id="353" name="Freeform 10707">
          <a:extLst>
            <a:ext uri="{FF2B5EF4-FFF2-40B4-BE49-F238E27FC236}">
              <a16:creationId xmlns:a16="http://schemas.microsoft.com/office/drawing/2014/main" id="{3CA80916-E98B-43E1-9E8C-96915F2D64D6}"/>
            </a:ext>
          </a:extLst>
        </xdr:cNvPr>
        <xdr:cNvSpPr>
          <a:spLocks/>
        </xdr:cNvSpPr>
      </xdr:nvSpPr>
      <xdr:spPr bwMode="auto">
        <a:xfrm>
          <a:off x="4828890" y="54826724"/>
          <a:ext cx="1059870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310</xdr:row>
      <xdr:rowOff>173181</xdr:rowOff>
    </xdr:from>
    <xdr:to>
      <xdr:col>15</xdr:col>
      <xdr:colOff>294410</xdr:colOff>
      <xdr:row>311</xdr:row>
      <xdr:rowOff>121226</xdr:rowOff>
    </xdr:to>
    <xdr:sp macro="" textlink="">
      <xdr:nvSpPr>
        <xdr:cNvPr id="354" name="Freeform 10707">
          <a:extLst>
            <a:ext uri="{FF2B5EF4-FFF2-40B4-BE49-F238E27FC236}">
              <a16:creationId xmlns:a16="http://schemas.microsoft.com/office/drawing/2014/main" id="{A91FA68A-EE9A-4981-B3BC-1411D81570C8}"/>
            </a:ext>
          </a:extLst>
        </xdr:cNvPr>
        <xdr:cNvSpPr>
          <a:spLocks/>
        </xdr:cNvSpPr>
      </xdr:nvSpPr>
      <xdr:spPr bwMode="auto">
        <a:xfrm>
          <a:off x="58829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310</xdr:row>
      <xdr:rowOff>173181</xdr:rowOff>
    </xdr:from>
    <xdr:to>
      <xdr:col>17</xdr:col>
      <xdr:colOff>294410</xdr:colOff>
      <xdr:row>311</xdr:row>
      <xdr:rowOff>121226</xdr:rowOff>
    </xdr:to>
    <xdr:sp macro="" textlink="">
      <xdr:nvSpPr>
        <xdr:cNvPr id="355" name="Freeform 10707">
          <a:extLst>
            <a:ext uri="{FF2B5EF4-FFF2-40B4-BE49-F238E27FC236}">
              <a16:creationId xmlns:a16="http://schemas.microsoft.com/office/drawing/2014/main" id="{412FFC85-DF87-4A3C-97F8-2DAB74EDD444}"/>
            </a:ext>
          </a:extLst>
        </xdr:cNvPr>
        <xdr:cNvSpPr>
          <a:spLocks/>
        </xdr:cNvSpPr>
      </xdr:nvSpPr>
      <xdr:spPr bwMode="auto">
        <a:xfrm>
          <a:off x="69370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310</xdr:row>
      <xdr:rowOff>173181</xdr:rowOff>
    </xdr:from>
    <xdr:to>
      <xdr:col>19</xdr:col>
      <xdr:colOff>294410</xdr:colOff>
      <xdr:row>311</xdr:row>
      <xdr:rowOff>121226</xdr:rowOff>
    </xdr:to>
    <xdr:sp macro="" textlink="">
      <xdr:nvSpPr>
        <xdr:cNvPr id="356" name="Freeform 10707">
          <a:extLst>
            <a:ext uri="{FF2B5EF4-FFF2-40B4-BE49-F238E27FC236}">
              <a16:creationId xmlns:a16="http://schemas.microsoft.com/office/drawing/2014/main" id="{F1F95E68-655E-4556-A0C1-03A335331D11}"/>
            </a:ext>
          </a:extLst>
        </xdr:cNvPr>
        <xdr:cNvSpPr>
          <a:spLocks/>
        </xdr:cNvSpPr>
      </xdr:nvSpPr>
      <xdr:spPr bwMode="auto">
        <a:xfrm>
          <a:off x="79911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310</xdr:row>
      <xdr:rowOff>173181</xdr:rowOff>
    </xdr:from>
    <xdr:to>
      <xdr:col>21</xdr:col>
      <xdr:colOff>294410</xdr:colOff>
      <xdr:row>311</xdr:row>
      <xdr:rowOff>121226</xdr:rowOff>
    </xdr:to>
    <xdr:sp macro="" textlink="">
      <xdr:nvSpPr>
        <xdr:cNvPr id="357" name="Freeform 10707">
          <a:extLst>
            <a:ext uri="{FF2B5EF4-FFF2-40B4-BE49-F238E27FC236}">
              <a16:creationId xmlns:a16="http://schemas.microsoft.com/office/drawing/2014/main" id="{8D759E33-954A-4F32-AB4C-6033D291E10D}"/>
            </a:ext>
          </a:extLst>
        </xdr:cNvPr>
        <xdr:cNvSpPr>
          <a:spLocks/>
        </xdr:cNvSpPr>
      </xdr:nvSpPr>
      <xdr:spPr bwMode="auto">
        <a:xfrm>
          <a:off x="90452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322</xdr:row>
      <xdr:rowOff>173181</xdr:rowOff>
    </xdr:from>
    <xdr:to>
      <xdr:col>3</xdr:col>
      <xdr:colOff>294410</xdr:colOff>
      <xdr:row>323</xdr:row>
      <xdr:rowOff>121226</xdr:rowOff>
    </xdr:to>
    <xdr:sp macro="" textlink="">
      <xdr:nvSpPr>
        <xdr:cNvPr id="358" name="Freeform 10707">
          <a:extLst>
            <a:ext uri="{FF2B5EF4-FFF2-40B4-BE49-F238E27FC236}">
              <a16:creationId xmlns:a16="http://schemas.microsoft.com/office/drawing/2014/main" id="{266E58D7-B8E7-4529-B322-A9581EFA53CB}"/>
            </a:ext>
          </a:extLst>
        </xdr:cNvPr>
        <xdr:cNvSpPr>
          <a:spLocks/>
        </xdr:cNvSpPr>
      </xdr:nvSpPr>
      <xdr:spPr bwMode="auto">
        <a:xfrm>
          <a:off x="100993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334</xdr:row>
      <xdr:rowOff>173181</xdr:rowOff>
    </xdr:from>
    <xdr:to>
      <xdr:col>5</xdr:col>
      <xdr:colOff>294410</xdr:colOff>
      <xdr:row>335</xdr:row>
      <xdr:rowOff>121226</xdr:rowOff>
    </xdr:to>
    <xdr:sp macro="" textlink="">
      <xdr:nvSpPr>
        <xdr:cNvPr id="359" name="Freeform 10707">
          <a:extLst>
            <a:ext uri="{FF2B5EF4-FFF2-40B4-BE49-F238E27FC236}">
              <a16:creationId xmlns:a16="http://schemas.microsoft.com/office/drawing/2014/main" id="{005591E2-3E10-4768-B535-DFA22A48F0DA}"/>
            </a:ext>
          </a:extLst>
        </xdr:cNvPr>
        <xdr:cNvSpPr>
          <a:spLocks/>
        </xdr:cNvSpPr>
      </xdr:nvSpPr>
      <xdr:spPr bwMode="auto">
        <a:xfrm>
          <a:off x="6124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334</xdr:row>
      <xdr:rowOff>173181</xdr:rowOff>
    </xdr:from>
    <xdr:to>
      <xdr:col>7</xdr:col>
      <xdr:colOff>294410</xdr:colOff>
      <xdr:row>335</xdr:row>
      <xdr:rowOff>121226</xdr:rowOff>
    </xdr:to>
    <xdr:sp macro="" textlink="">
      <xdr:nvSpPr>
        <xdr:cNvPr id="360" name="Freeform 10707">
          <a:extLst>
            <a:ext uri="{FF2B5EF4-FFF2-40B4-BE49-F238E27FC236}">
              <a16:creationId xmlns:a16="http://schemas.microsoft.com/office/drawing/2014/main" id="{4FE6BC69-B3F5-4339-8E43-E99C393AAB8C}"/>
            </a:ext>
          </a:extLst>
        </xdr:cNvPr>
        <xdr:cNvSpPr>
          <a:spLocks/>
        </xdr:cNvSpPr>
      </xdr:nvSpPr>
      <xdr:spPr bwMode="auto">
        <a:xfrm>
          <a:off x="16665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334</xdr:row>
      <xdr:rowOff>173181</xdr:rowOff>
    </xdr:from>
    <xdr:to>
      <xdr:col>9</xdr:col>
      <xdr:colOff>294410</xdr:colOff>
      <xdr:row>335</xdr:row>
      <xdr:rowOff>121226</xdr:rowOff>
    </xdr:to>
    <xdr:sp macro="" textlink="">
      <xdr:nvSpPr>
        <xdr:cNvPr id="361" name="Freeform 10707">
          <a:extLst>
            <a:ext uri="{FF2B5EF4-FFF2-40B4-BE49-F238E27FC236}">
              <a16:creationId xmlns:a16="http://schemas.microsoft.com/office/drawing/2014/main" id="{A50DFBB2-8627-499C-8F46-AF122B8D33A6}"/>
            </a:ext>
          </a:extLst>
        </xdr:cNvPr>
        <xdr:cNvSpPr>
          <a:spLocks/>
        </xdr:cNvSpPr>
      </xdr:nvSpPr>
      <xdr:spPr bwMode="auto">
        <a:xfrm>
          <a:off x="27206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334</xdr:row>
      <xdr:rowOff>173181</xdr:rowOff>
    </xdr:from>
    <xdr:to>
      <xdr:col>11</xdr:col>
      <xdr:colOff>294410</xdr:colOff>
      <xdr:row>335</xdr:row>
      <xdr:rowOff>121226</xdr:rowOff>
    </xdr:to>
    <xdr:sp macro="" textlink="">
      <xdr:nvSpPr>
        <xdr:cNvPr id="362" name="Freeform 10707">
          <a:extLst>
            <a:ext uri="{FF2B5EF4-FFF2-40B4-BE49-F238E27FC236}">
              <a16:creationId xmlns:a16="http://schemas.microsoft.com/office/drawing/2014/main" id="{EC723A39-198B-4C4C-A461-D134681EC241}"/>
            </a:ext>
          </a:extLst>
        </xdr:cNvPr>
        <xdr:cNvSpPr>
          <a:spLocks/>
        </xdr:cNvSpPr>
      </xdr:nvSpPr>
      <xdr:spPr bwMode="auto">
        <a:xfrm>
          <a:off x="37747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334</xdr:row>
      <xdr:rowOff>173181</xdr:rowOff>
    </xdr:from>
    <xdr:to>
      <xdr:col>13</xdr:col>
      <xdr:colOff>294410</xdr:colOff>
      <xdr:row>335</xdr:row>
      <xdr:rowOff>121226</xdr:rowOff>
    </xdr:to>
    <xdr:sp macro="" textlink="">
      <xdr:nvSpPr>
        <xdr:cNvPr id="363" name="Freeform 10707">
          <a:extLst>
            <a:ext uri="{FF2B5EF4-FFF2-40B4-BE49-F238E27FC236}">
              <a16:creationId xmlns:a16="http://schemas.microsoft.com/office/drawing/2014/main" id="{1AA05A6B-3CFE-4F44-BB7E-485B9EA3BD68}"/>
            </a:ext>
          </a:extLst>
        </xdr:cNvPr>
        <xdr:cNvSpPr>
          <a:spLocks/>
        </xdr:cNvSpPr>
      </xdr:nvSpPr>
      <xdr:spPr bwMode="auto">
        <a:xfrm>
          <a:off x="48288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334</xdr:row>
      <xdr:rowOff>173181</xdr:rowOff>
    </xdr:from>
    <xdr:to>
      <xdr:col>15</xdr:col>
      <xdr:colOff>294410</xdr:colOff>
      <xdr:row>335</xdr:row>
      <xdr:rowOff>121226</xdr:rowOff>
    </xdr:to>
    <xdr:sp macro="" textlink="">
      <xdr:nvSpPr>
        <xdr:cNvPr id="364" name="Freeform 10707">
          <a:extLst>
            <a:ext uri="{FF2B5EF4-FFF2-40B4-BE49-F238E27FC236}">
              <a16:creationId xmlns:a16="http://schemas.microsoft.com/office/drawing/2014/main" id="{DE4B7904-EF51-4027-B812-EAF600F2AD67}"/>
            </a:ext>
          </a:extLst>
        </xdr:cNvPr>
        <xdr:cNvSpPr>
          <a:spLocks/>
        </xdr:cNvSpPr>
      </xdr:nvSpPr>
      <xdr:spPr bwMode="auto">
        <a:xfrm>
          <a:off x="58829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334</xdr:row>
      <xdr:rowOff>173181</xdr:rowOff>
    </xdr:from>
    <xdr:to>
      <xdr:col>17</xdr:col>
      <xdr:colOff>294410</xdr:colOff>
      <xdr:row>335</xdr:row>
      <xdr:rowOff>121226</xdr:rowOff>
    </xdr:to>
    <xdr:sp macro="" textlink="">
      <xdr:nvSpPr>
        <xdr:cNvPr id="365" name="Freeform 10707">
          <a:extLst>
            <a:ext uri="{FF2B5EF4-FFF2-40B4-BE49-F238E27FC236}">
              <a16:creationId xmlns:a16="http://schemas.microsoft.com/office/drawing/2014/main" id="{F233EB5F-EBA0-4AAD-9064-262C918E6FAF}"/>
            </a:ext>
          </a:extLst>
        </xdr:cNvPr>
        <xdr:cNvSpPr>
          <a:spLocks/>
        </xdr:cNvSpPr>
      </xdr:nvSpPr>
      <xdr:spPr bwMode="auto">
        <a:xfrm>
          <a:off x="69370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334</xdr:row>
      <xdr:rowOff>173181</xdr:rowOff>
    </xdr:from>
    <xdr:to>
      <xdr:col>19</xdr:col>
      <xdr:colOff>294410</xdr:colOff>
      <xdr:row>335</xdr:row>
      <xdr:rowOff>121226</xdr:rowOff>
    </xdr:to>
    <xdr:sp macro="" textlink="">
      <xdr:nvSpPr>
        <xdr:cNvPr id="366" name="Freeform 10707">
          <a:extLst>
            <a:ext uri="{FF2B5EF4-FFF2-40B4-BE49-F238E27FC236}">
              <a16:creationId xmlns:a16="http://schemas.microsoft.com/office/drawing/2014/main" id="{E19A10EB-D3C0-41E6-8EAF-227C2AEC2573}"/>
            </a:ext>
          </a:extLst>
        </xdr:cNvPr>
        <xdr:cNvSpPr>
          <a:spLocks/>
        </xdr:cNvSpPr>
      </xdr:nvSpPr>
      <xdr:spPr bwMode="auto">
        <a:xfrm>
          <a:off x="79911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334</xdr:row>
      <xdr:rowOff>173181</xdr:rowOff>
    </xdr:from>
    <xdr:to>
      <xdr:col>21</xdr:col>
      <xdr:colOff>294410</xdr:colOff>
      <xdr:row>335</xdr:row>
      <xdr:rowOff>121226</xdr:rowOff>
    </xdr:to>
    <xdr:sp macro="" textlink="">
      <xdr:nvSpPr>
        <xdr:cNvPr id="367" name="Freeform 10707">
          <a:extLst>
            <a:ext uri="{FF2B5EF4-FFF2-40B4-BE49-F238E27FC236}">
              <a16:creationId xmlns:a16="http://schemas.microsoft.com/office/drawing/2014/main" id="{D87CFF09-DA07-4812-932B-2C24A6767816}"/>
            </a:ext>
          </a:extLst>
        </xdr:cNvPr>
        <xdr:cNvSpPr>
          <a:spLocks/>
        </xdr:cNvSpPr>
      </xdr:nvSpPr>
      <xdr:spPr bwMode="auto">
        <a:xfrm>
          <a:off x="90452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346</xdr:row>
      <xdr:rowOff>173181</xdr:rowOff>
    </xdr:from>
    <xdr:to>
      <xdr:col>3</xdr:col>
      <xdr:colOff>294410</xdr:colOff>
      <xdr:row>347</xdr:row>
      <xdr:rowOff>121226</xdr:rowOff>
    </xdr:to>
    <xdr:sp macro="" textlink="">
      <xdr:nvSpPr>
        <xdr:cNvPr id="368" name="Freeform 10707">
          <a:extLst>
            <a:ext uri="{FF2B5EF4-FFF2-40B4-BE49-F238E27FC236}">
              <a16:creationId xmlns:a16="http://schemas.microsoft.com/office/drawing/2014/main" id="{87389935-6FCB-4F1C-8BAB-F802409D61C7}"/>
            </a:ext>
          </a:extLst>
        </xdr:cNvPr>
        <xdr:cNvSpPr>
          <a:spLocks/>
        </xdr:cNvSpPr>
      </xdr:nvSpPr>
      <xdr:spPr bwMode="auto">
        <a:xfrm>
          <a:off x="100993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346</xdr:row>
      <xdr:rowOff>173181</xdr:rowOff>
    </xdr:from>
    <xdr:to>
      <xdr:col>5</xdr:col>
      <xdr:colOff>294410</xdr:colOff>
      <xdr:row>347</xdr:row>
      <xdr:rowOff>121226</xdr:rowOff>
    </xdr:to>
    <xdr:sp macro="" textlink="">
      <xdr:nvSpPr>
        <xdr:cNvPr id="369" name="Freeform 10707">
          <a:extLst>
            <a:ext uri="{FF2B5EF4-FFF2-40B4-BE49-F238E27FC236}">
              <a16:creationId xmlns:a16="http://schemas.microsoft.com/office/drawing/2014/main" id="{723E784D-CD5D-476A-9B39-09BACEF18C80}"/>
            </a:ext>
          </a:extLst>
        </xdr:cNvPr>
        <xdr:cNvSpPr>
          <a:spLocks/>
        </xdr:cNvSpPr>
      </xdr:nvSpPr>
      <xdr:spPr bwMode="auto">
        <a:xfrm>
          <a:off x="6124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346</xdr:row>
      <xdr:rowOff>173181</xdr:rowOff>
    </xdr:from>
    <xdr:to>
      <xdr:col>7</xdr:col>
      <xdr:colOff>294410</xdr:colOff>
      <xdr:row>347</xdr:row>
      <xdr:rowOff>121226</xdr:rowOff>
    </xdr:to>
    <xdr:sp macro="" textlink="">
      <xdr:nvSpPr>
        <xdr:cNvPr id="370" name="Freeform 10707">
          <a:extLst>
            <a:ext uri="{FF2B5EF4-FFF2-40B4-BE49-F238E27FC236}">
              <a16:creationId xmlns:a16="http://schemas.microsoft.com/office/drawing/2014/main" id="{81A9E23A-7D7F-463E-892E-19C48F342D6B}"/>
            </a:ext>
          </a:extLst>
        </xdr:cNvPr>
        <xdr:cNvSpPr>
          <a:spLocks/>
        </xdr:cNvSpPr>
      </xdr:nvSpPr>
      <xdr:spPr bwMode="auto">
        <a:xfrm>
          <a:off x="16665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346</xdr:row>
      <xdr:rowOff>173181</xdr:rowOff>
    </xdr:from>
    <xdr:to>
      <xdr:col>9</xdr:col>
      <xdr:colOff>294410</xdr:colOff>
      <xdr:row>347</xdr:row>
      <xdr:rowOff>121226</xdr:rowOff>
    </xdr:to>
    <xdr:sp macro="" textlink="">
      <xdr:nvSpPr>
        <xdr:cNvPr id="371" name="Freeform 10707">
          <a:extLst>
            <a:ext uri="{FF2B5EF4-FFF2-40B4-BE49-F238E27FC236}">
              <a16:creationId xmlns:a16="http://schemas.microsoft.com/office/drawing/2014/main" id="{6C90EC82-79F7-41EF-A3BF-CF0DF24C4E4F}"/>
            </a:ext>
          </a:extLst>
        </xdr:cNvPr>
        <xdr:cNvSpPr>
          <a:spLocks/>
        </xdr:cNvSpPr>
      </xdr:nvSpPr>
      <xdr:spPr bwMode="auto">
        <a:xfrm>
          <a:off x="27206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346</xdr:row>
      <xdr:rowOff>173181</xdr:rowOff>
    </xdr:from>
    <xdr:to>
      <xdr:col>11</xdr:col>
      <xdr:colOff>294410</xdr:colOff>
      <xdr:row>347</xdr:row>
      <xdr:rowOff>121226</xdr:rowOff>
    </xdr:to>
    <xdr:sp macro="" textlink="">
      <xdr:nvSpPr>
        <xdr:cNvPr id="372" name="Freeform 10707">
          <a:extLst>
            <a:ext uri="{FF2B5EF4-FFF2-40B4-BE49-F238E27FC236}">
              <a16:creationId xmlns:a16="http://schemas.microsoft.com/office/drawing/2014/main" id="{917A3F1F-075E-41C3-9722-2C6F37E7AF44}"/>
            </a:ext>
          </a:extLst>
        </xdr:cNvPr>
        <xdr:cNvSpPr>
          <a:spLocks/>
        </xdr:cNvSpPr>
      </xdr:nvSpPr>
      <xdr:spPr bwMode="auto">
        <a:xfrm>
          <a:off x="37747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346</xdr:row>
      <xdr:rowOff>173181</xdr:rowOff>
    </xdr:from>
    <xdr:to>
      <xdr:col>13</xdr:col>
      <xdr:colOff>294410</xdr:colOff>
      <xdr:row>347</xdr:row>
      <xdr:rowOff>121226</xdr:rowOff>
    </xdr:to>
    <xdr:sp macro="" textlink="">
      <xdr:nvSpPr>
        <xdr:cNvPr id="373" name="Freeform 10707">
          <a:extLst>
            <a:ext uri="{FF2B5EF4-FFF2-40B4-BE49-F238E27FC236}">
              <a16:creationId xmlns:a16="http://schemas.microsoft.com/office/drawing/2014/main" id="{7AE8476C-3A30-465C-8137-280818E69DB8}"/>
            </a:ext>
          </a:extLst>
        </xdr:cNvPr>
        <xdr:cNvSpPr>
          <a:spLocks/>
        </xdr:cNvSpPr>
      </xdr:nvSpPr>
      <xdr:spPr bwMode="auto">
        <a:xfrm>
          <a:off x="48288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346</xdr:row>
      <xdr:rowOff>173181</xdr:rowOff>
    </xdr:from>
    <xdr:to>
      <xdr:col>15</xdr:col>
      <xdr:colOff>294410</xdr:colOff>
      <xdr:row>347</xdr:row>
      <xdr:rowOff>121226</xdr:rowOff>
    </xdr:to>
    <xdr:sp macro="" textlink="">
      <xdr:nvSpPr>
        <xdr:cNvPr id="374" name="Freeform 10707">
          <a:extLst>
            <a:ext uri="{FF2B5EF4-FFF2-40B4-BE49-F238E27FC236}">
              <a16:creationId xmlns:a16="http://schemas.microsoft.com/office/drawing/2014/main" id="{174F4BFE-47C5-49AD-8BF9-746DDECC5197}"/>
            </a:ext>
          </a:extLst>
        </xdr:cNvPr>
        <xdr:cNvSpPr>
          <a:spLocks/>
        </xdr:cNvSpPr>
      </xdr:nvSpPr>
      <xdr:spPr bwMode="auto">
        <a:xfrm>
          <a:off x="58829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346</xdr:row>
      <xdr:rowOff>173181</xdr:rowOff>
    </xdr:from>
    <xdr:to>
      <xdr:col>17</xdr:col>
      <xdr:colOff>294410</xdr:colOff>
      <xdr:row>347</xdr:row>
      <xdr:rowOff>121226</xdr:rowOff>
    </xdr:to>
    <xdr:sp macro="" textlink="">
      <xdr:nvSpPr>
        <xdr:cNvPr id="375" name="Freeform 10707">
          <a:extLst>
            <a:ext uri="{FF2B5EF4-FFF2-40B4-BE49-F238E27FC236}">
              <a16:creationId xmlns:a16="http://schemas.microsoft.com/office/drawing/2014/main" id="{5A48D67C-0C51-4E8B-BF68-F06B11AB4719}"/>
            </a:ext>
          </a:extLst>
        </xdr:cNvPr>
        <xdr:cNvSpPr>
          <a:spLocks/>
        </xdr:cNvSpPr>
      </xdr:nvSpPr>
      <xdr:spPr bwMode="auto">
        <a:xfrm>
          <a:off x="69370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346</xdr:row>
      <xdr:rowOff>173181</xdr:rowOff>
    </xdr:from>
    <xdr:to>
      <xdr:col>19</xdr:col>
      <xdr:colOff>294410</xdr:colOff>
      <xdr:row>347</xdr:row>
      <xdr:rowOff>121226</xdr:rowOff>
    </xdr:to>
    <xdr:sp macro="" textlink="">
      <xdr:nvSpPr>
        <xdr:cNvPr id="376" name="Freeform 10707">
          <a:extLst>
            <a:ext uri="{FF2B5EF4-FFF2-40B4-BE49-F238E27FC236}">
              <a16:creationId xmlns:a16="http://schemas.microsoft.com/office/drawing/2014/main" id="{885BEB93-696B-4441-B5A8-7561E98255F1}"/>
            </a:ext>
          </a:extLst>
        </xdr:cNvPr>
        <xdr:cNvSpPr>
          <a:spLocks/>
        </xdr:cNvSpPr>
      </xdr:nvSpPr>
      <xdr:spPr bwMode="auto">
        <a:xfrm>
          <a:off x="79911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346</xdr:row>
      <xdr:rowOff>173181</xdr:rowOff>
    </xdr:from>
    <xdr:to>
      <xdr:col>21</xdr:col>
      <xdr:colOff>294410</xdr:colOff>
      <xdr:row>347</xdr:row>
      <xdr:rowOff>121226</xdr:rowOff>
    </xdr:to>
    <xdr:sp macro="" textlink="">
      <xdr:nvSpPr>
        <xdr:cNvPr id="377" name="Freeform 10707">
          <a:extLst>
            <a:ext uri="{FF2B5EF4-FFF2-40B4-BE49-F238E27FC236}">
              <a16:creationId xmlns:a16="http://schemas.microsoft.com/office/drawing/2014/main" id="{29EA74CE-2610-48F3-9A24-D1A4E362DB94}"/>
            </a:ext>
          </a:extLst>
        </xdr:cNvPr>
        <xdr:cNvSpPr>
          <a:spLocks/>
        </xdr:cNvSpPr>
      </xdr:nvSpPr>
      <xdr:spPr bwMode="auto">
        <a:xfrm>
          <a:off x="90452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297711</xdr:colOff>
      <xdr:row>358</xdr:row>
      <xdr:rowOff>136896</xdr:rowOff>
    </xdr:from>
    <xdr:to>
      <xdr:col>5</xdr:col>
      <xdr:colOff>303481</xdr:colOff>
      <xdr:row>359</xdr:row>
      <xdr:rowOff>84941</xdr:rowOff>
    </xdr:to>
    <xdr:sp macro="" textlink="">
      <xdr:nvSpPr>
        <xdr:cNvPr id="379" name="Freeform 10707">
          <a:extLst>
            <a:ext uri="{FF2B5EF4-FFF2-40B4-BE49-F238E27FC236}">
              <a16:creationId xmlns:a16="http://schemas.microsoft.com/office/drawing/2014/main" id="{AF74E11D-B252-4424-B3AF-9097291A59B9}"/>
            </a:ext>
          </a:extLst>
        </xdr:cNvPr>
        <xdr:cNvSpPr>
          <a:spLocks/>
        </xdr:cNvSpPr>
      </xdr:nvSpPr>
      <xdr:spPr bwMode="auto">
        <a:xfrm>
          <a:off x="1676568" y="63555253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358</xdr:row>
      <xdr:rowOff>173181</xdr:rowOff>
    </xdr:from>
    <xdr:to>
      <xdr:col>7</xdr:col>
      <xdr:colOff>294410</xdr:colOff>
      <xdr:row>359</xdr:row>
      <xdr:rowOff>121226</xdr:rowOff>
    </xdr:to>
    <xdr:sp macro="" textlink="">
      <xdr:nvSpPr>
        <xdr:cNvPr id="380" name="Freeform 10707">
          <a:extLst>
            <a:ext uri="{FF2B5EF4-FFF2-40B4-BE49-F238E27FC236}">
              <a16:creationId xmlns:a16="http://schemas.microsoft.com/office/drawing/2014/main" id="{79284CDD-32E1-4BD2-ABCC-5DE90D1E319A}"/>
            </a:ext>
          </a:extLst>
        </xdr:cNvPr>
        <xdr:cNvSpPr>
          <a:spLocks/>
        </xdr:cNvSpPr>
      </xdr:nvSpPr>
      <xdr:spPr bwMode="auto">
        <a:xfrm>
          <a:off x="16665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358</xdr:row>
      <xdr:rowOff>173181</xdr:rowOff>
    </xdr:from>
    <xdr:to>
      <xdr:col>9</xdr:col>
      <xdr:colOff>294410</xdr:colOff>
      <xdr:row>359</xdr:row>
      <xdr:rowOff>121226</xdr:rowOff>
    </xdr:to>
    <xdr:sp macro="" textlink="">
      <xdr:nvSpPr>
        <xdr:cNvPr id="381" name="Freeform 10707">
          <a:extLst>
            <a:ext uri="{FF2B5EF4-FFF2-40B4-BE49-F238E27FC236}">
              <a16:creationId xmlns:a16="http://schemas.microsoft.com/office/drawing/2014/main" id="{5F427C23-4AAE-4EC6-A96F-807910B264A1}"/>
            </a:ext>
          </a:extLst>
        </xdr:cNvPr>
        <xdr:cNvSpPr>
          <a:spLocks/>
        </xdr:cNvSpPr>
      </xdr:nvSpPr>
      <xdr:spPr bwMode="auto">
        <a:xfrm>
          <a:off x="27206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358</xdr:row>
      <xdr:rowOff>173181</xdr:rowOff>
    </xdr:from>
    <xdr:to>
      <xdr:col>11</xdr:col>
      <xdr:colOff>294410</xdr:colOff>
      <xdr:row>359</xdr:row>
      <xdr:rowOff>121226</xdr:rowOff>
    </xdr:to>
    <xdr:sp macro="" textlink="">
      <xdr:nvSpPr>
        <xdr:cNvPr id="382" name="Freeform 10707">
          <a:extLst>
            <a:ext uri="{FF2B5EF4-FFF2-40B4-BE49-F238E27FC236}">
              <a16:creationId xmlns:a16="http://schemas.microsoft.com/office/drawing/2014/main" id="{90E70034-0374-4D63-AF91-F8CD5F9981D7}"/>
            </a:ext>
          </a:extLst>
        </xdr:cNvPr>
        <xdr:cNvSpPr>
          <a:spLocks/>
        </xdr:cNvSpPr>
      </xdr:nvSpPr>
      <xdr:spPr bwMode="auto">
        <a:xfrm>
          <a:off x="37747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358</xdr:row>
      <xdr:rowOff>173181</xdr:rowOff>
    </xdr:from>
    <xdr:to>
      <xdr:col>13</xdr:col>
      <xdr:colOff>294410</xdr:colOff>
      <xdr:row>359</xdr:row>
      <xdr:rowOff>121226</xdr:rowOff>
    </xdr:to>
    <xdr:sp macro="" textlink="">
      <xdr:nvSpPr>
        <xdr:cNvPr id="383" name="Freeform 10707">
          <a:extLst>
            <a:ext uri="{FF2B5EF4-FFF2-40B4-BE49-F238E27FC236}">
              <a16:creationId xmlns:a16="http://schemas.microsoft.com/office/drawing/2014/main" id="{A5B01ACF-44E2-4F45-A742-DB040794C826}"/>
            </a:ext>
          </a:extLst>
        </xdr:cNvPr>
        <xdr:cNvSpPr>
          <a:spLocks/>
        </xdr:cNvSpPr>
      </xdr:nvSpPr>
      <xdr:spPr bwMode="auto">
        <a:xfrm>
          <a:off x="48288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358</xdr:row>
      <xdr:rowOff>173181</xdr:rowOff>
    </xdr:from>
    <xdr:to>
      <xdr:col>15</xdr:col>
      <xdr:colOff>294410</xdr:colOff>
      <xdr:row>359</xdr:row>
      <xdr:rowOff>121226</xdr:rowOff>
    </xdr:to>
    <xdr:sp macro="" textlink="">
      <xdr:nvSpPr>
        <xdr:cNvPr id="384" name="Freeform 10707">
          <a:extLst>
            <a:ext uri="{FF2B5EF4-FFF2-40B4-BE49-F238E27FC236}">
              <a16:creationId xmlns:a16="http://schemas.microsoft.com/office/drawing/2014/main" id="{6C49CFCB-5059-4A83-BD03-E86A4BB6DEE1}"/>
            </a:ext>
          </a:extLst>
        </xdr:cNvPr>
        <xdr:cNvSpPr>
          <a:spLocks/>
        </xdr:cNvSpPr>
      </xdr:nvSpPr>
      <xdr:spPr bwMode="auto">
        <a:xfrm>
          <a:off x="58829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358</xdr:row>
      <xdr:rowOff>173181</xdr:rowOff>
    </xdr:from>
    <xdr:to>
      <xdr:col>17</xdr:col>
      <xdr:colOff>294410</xdr:colOff>
      <xdr:row>359</xdr:row>
      <xdr:rowOff>121226</xdr:rowOff>
    </xdr:to>
    <xdr:sp macro="" textlink="">
      <xdr:nvSpPr>
        <xdr:cNvPr id="385" name="Freeform 10707">
          <a:extLst>
            <a:ext uri="{FF2B5EF4-FFF2-40B4-BE49-F238E27FC236}">
              <a16:creationId xmlns:a16="http://schemas.microsoft.com/office/drawing/2014/main" id="{88739BE2-383E-4DC2-9849-0D4762D1D658}"/>
            </a:ext>
          </a:extLst>
        </xdr:cNvPr>
        <xdr:cNvSpPr>
          <a:spLocks/>
        </xdr:cNvSpPr>
      </xdr:nvSpPr>
      <xdr:spPr bwMode="auto">
        <a:xfrm>
          <a:off x="69370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358</xdr:row>
      <xdr:rowOff>173181</xdr:rowOff>
    </xdr:from>
    <xdr:to>
      <xdr:col>19</xdr:col>
      <xdr:colOff>294410</xdr:colOff>
      <xdr:row>359</xdr:row>
      <xdr:rowOff>121226</xdr:rowOff>
    </xdr:to>
    <xdr:sp macro="" textlink="">
      <xdr:nvSpPr>
        <xdr:cNvPr id="386" name="Freeform 10707">
          <a:extLst>
            <a:ext uri="{FF2B5EF4-FFF2-40B4-BE49-F238E27FC236}">
              <a16:creationId xmlns:a16="http://schemas.microsoft.com/office/drawing/2014/main" id="{762AD8F4-C8FD-4B8F-B528-62E9FF93F87B}"/>
            </a:ext>
          </a:extLst>
        </xdr:cNvPr>
        <xdr:cNvSpPr>
          <a:spLocks/>
        </xdr:cNvSpPr>
      </xdr:nvSpPr>
      <xdr:spPr bwMode="auto">
        <a:xfrm>
          <a:off x="79911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358</xdr:row>
      <xdr:rowOff>173181</xdr:rowOff>
    </xdr:from>
    <xdr:to>
      <xdr:col>21</xdr:col>
      <xdr:colOff>294410</xdr:colOff>
      <xdr:row>359</xdr:row>
      <xdr:rowOff>121226</xdr:rowOff>
    </xdr:to>
    <xdr:sp macro="" textlink="">
      <xdr:nvSpPr>
        <xdr:cNvPr id="387" name="Freeform 10707">
          <a:extLst>
            <a:ext uri="{FF2B5EF4-FFF2-40B4-BE49-F238E27FC236}">
              <a16:creationId xmlns:a16="http://schemas.microsoft.com/office/drawing/2014/main" id="{2110499B-4A06-42E5-BDBA-C75416D97DA6}"/>
            </a:ext>
          </a:extLst>
        </xdr:cNvPr>
        <xdr:cNvSpPr>
          <a:spLocks/>
        </xdr:cNvSpPr>
      </xdr:nvSpPr>
      <xdr:spPr bwMode="auto">
        <a:xfrm>
          <a:off x="90452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370</xdr:row>
      <xdr:rowOff>173181</xdr:rowOff>
    </xdr:from>
    <xdr:to>
      <xdr:col>5</xdr:col>
      <xdr:colOff>294410</xdr:colOff>
      <xdr:row>371</xdr:row>
      <xdr:rowOff>121226</xdr:rowOff>
    </xdr:to>
    <xdr:sp macro="" textlink="">
      <xdr:nvSpPr>
        <xdr:cNvPr id="389" name="Freeform 10707">
          <a:extLst>
            <a:ext uri="{FF2B5EF4-FFF2-40B4-BE49-F238E27FC236}">
              <a16:creationId xmlns:a16="http://schemas.microsoft.com/office/drawing/2014/main" id="{59A7DCA9-D4E2-40A3-9E3E-684DC01E168F}"/>
            </a:ext>
          </a:extLst>
        </xdr:cNvPr>
        <xdr:cNvSpPr>
          <a:spLocks/>
        </xdr:cNvSpPr>
      </xdr:nvSpPr>
      <xdr:spPr bwMode="auto">
        <a:xfrm>
          <a:off x="6124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370</xdr:row>
      <xdr:rowOff>173181</xdr:rowOff>
    </xdr:from>
    <xdr:to>
      <xdr:col>7</xdr:col>
      <xdr:colOff>294410</xdr:colOff>
      <xdr:row>371</xdr:row>
      <xdr:rowOff>121226</xdr:rowOff>
    </xdr:to>
    <xdr:sp macro="" textlink="">
      <xdr:nvSpPr>
        <xdr:cNvPr id="390" name="Freeform 10707">
          <a:extLst>
            <a:ext uri="{FF2B5EF4-FFF2-40B4-BE49-F238E27FC236}">
              <a16:creationId xmlns:a16="http://schemas.microsoft.com/office/drawing/2014/main" id="{2F05FA67-05DA-45A9-85BC-3FCF66CF9F8B}"/>
            </a:ext>
          </a:extLst>
        </xdr:cNvPr>
        <xdr:cNvSpPr>
          <a:spLocks/>
        </xdr:cNvSpPr>
      </xdr:nvSpPr>
      <xdr:spPr bwMode="auto">
        <a:xfrm>
          <a:off x="16665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370</xdr:row>
      <xdr:rowOff>173181</xdr:rowOff>
    </xdr:from>
    <xdr:to>
      <xdr:col>9</xdr:col>
      <xdr:colOff>294410</xdr:colOff>
      <xdr:row>371</xdr:row>
      <xdr:rowOff>121226</xdr:rowOff>
    </xdr:to>
    <xdr:sp macro="" textlink="">
      <xdr:nvSpPr>
        <xdr:cNvPr id="391" name="Freeform 10707">
          <a:extLst>
            <a:ext uri="{FF2B5EF4-FFF2-40B4-BE49-F238E27FC236}">
              <a16:creationId xmlns:a16="http://schemas.microsoft.com/office/drawing/2014/main" id="{F33E957E-0F47-4DD8-AC65-7DAD8873462B}"/>
            </a:ext>
          </a:extLst>
        </xdr:cNvPr>
        <xdr:cNvSpPr>
          <a:spLocks/>
        </xdr:cNvSpPr>
      </xdr:nvSpPr>
      <xdr:spPr bwMode="auto">
        <a:xfrm>
          <a:off x="27206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370</xdr:row>
      <xdr:rowOff>173181</xdr:rowOff>
    </xdr:from>
    <xdr:to>
      <xdr:col>11</xdr:col>
      <xdr:colOff>294410</xdr:colOff>
      <xdr:row>371</xdr:row>
      <xdr:rowOff>121226</xdr:rowOff>
    </xdr:to>
    <xdr:sp macro="" textlink="">
      <xdr:nvSpPr>
        <xdr:cNvPr id="392" name="Freeform 10707">
          <a:extLst>
            <a:ext uri="{FF2B5EF4-FFF2-40B4-BE49-F238E27FC236}">
              <a16:creationId xmlns:a16="http://schemas.microsoft.com/office/drawing/2014/main" id="{AB11EC00-C349-4432-B0B6-AA5C9A1FEF67}"/>
            </a:ext>
          </a:extLst>
        </xdr:cNvPr>
        <xdr:cNvSpPr>
          <a:spLocks/>
        </xdr:cNvSpPr>
      </xdr:nvSpPr>
      <xdr:spPr bwMode="auto">
        <a:xfrm>
          <a:off x="37747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370</xdr:row>
      <xdr:rowOff>173181</xdr:rowOff>
    </xdr:from>
    <xdr:to>
      <xdr:col>13</xdr:col>
      <xdr:colOff>294410</xdr:colOff>
      <xdr:row>371</xdr:row>
      <xdr:rowOff>121226</xdr:rowOff>
    </xdr:to>
    <xdr:sp macro="" textlink="">
      <xdr:nvSpPr>
        <xdr:cNvPr id="393" name="Freeform 10707">
          <a:extLst>
            <a:ext uri="{FF2B5EF4-FFF2-40B4-BE49-F238E27FC236}">
              <a16:creationId xmlns:a16="http://schemas.microsoft.com/office/drawing/2014/main" id="{2F71430A-DBDD-4541-9BB8-58E01BC87E77}"/>
            </a:ext>
          </a:extLst>
        </xdr:cNvPr>
        <xdr:cNvSpPr>
          <a:spLocks/>
        </xdr:cNvSpPr>
      </xdr:nvSpPr>
      <xdr:spPr bwMode="auto">
        <a:xfrm>
          <a:off x="48288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370</xdr:row>
      <xdr:rowOff>173181</xdr:rowOff>
    </xdr:from>
    <xdr:to>
      <xdr:col>15</xdr:col>
      <xdr:colOff>294410</xdr:colOff>
      <xdr:row>371</xdr:row>
      <xdr:rowOff>121226</xdr:rowOff>
    </xdr:to>
    <xdr:sp macro="" textlink="">
      <xdr:nvSpPr>
        <xdr:cNvPr id="394" name="Freeform 10707">
          <a:extLst>
            <a:ext uri="{FF2B5EF4-FFF2-40B4-BE49-F238E27FC236}">
              <a16:creationId xmlns:a16="http://schemas.microsoft.com/office/drawing/2014/main" id="{0AC807BC-4576-4FEF-9B69-5D8DCA79BC7D}"/>
            </a:ext>
          </a:extLst>
        </xdr:cNvPr>
        <xdr:cNvSpPr>
          <a:spLocks/>
        </xdr:cNvSpPr>
      </xdr:nvSpPr>
      <xdr:spPr bwMode="auto">
        <a:xfrm>
          <a:off x="58829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323</xdr:row>
      <xdr:rowOff>7055</xdr:rowOff>
    </xdr:from>
    <xdr:to>
      <xdr:col>4</xdr:col>
      <xdr:colOff>49392</xdr:colOff>
      <xdr:row>325</xdr:row>
      <xdr:rowOff>163286</xdr:rowOff>
    </xdr:to>
    <xdr:sp macro="" textlink="">
      <xdr:nvSpPr>
        <xdr:cNvPr id="395" name="Isosceles Triangle 394">
          <a:extLst>
            <a:ext uri="{FF2B5EF4-FFF2-40B4-BE49-F238E27FC236}">
              <a16:creationId xmlns:a16="http://schemas.microsoft.com/office/drawing/2014/main" id="{C8D9E0FB-B9B7-4BE9-B8BB-85FFFAB631F3}"/>
            </a:ext>
          </a:extLst>
        </xdr:cNvPr>
        <xdr:cNvSpPr/>
      </xdr:nvSpPr>
      <xdr:spPr>
        <a:xfrm>
          <a:off x="1333500" y="57338484"/>
          <a:ext cx="684392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323</xdr:row>
      <xdr:rowOff>4233</xdr:rowOff>
    </xdr:from>
    <xdr:to>
      <xdr:col>6</xdr:col>
      <xdr:colOff>46570</xdr:colOff>
      <xdr:row>325</xdr:row>
      <xdr:rowOff>173567</xdr:rowOff>
    </xdr:to>
    <xdr:sp macro="" textlink="">
      <xdr:nvSpPr>
        <xdr:cNvPr id="396" name="Isosceles Triangle 395">
          <a:extLst>
            <a:ext uri="{FF2B5EF4-FFF2-40B4-BE49-F238E27FC236}">
              <a16:creationId xmlns:a16="http://schemas.microsoft.com/office/drawing/2014/main" id="{6843855D-8C0A-471A-BA6A-7E97E4125308}"/>
            </a:ext>
          </a:extLst>
        </xdr:cNvPr>
        <xdr:cNvSpPr/>
      </xdr:nvSpPr>
      <xdr:spPr>
        <a:xfrm>
          <a:off x="1334915" y="569002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323</xdr:row>
      <xdr:rowOff>13304</xdr:rowOff>
    </xdr:from>
    <xdr:to>
      <xdr:col>10</xdr:col>
      <xdr:colOff>46570</xdr:colOff>
      <xdr:row>326</xdr:row>
      <xdr:rowOff>1210</xdr:rowOff>
    </xdr:to>
    <xdr:sp macro="" textlink="">
      <xdr:nvSpPr>
        <xdr:cNvPr id="397" name="Isosceles Triangle 396">
          <a:extLst>
            <a:ext uri="{FF2B5EF4-FFF2-40B4-BE49-F238E27FC236}">
              <a16:creationId xmlns:a16="http://schemas.microsoft.com/office/drawing/2014/main" id="{B94F6A95-3E91-423E-8B62-442CE6A68091}"/>
            </a:ext>
          </a:extLst>
        </xdr:cNvPr>
        <xdr:cNvSpPr/>
      </xdr:nvSpPr>
      <xdr:spPr>
        <a:xfrm>
          <a:off x="3443115" y="569093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323</xdr:row>
      <xdr:rowOff>13304</xdr:rowOff>
    </xdr:from>
    <xdr:to>
      <xdr:col>6</xdr:col>
      <xdr:colOff>46569</xdr:colOff>
      <xdr:row>326</xdr:row>
      <xdr:rowOff>1210</xdr:rowOff>
    </xdr:to>
    <xdr:sp macro="" textlink="">
      <xdr:nvSpPr>
        <xdr:cNvPr id="398" name="Isosceles Triangle 397">
          <a:extLst>
            <a:ext uri="{FF2B5EF4-FFF2-40B4-BE49-F238E27FC236}">
              <a16:creationId xmlns:a16="http://schemas.microsoft.com/office/drawing/2014/main" id="{39859302-1B99-43CD-B7C2-8D3BA70EEA9C}"/>
            </a:ext>
          </a:extLst>
        </xdr:cNvPr>
        <xdr:cNvSpPr/>
      </xdr:nvSpPr>
      <xdr:spPr>
        <a:xfrm>
          <a:off x="1334915" y="569093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323</xdr:row>
      <xdr:rowOff>15522</xdr:rowOff>
    </xdr:from>
    <xdr:to>
      <xdr:col>8</xdr:col>
      <xdr:colOff>43746</xdr:colOff>
      <xdr:row>326</xdr:row>
      <xdr:rowOff>8467</xdr:rowOff>
    </xdr:to>
    <xdr:sp macro="" textlink="">
      <xdr:nvSpPr>
        <xdr:cNvPr id="399" name="Isosceles Triangle 398">
          <a:extLst>
            <a:ext uri="{FF2B5EF4-FFF2-40B4-BE49-F238E27FC236}">
              <a16:creationId xmlns:a16="http://schemas.microsoft.com/office/drawing/2014/main" id="{06FF2DBF-A1D2-4BDB-A4C2-D0CEB05AA492}"/>
            </a:ext>
          </a:extLst>
        </xdr:cNvPr>
        <xdr:cNvSpPr/>
      </xdr:nvSpPr>
      <xdr:spPr>
        <a:xfrm>
          <a:off x="2386192" y="569115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323</xdr:row>
      <xdr:rowOff>7056</xdr:rowOff>
    </xdr:from>
    <xdr:to>
      <xdr:col>12</xdr:col>
      <xdr:colOff>42332</xdr:colOff>
      <xdr:row>326</xdr:row>
      <xdr:rowOff>1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id="{3AF17517-B06F-45BA-911D-0F2F388E5FBF}"/>
            </a:ext>
          </a:extLst>
        </xdr:cNvPr>
        <xdr:cNvSpPr/>
      </xdr:nvSpPr>
      <xdr:spPr>
        <a:xfrm>
          <a:off x="44929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323</xdr:row>
      <xdr:rowOff>18345</xdr:rowOff>
    </xdr:from>
    <xdr:to>
      <xdr:col>14</xdr:col>
      <xdr:colOff>39510</xdr:colOff>
      <xdr:row>326</xdr:row>
      <xdr:rowOff>11290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id="{9076FD08-6789-47FA-968C-929925691AB7}"/>
            </a:ext>
          </a:extLst>
        </xdr:cNvPr>
        <xdr:cNvSpPr/>
      </xdr:nvSpPr>
      <xdr:spPr>
        <a:xfrm>
          <a:off x="55442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323</xdr:row>
      <xdr:rowOff>7056</xdr:rowOff>
    </xdr:from>
    <xdr:to>
      <xdr:col>16</xdr:col>
      <xdr:colOff>42332</xdr:colOff>
      <xdr:row>326</xdr:row>
      <xdr:rowOff>1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id="{E272BEBC-26E6-41DA-8B46-63CB99D882E8}"/>
            </a:ext>
          </a:extLst>
        </xdr:cNvPr>
        <xdr:cNvSpPr/>
      </xdr:nvSpPr>
      <xdr:spPr>
        <a:xfrm>
          <a:off x="66011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323</xdr:row>
      <xdr:rowOff>18345</xdr:rowOff>
    </xdr:from>
    <xdr:to>
      <xdr:col>18</xdr:col>
      <xdr:colOff>39510</xdr:colOff>
      <xdr:row>326</xdr:row>
      <xdr:rowOff>11290</xdr:rowOff>
    </xdr:to>
    <xdr:sp macro="" textlink="">
      <xdr:nvSpPr>
        <xdr:cNvPr id="403" name="Isosceles Triangle 402">
          <a:extLst>
            <a:ext uri="{FF2B5EF4-FFF2-40B4-BE49-F238E27FC236}">
              <a16:creationId xmlns:a16="http://schemas.microsoft.com/office/drawing/2014/main" id="{874EBF5E-0CA0-4F48-812F-1BA7CB52C033}"/>
            </a:ext>
          </a:extLst>
        </xdr:cNvPr>
        <xdr:cNvSpPr/>
      </xdr:nvSpPr>
      <xdr:spPr>
        <a:xfrm>
          <a:off x="76524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323</xdr:row>
      <xdr:rowOff>7056</xdr:rowOff>
    </xdr:from>
    <xdr:to>
      <xdr:col>20</xdr:col>
      <xdr:colOff>42332</xdr:colOff>
      <xdr:row>326</xdr:row>
      <xdr:rowOff>1</xdr:rowOff>
    </xdr:to>
    <xdr:sp macro="" textlink="">
      <xdr:nvSpPr>
        <xdr:cNvPr id="404" name="Isosceles Triangle 403">
          <a:extLst>
            <a:ext uri="{FF2B5EF4-FFF2-40B4-BE49-F238E27FC236}">
              <a16:creationId xmlns:a16="http://schemas.microsoft.com/office/drawing/2014/main" id="{A021CFEC-4F41-4BE0-B063-1374D0A1531E}"/>
            </a:ext>
          </a:extLst>
        </xdr:cNvPr>
        <xdr:cNvSpPr/>
      </xdr:nvSpPr>
      <xdr:spPr>
        <a:xfrm>
          <a:off x="87093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335</xdr:row>
      <xdr:rowOff>18345</xdr:rowOff>
    </xdr:from>
    <xdr:to>
      <xdr:col>2</xdr:col>
      <xdr:colOff>39510</xdr:colOff>
      <xdr:row>338</xdr:row>
      <xdr:rowOff>11290</xdr:rowOff>
    </xdr:to>
    <xdr:sp macro="" textlink="">
      <xdr:nvSpPr>
        <xdr:cNvPr id="405" name="Isosceles Triangle 404">
          <a:extLst>
            <a:ext uri="{FF2B5EF4-FFF2-40B4-BE49-F238E27FC236}">
              <a16:creationId xmlns:a16="http://schemas.microsoft.com/office/drawing/2014/main" id="{5F22462E-7FCE-4C42-BDF2-DE4CE4EE5590}"/>
            </a:ext>
          </a:extLst>
        </xdr:cNvPr>
        <xdr:cNvSpPr/>
      </xdr:nvSpPr>
      <xdr:spPr>
        <a:xfrm>
          <a:off x="97606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322</xdr:row>
      <xdr:rowOff>173181</xdr:rowOff>
    </xdr:from>
    <xdr:to>
      <xdr:col>5</xdr:col>
      <xdr:colOff>294410</xdr:colOff>
      <xdr:row>323</xdr:row>
      <xdr:rowOff>121226</xdr:rowOff>
    </xdr:to>
    <xdr:sp macro="" textlink="">
      <xdr:nvSpPr>
        <xdr:cNvPr id="406" name="Freeform 10707">
          <a:extLst>
            <a:ext uri="{FF2B5EF4-FFF2-40B4-BE49-F238E27FC236}">
              <a16:creationId xmlns:a16="http://schemas.microsoft.com/office/drawing/2014/main" id="{CC42CA08-F547-480A-BE00-9EC5CA57D3C2}"/>
            </a:ext>
          </a:extLst>
        </xdr:cNvPr>
        <xdr:cNvSpPr>
          <a:spLocks/>
        </xdr:cNvSpPr>
      </xdr:nvSpPr>
      <xdr:spPr bwMode="auto">
        <a:xfrm>
          <a:off x="6124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322</xdr:row>
      <xdr:rowOff>173181</xdr:rowOff>
    </xdr:from>
    <xdr:to>
      <xdr:col>7</xdr:col>
      <xdr:colOff>294410</xdr:colOff>
      <xdr:row>323</xdr:row>
      <xdr:rowOff>121226</xdr:rowOff>
    </xdr:to>
    <xdr:sp macro="" textlink="">
      <xdr:nvSpPr>
        <xdr:cNvPr id="407" name="Freeform 10707">
          <a:extLst>
            <a:ext uri="{FF2B5EF4-FFF2-40B4-BE49-F238E27FC236}">
              <a16:creationId xmlns:a16="http://schemas.microsoft.com/office/drawing/2014/main" id="{DAE4DBE5-8BC0-4DDF-BED5-30E5EC46E9F8}"/>
            </a:ext>
          </a:extLst>
        </xdr:cNvPr>
        <xdr:cNvSpPr>
          <a:spLocks/>
        </xdr:cNvSpPr>
      </xdr:nvSpPr>
      <xdr:spPr bwMode="auto">
        <a:xfrm>
          <a:off x="16665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322</xdr:row>
      <xdr:rowOff>173181</xdr:rowOff>
    </xdr:from>
    <xdr:to>
      <xdr:col>9</xdr:col>
      <xdr:colOff>294410</xdr:colOff>
      <xdr:row>323</xdr:row>
      <xdr:rowOff>121226</xdr:rowOff>
    </xdr:to>
    <xdr:sp macro="" textlink="">
      <xdr:nvSpPr>
        <xdr:cNvPr id="408" name="Freeform 10707">
          <a:extLst>
            <a:ext uri="{FF2B5EF4-FFF2-40B4-BE49-F238E27FC236}">
              <a16:creationId xmlns:a16="http://schemas.microsoft.com/office/drawing/2014/main" id="{DA72FAC0-4A58-4B9E-A5AA-51793BB00A93}"/>
            </a:ext>
          </a:extLst>
        </xdr:cNvPr>
        <xdr:cNvSpPr>
          <a:spLocks/>
        </xdr:cNvSpPr>
      </xdr:nvSpPr>
      <xdr:spPr bwMode="auto">
        <a:xfrm>
          <a:off x="27206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322</xdr:row>
      <xdr:rowOff>173181</xdr:rowOff>
    </xdr:from>
    <xdr:to>
      <xdr:col>11</xdr:col>
      <xdr:colOff>294410</xdr:colOff>
      <xdr:row>323</xdr:row>
      <xdr:rowOff>121226</xdr:rowOff>
    </xdr:to>
    <xdr:sp macro="" textlink="">
      <xdr:nvSpPr>
        <xdr:cNvPr id="409" name="Freeform 10707">
          <a:extLst>
            <a:ext uri="{FF2B5EF4-FFF2-40B4-BE49-F238E27FC236}">
              <a16:creationId xmlns:a16="http://schemas.microsoft.com/office/drawing/2014/main" id="{2BC15198-DA85-47E0-BF48-B0D5DA156E29}"/>
            </a:ext>
          </a:extLst>
        </xdr:cNvPr>
        <xdr:cNvSpPr>
          <a:spLocks/>
        </xdr:cNvSpPr>
      </xdr:nvSpPr>
      <xdr:spPr bwMode="auto">
        <a:xfrm>
          <a:off x="37747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322</xdr:row>
      <xdr:rowOff>173181</xdr:rowOff>
    </xdr:from>
    <xdr:to>
      <xdr:col>13</xdr:col>
      <xdr:colOff>294410</xdr:colOff>
      <xdr:row>323</xdr:row>
      <xdr:rowOff>121226</xdr:rowOff>
    </xdr:to>
    <xdr:sp macro="" textlink="">
      <xdr:nvSpPr>
        <xdr:cNvPr id="410" name="Freeform 10707">
          <a:extLst>
            <a:ext uri="{FF2B5EF4-FFF2-40B4-BE49-F238E27FC236}">
              <a16:creationId xmlns:a16="http://schemas.microsoft.com/office/drawing/2014/main" id="{E3AF9DA2-AE29-4362-B121-8AEC6B82DC2C}"/>
            </a:ext>
          </a:extLst>
        </xdr:cNvPr>
        <xdr:cNvSpPr>
          <a:spLocks/>
        </xdr:cNvSpPr>
      </xdr:nvSpPr>
      <xdr:spPr bwMode="auto">
        <a:xfrm>
          <a:off x="48288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322</xdr:row>
      <xdr:rowOff>173181</xdr:rowOff>
    </xdr:from>
    <xdr:to>
      <xdr:col>15</xdr:col>
      <xdr:colOff>294410</xdr:colOff>
      <xdr:row>323</xdr:row>
      <xdr:rowOff>121226</xdr:rowOff>
    </xdr:to>
    <xdr:sp macro="" textlink="">
      <xdr:nvSpPr>
        <xdr:cNvPr id="411" name="Freeform 10707">
          <a:extLst>
            <a:ext uri="{FF2B5EF4-FFF2-40B4-BE49-F238E27FC236}">
              <a16:creationId xmlns:a16="http://schemas.microsoft.com/office/drawing/2014/main" id="{3DE1F33E-6111-4B5F-98B6-F11D0EA565FB}"/>
            </a:ext>
          </a:extLst>
        </xdr:cNvPr>
        <xdr:cNvSpPr>
          <a:spLocks/>
        </xdr:cNvSpPr>
      </xdr:nvSpPr>
      <xdr:spPr bwMode="auto">
        <a:xfrm>
          <a:off x="58829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322</xdr:row>
      <xdr:rowOff>173181</xdr:rowOff>
    </xdr:from>
    <xdr:to>
      <xdr:col>17</xdr:col>
      <xdr:colOff>294410</xdr:colOff>
      <xdr:row>323</xdr:row>
      <xdr:rowOff>121226</xdr:rowOff>
    </xdr:to>
    <xdr:sp macro="" textlink="">
      <xdr:nvSpPr>
        <xdr:cNvPr id="412" name="Freeform 10707">
          <a:extLst>
            <a:ext uri="{FF2B5EF4-FFF2-40B4-BE49-F238E27FC236}">
              <a16:creationId xmlns:a16="http://schemas.microsoft.com/office/drawing/2014/main" id="{B2952909-BFFB-485E-B73A-25506159EDD3}"/>
            </a:ext>
          </a:extLst>
        </xdr:cNvPr>
        <xdr:cNvSpPr>
          <a:spLocks/>
        </xdr:cNvSpPr>
      </xdr:nvSpPr>
      <xdr:spPr bwMode="auto">
        <a:xfrm>
          <a:off x="69370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322</xdr:row>
      <xdr:rowOff>173181</xdr:rowOff>
    </xdr:from>
    <xdr:to>
      <xdr:col>19</xdr:col>
      <xdr:colOff>294410</xdr:colOff>
      <xdr:row>323</xdr:row>
      <xdr:rowOff>121226</xdr:rowOff>
    </xdr:to>
    <xdr:sp macro="" textlink="">
      <xdr:nvSpPr>
        <xdr:cNvPr id="413" name="Freeform 10707">
          <a:extLst>
            <a:ext uri="{FF2B5EF4-FFF2-40B4-BE49-F238E27FC236}">
              <a16:creationId xmlns:a16="http://schemas.microsoft.com/office/drawing/2014/main" id="{3D458E82-7B4E-4424-958C-3C8E205BCAAC}"/>
            </a:ext>
          </a:extLst>
        </xdr:cNvPr>
        <xdr:cNvSpPr>
          <a:spLocks/>
        </xdr:cNvSpPr>
      </xdr:nvSpPr>
      <xdr:spPr bwMode="auto">
        <a:xfrm>
          <a:off x="79911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322</xdr:row>
      <xdr:rowOff>173181</xdr:rowOff>
    </xdr:from>
    <xdr:to>
      <xdr:col>21</xdr:col>
      <xdr:colOff>294410</xdr:colOff>
      <xdr:row>323</xdr:row>
      <xdr:rowOff>121226</xdr:rowOff>
    </xdr:to>
    <xdr:sp macro="" textlink="">
      <xdr:nvSpPr>
        <xdr:cNvPr id="414" name="Freeform 10707">
          <a:extLst>
            <a:ext uri="{FF2B5EF4-FFF2-40B4-BE49-F238E27FC236}">
              <a16:creationId xmlns:a16="http://schemas.microsoft.com/office/drawing/2014/main" id="{D500B1E6-EB9C-4482-B1F8-C407154210EE}"/>
            </a:ext>
          </a:extLst>
        </xdr:cNvPr>
        <xdr:cNvSpPr>
          <a:spLocks/>
        </xdr:cNvSpPr>
      </xdr:nvSpPr>
      <xdr:spPr bwMode="auto">
        <a:xfrm>
          <a:off x="90452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334</xdr:row>
      <xdr:rowOff>173181</xdr:rowOff>
    </xdr:from>
    <xdr:to>
      <xdr:col>3</xdr:col>
      <xdr:colOff>294410</xdr:colOff>
      <xdr:row>335</xdr:row>
      <xdr:rowOff>121226</xdr:rowOff>
    </xdr:to>
    <xdr:sp macro="" textlink="">
      <xdr:nvSpPr>
        <xdr:cNvPr id="415" name="Freeform 10707">
          <a:extLst>
            <a:ext uri="{FF2B5EF4-FFF2-40B4-BE49-F238E27FC236}">
              <a16:creationId xmlns:a16="http://schemas.microsoft.com/office/drawing/2014/main" id="{F613660E-FA5D-49EA-8783-C658CA5B39FA}"/>
            </a:ext>
          </a:extLst>
        </xdr:cNvPr>
        <xdr:cNvSpPr>
          <a:spLocks/>
        </xdr:cNvSpPr>
      </xdr:nvSpPr>
      <xdr:spPr bwMode="auto">
        <a:xfrm>
          <a:off x="100993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239</xdr:row>
      <xdr:rowOff>7055</xdr:rowOff>
    </xdr:from>
    <xdr:to>
      <xdr:col>4</xdr:col>
      <xdr:colOff>49392</xdr:colOff>
      <xdr:row>241</xdr:row>
      <xdr:rowOff>154215</xdr:rowOff>
    </xdr:to>
    <xdr:sp macro="" textlink="">
      <xdr:nvSpPr>
        <xdr:cNvPr id="416" name="Isosceles Triangle 415">
          <a:extLst>
            <a:ext uri="{FF2B5EF4-FFF2-40B4-BE49-F238E27FC236}">
              <a16:creationId xmlns:a16="http://schemas.microsoft.com/office/drawing/2014/main" id="{EEFA388A-4036-4960-BC57-20870597B2D0}"/>
            </a:ext>
          </a:extLst>
        </xdr:cNvPr>
        <xdr:cNvSpPr/>
      </xdr:nvSpPr>
      <xdr:spPr>
        <a:xfrm>
          <a:off x="1333500" y="42733484"/>
          <a:ext cx="684392" cy="491874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239</xdr:row>
      <xdr:rowOff>4233</xdr:rowOff>
    </xdr:from>
    <xdr:to>
      <xdr:col>6</xdr:col>
      <xdr:colOff>46570</xdr:colOff>
      <xdr:row>241</xdr:row>
      <xdr:rowOff>173567</xdr:rowOff>
    </xdr:to>
    <xdr:sp macro="" textlink="">
      <xdr:nvSpPr>
        <xdr:cNvPr id="417" name="Isosceles Triangle 416">
          <a:extLst>
            <a:ext uri="{FF2B5EF4-FFF2-40B4-BE49-F238E27FC236}">
              <a16:creationId xmlns:a16="http://schemas.microsoft.com/office/drawing/2014/main" id="{D7DB1616-80F1-4EC9-AF56-C2E2E0B54CFA}"/>
            </a:ext>
          </a:extLst>
        </xdr:cNvPr>
        <xdr:cNvSpPr/>
      </xdr:nvSpPr>
      <xdr:spPr>
        <a:xfrm>
          <a:off x="1334915" y="424095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239</xdr:row>
      <xdr:rowOff>13304</xdr:rowOff>
    </xdr:from>
    <xdr:to>
      <xdr:col>10</xdr:col>
      <xdr:colOff>46570</xdr:colOff>
      <xdr:row>242</xdr:row>
      <xdr:rowOff>1209</xdr:rowOff>
    </xdr:to>
    <xdr:sp macro="" textlink="">
      <xdr:nvSpPr>
        <xdr:cNvPr id="418" name="Isosceles Triangle 417">
          <a:extLst>
            <a:ext uri="{FF2B5EF4-FFF2-40B4-BE49-F238E27FC236}">
              <a16:creationId xmlns:a16="http://schemas.microsoft.com/office/drawing/2014/main" id="{D5A16E64-46EC-4B11-8B71-06D318B40042}"/>
            </a:ext>
          </a:extLst>
        </xdr:cNvPr>
        <xdr:cNvSpPr/>
      </xdr:nvSpPr>
      <xdr:spPr>
        <a:xfrm>
          <a:off x="3443115" y="424186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239</xdr:row>
      <xdr:rowOff>13304</xdr:rowOff>
    </xdr:from>
    <xdr:to>
      <xdr:col>6</xdr:col>
      <xdr:colOff>46569</xdr:colOff>
      <xdr:row>242</xdr:row>
      <xdr:rowOff>1209</xdr:rowOff>
    </xdr:to>
    <xdr:sp macro="" textlink="">
      <xdr:nvSpPr>
        <xdr:cNvPr id="419" name="Isosceles Triangle 418">
          <a:extLst>
            <a:ext uri="{FF2B5EF4-FFF2-40B4-BE49-F238E27FC236}">
              <a16:creationId xmlns:a16="http://schemas.microsoft.com/office/drawing/2014/main" id="{739B26C9-0A38-40ED-8255-20D1ED86793C}"/>
            </a:ext>
          </a:extLst>
        </xdr:cNvPr>
        <xdr:cNvSpPr/>
      </xdr:nvSpPr>
      <xdr:spPr>
        <a:xfrm>
          <a:off x="1334915" y="424186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239</xdr:row>
      <xdr:rowOff>6451</xdr:rowOff>
    </xdr:from>
    <xdr:to>
      <xdr:col>8</xdr:col>
      <xdr:colOff>43746</xdr:colOff>
      <xdr:row>241</xdr:row>
      <xdr:rowOff>171753</xdr:rowOff>
    </xdr:to>
    <xdr:sp macro="" textlink="">
      <xdr:nvSpPr>
        <xdr:cNvPr id="420" name="Isosceles Triangle 419">
          <a:extLst>
            <a:ext uri="{FF2B5EF4-FFF2-40B4-BE49-F238E27FC236}">
              <a16:creationId xmlns:a16="http://schemas.microsoft.com/office/drawing/2014/main" id="{D0E97FF3-5396-43E5-BD7D-68AD7A9C9E93}"/>
            </a:ext>
          </a:extLst>
        </xdr:cNvPr>
        <xdr:cNvSpPr/>
      </xdr:nvSpPr>
      <xdr:spPr>
        <a:xfrm>
          <a:off x="2386192" y="424117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239</xdr:row>
      <xdr:rowOff>7056</xdr:rowOff>
    </xdr:from>
    <xdr:to>
      <xdr:col>12</xdr:col>
      <xdr:colOff>42332</xdr:colOff>
      <xdr:row>242</xdr:row>
      <xdr:rowOff>1</xdr:rowOff>
    </xdr:to>
    <xdr:sp macro="" textlink="">
      <xdr:nvSpPr>
        <xdr:cNvPr id="421" name="Isosceles Triangle 420">
          <a:extLst>
            <a:ext uri="{FF2B5EF4-FFF2-40B4-BE49-F238E27FC236}">
              <a16:creationId xmlns:a16="http://schemas.microsoft.com/office/drawing/2014/main" id="{458F08F9-5902-40CF-AA56-1D17E738D977}"/>
            </a:ext>
          </a:extLst>
        </xdr:cNvPr>
        <xdr:cNvSpPr/>
      </xdr:nvSpPr>
      <xdr:spPr>
        <a:xfrm>
          <a:off x="4492978" y="424123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239</xdr:row>
      <xdr:rowOff>18345</xdr:rowOff>
    </xdr:from>
    <xdr:to>
      <xdr:col>14</xdr:col>
      <xdr:colOff>39510</xdr:colOff>
      <xdr:row>242</xdr:row>
      <xdr:rowOff>11290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id="{1174D38A-E8C0-410E-BB15-93B9B3916A44}"/>
            </a:ext>
          </a:extLst>
        </xdr:cNvPr>
        <xdr:cNvSpPr/>
      </xdr:nvSpPr>
      <xdr:spPr>
        <a:xfrm>
          <a:off x="55442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239</xdr:row>
      <xdr:rowOff>7056</xdr:rowOff>
    </xdr:from>
    <xdr:to>
      <xdr:col>16</xdr:col>
      <xdr:colOff>42332</xdr:colOff>
      <xdr:row>242</xdr:row>
      <xdr:rowOff>1</xdr:rowOff>
    </xdr:to>
    <xdr:sp macro="" textlink="">
      <xdr:nvSpPr>
        <xdr:cNvPr id="423" name="Isosceles Triangle 422">
          <a:extLst>
            <a:ext uri="{FF2B5EF4-FFF2-40B4-BE49-F238E27FC236}">
              <a16:creationId xmlns:a16="http://schemas.microsoft.com/office/drawing/2014/main" id="{293421CB-AF67-41D0-9DF1-EB8BB888BC1B}"/>
            </a:ext>
          </a:extLst>
        </xdr:cNvPr>
        <xdr:cNvSpPr/>
      </xdr:nvSpPr>
      <xdr:spPr>
        <a:xfrm>
          <a:off x="6601178" y="42412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239</xdr:row>
      <xdr:rowOff>18345</xdr:rowOff>
    </xdr:from>
    <xdr:to>
      <xdr:col>18</xdr:col>
      <xdr:colOff>39510</xdr:colOff>
      <xdr:row>242</xdr:row>
      <xdr:rowOff>11290</xdr:rowOff>
    </xdr:to>
    <xdr:sp macro="" textlink="">
      <xdr:nvSpPr>
        <xdr:cNvPr id="424" name="Isosceles Triangle 423">
          <a:extLst>
            <a:ext uri="{FF2B5EF4-FFF2-40B4-BE49-F238E27FC236}">
              <a16:creationId xmlns:a16="http://schemas.microsoft.com/office/drawing/2014/main" id="{4486CDB3-7B41-435B-B4CA-0C5B52C75703}"/>
            </a:ext>
          </a:extLst>
        </xdr:cNvPr>
        <xdr:cNvSpPr/>
      </xdr:nvSpPr>
      <xdr:spPr>
        <a:xfrm>
          <a:off x="7652456" y="424236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239</xdr:row>
      <xdr:rowOff>7056</xdr:rowOff>
    </xdr:from>
    <xdr:to>
      <xdr:col>20</xdr:col>
      <xdr:colOff>42332</xdr:colOff>
      <xdr:row>242</xdr:row>
      <xdr:rowOff>1</xdr:rowOff>
    </xdr:to>
    <xdr:sp macro="" textlink="">
      <xdr:nvSpPr>
        <xdr:cNvPr id="425" name="Isosceles Triangle 424">
          <a:extLst>
            <a:ext uri="{FF2B5EF4-FFF2-40B4-BE49-F238E27FC236}">
              <a16:creationId xmlns:a16="http://schemas.microsoft.com/office/drawing/2014/main" id="{78F430DC-2D9C-4B01-A7F7-0B8C5AEC4855}"/>
            </a:ext>
          </a:extLst>
        </xdr:cNvPr>
        <xdr:cNvSpPr/>
      </xdr:nvSpPr>
      <xdr:spPr>
        <a:xfrm>
          <a:off x="8709378" y="42412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251</xdr:row>
      <xdr:rowOff>18345</xdr:rowOff>
    </xdr:from>
    <xdr:to>
      <xdr:col>2</xdr:col>
      <xdr:colOff>39510</xdr:colOff>
      <xdr:row>254</xdr:row>
      <xdr:rowOff>11290</xdr:rowOff>
    </xdr:to>
    <xdr:sp macro="" textlink="">
      <xdr:nvSpPr>
        <xdr:cNvPr id="426" name="Isosceles Triangle 425">
          <a:extLst>
            <a:ext uri="{FF2B5EF4-FFF2-40B4-BE49-F238E27FC236}">
              <a16:creationId xmlns:a16="http://schemas.microsoft.com/office/drawing/2014/main" id="{3044460A-5D32-4650-AEB4-852DAE882C68}"/>
            </a:ext>
          </a:extLst>
        </xdr:cNvPr>
        <xdr:cNvSpPr/>
      </xdr:nvSpPr>
      <xdr:spPr>
        <a:xfrm>
          <a:off x="97606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238</xdr:row>
      <xdr:rowOff>173181</xdr:rowOff>
    </xdr:from>
    <xdr:to>
      <xdr:col>5</xdr:col>
      <xdr:colOff>294410</xdr:colOff>
      <xdr:row>239</xdr:row>
      <xdr:rowOff>121226</xdr:rowOff>
    </xdr:to>
    <xdr:sp macro="" textlink="">
      <xdr:nvSpPr>
        <xdr:cNvPr id="427" name="Freeform 10707">
          <a:extLst>
            <a:ext uri="{FF2B5EF4-FFF2-40B4-BE49-F238E27FC236}">
              <a16:creationId xmlns:a16="http://schemas.microsoft.com/office/drawing/2014/main" id="{62FB461A-BE0F-4A0A-8691-F0F3680BAD6C}"/>
            </a:ext>
          </a:extLst>
        </xdr:cNvPr>
        <xdr:cNvSpPr>
          <a:spLocks/>
        </xdr:cNvSpPr>
      </xdr:nvSpPr>
      <xdr:spPr bwMode="auto">
        <a:xfrm>
          <a:off x="6124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238</xdr:row>
      <xdr:rowOff>173181</xdr:rowOff>
    </xdr:from>
    <xdr:to>
      <xdr:col>7</xdr:col>
      <xdr:colOff>294410</xdr:colOff>
      <xdr:row>239</xdr:row>
      <xdr:rowOff>121226</xdr:rowOff>
    </xdr:to>
    <xdr:sp macro="" textlink="">
      <xdr:nvSpPr>
        <xdr:cNvPr id="428" name="Freeform 10707">
          <a:extLst>
            <a:ext uri="{FF2B5EF4-FFF2-40B4-BE49-F238E27FC236}">
              <a16:creationId xmlns:a16="http://schemas.microsoft.com/office/drawing/2014/main" id="{924FB6BA-9FE0-416C-B8D8-B556554ACD9D}"/>
            </a:ext>
          </a:extLst>
        </xdr:cNvPr>
        <xdr:cNvSpPr>
          <a:spLocks/>
        </xdr:cNvSpPr>
      </xdr:nvSpPr>
      <xdr:spPr bwMode="auto">
        <a:xfrm>
          <a:off x="16665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238</xdr:row>
      <xdr:rowOff>173181</xdr:rowOff>
    </xdr:from>
    <xdr:to>
      <xdr:col>9</xdr:col>
      <xdr:colOff>294410</xdr:colOff>
      <xdr:row>239</xdr:row>
      <xdr:rowOff>121226</xdr:rowOff>
    </xdr:to>
    <xdr:sp macro="" textlink="">
      <xdr:nvSpPr>
        <xdr:cNvPr id="429" name="Freeform 10707">
          <a:extLst>
            <a:ext uri="{FF2B5EF4-FFF2-40B4-BE49-F238E27FC236}">
              <a16:creationId xmlns:a16="http://schemas.microsoft.com/office/drawing/2014/main" id="{2D1F59A6-C683-49A9-8941-809680BFEF9A}"/>
            </a:ext>
          </a:extLst>
        </xdr:cNvPr>
        <xdr:cNvSpPr>
          <a:spLocks/>
        </xdr:cNvSpPr>
      </xdr:nvSpPr>
      <xdr:spPr bwMode="auto">
        <a:xfrm>
          <a:off x="27206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238</xdr:row>
      <xdr:rowOff>173181</xdr:rowOff>
    </xdr:from>
    <xdr:to>
      <xdr:col>11</xdr:col>
      <xdr:colOff>294410</xdr:colOff>
      <xdr:row>239</xdr:row>
      <xdr:rowOff>121226</xdr:rowOff>
    </xdr:to>
    <xdr:sp macro="" textlink="">
      <xdr:nvSpPr>
        <xdr:cNvPr id="430" name="Freeform 10707">
          <a:extLst>
            <a:ext uri="{FF2B5EF4-FFF2-40B4-BE49-F238E27FC236}">
              <a16:creationId xmlns:a16="http://schemas.microsoft.com/office/drawing/2014/main" id="{5C0F16E8-77EC-4594-86CA-499532DAB9FF}"/>
            </a:ext>
          </a:extLst>
        </xdr:cNvPr>
        <xdr:cNvSpPr>
          <a:spLocks/>
        </xdr:cNvSpPr>
      </xdr:nvSpPr>
      <xdr:spPr bwMode="auto">
        <a:xfrm>
          <a:off x="37747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238</xdr:row>
      <xdr:rowOff>173181</xdr:rowOff>
    </xdr:from>
    <xdr:to>
      <xdr:col>13</xdr:col>
      <xdr:colOff>294410</xdr:colOff>
      <xdr:row>239</xdr:row>
      <xdr:rowOff>121226</xdr:rowOff>
    </xdr:to>
    <xdr:sp macro="" textlink="">
      <xdr:nvSpPr>
        <xdr:cNvPr id="431" name="Freeform 10707">
          <a:extLst>
            <a:ext uri="{FF2B5EF4-FFF2-40B4-BE49-F238E27FC236}">
              <a16:creationId xmlns:a16="http://schemas.microsoft.com/office/drawing/2014/main" id="{A06EFC01-C61D-4431-80BA-16144066F9DE}"/>
            </a:ext>
          </a:extLst>
        </xdr:cNvPr>
        <xdr:cNvSpPr>
          <a:spLocks/>
        </xdr:cNvSpPr>
      </xdr:nvSpPr>
      <xdr:spPr bwMode="auto">
        <a:xfrm>
          <a:off x="48288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238</xdr:row>
      <xdr:rowOff>173181</xdr:rowOff>
    </xdr:from>
    <xdr:to>
      <xdr:col>15</xdr:col>
      <xdr:colOff>294410</xdr:colOff>
      <xdr:row>239</xdr:row>
      <xdr:rowOff>121226</xdr:rowOff>
    </xdr:to>
    <xdr:sp macro="" textlink="">
      <xdr:nvSpPr>
        <xdr:cNvPr id="432" name="Freeform 10707">
          <a:extLst>
            <a:ext uri="{FF2B5EF4-FFF2-40B4-BE49-F238E27FC236}">
              <a16:creationId xmlns:a16="http://schemas.microsoft.com/office/drawing/2014/main" id="{EE3180C1-C1A7-4E24-B423-CFA3739C9C68}"/>
            </a:ext>
          </a:extLst>
        </xdr:cNvPr>
        <xdr:cNvSpPr>
          <a:spLocks/>
        </xdr:cNvSpPr>
      </xdr:nvSpPr>
      <xdr:spPr bwMode="auto">
        <a:xfrm>
          <a:off x="58829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238</xdr:row>
      <xdr:rowOff>173181</xdr:rowOff>
    </xdr:from>
    <xdr:to>
      <xdr:col>17</xdr:col>
      <xdr:colOff>294410</xdr:colOff>
      <xdr:row>239</xdr:row>
      <xdr:rowOff>121226</xdr:rowOff>
    </xdr:to>
    <xdr:sp macro="" textlink="">
      <xdr:nvSpPr>
        <xdr:cNvPr id="433" name="Freeform 10707">
          <a:extLst>
            <a:ext uri="{FF2B5EF4-FFF2-40B4-BE49-F238E27FC236}">
              <a16:creationId xmlns:a16="http://schemas.microsoft.com/office/drawing/2014/main" id="{BEFE9570-2439-467C-A596-24894487D47F}"/>
            </a:ext>
          </a:extLst>
        </xdr:cNvPr>
        <xdr:cNvSpPr>
          <a:spLocks/>
        </xdr:cNvSpPr>
      </xdr:nvSpPr>
      <xdr:spPr bwMode="auto">
        <a:xfrm>
          <a:off x="69370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238</xdr:row>
      <xdr:rowOff>173181</xdr:rowOff>
    </xdr:from>
    <xdr:to>
      <xdr:col>19</xdr:col>
      <xdr:colOff>294410</xdr:colOff>
      <xdr:row>239</xdr:row>
      <xdr:rowOff>121226</xdr:rowOff>
    </xdr:to>
    <xdr:sp macro="" textlink="">
      <xdr:nvSpPr>
        <xdr:cNvPr id="434" name="Freeform 10707">
          <a:extLst>
            <a:ext uri="{FF2B5EF4-FFF2-40B4-BE49-F238E27FC236}">
              <a16:creationId xmlns:a16="http://schemas.microsoft.com/office/drawing/2014/main" id="{49813063-6002-44FE-92A3-53E61DF5D466}"/>
            </a:ext>
          </a:extLst>
        </xdr:cNvPr>
        <xdr:cNvSpPr>
          <a:spLocks/>
        </xdr:cNvSpPr>
      </xdr:nvSpPr>
      <xdr:spPr bwMode="auto">
        <a:xfrm>
          <a:off x="79911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238</xdr:row>
      <xdr:rowOff>173181</xdr:rowOff>
    </xdr:from>
    <xdr:to>
      <xdr:col>21</xdr:col>
      <xdr:colOff>294410</xdr:colOff>
      <xdr:row>239</xdr:row>
      <xdr:rowOff>121226</xdr:rowOff>
    </xdr:to>
    <xdr:sp macro="" textlink="">
      <xdr:nvSpPr>
        <xdr:cNvPr id="435" name="Freeform 10707">
          <a:extLst>
            <a:ext uri="{FF2B5EF4-FFF2-40B4-BE49-F238E27FC236}">
              <a16:creationId xmlns:a16="http://schemas.microsoft.com/office/drawing/2014/main" id="{82997B3D-A440-4F93-8616-73AA4928D6DD}"/>
            </a:ext>
          </a:extLst>
        </xdr:cNvPr>
        <xdr:cNvSpPr>
          <a:spLocks/>
        </xdr:cNvSpPr>
      </xdr:nvSpPr>
      <xdr:spPr bwMode="auto">
        <a:xfrm>
          <a:off x="90452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250</xdr:row>
      <xdr:rowOff>173181</xdr:rowOff>
    </xdr:from>
    <xdr:to>
      <xdr:col>3</xdr:col>
      <xdr:colOff>294410</xdr:colOff>
      <xdr:row>251</xdr:row>
      <xdr:rowOff>121226</xdr:rowOff>
    </xdr:to>
    <xdr:sp macro="" textlink="">
      <xdr:nvSpPr>
        <xdr:cNvPr id="436" name="Freeform 10707">
          <a:extLst>
            <a:ext uri="{FF2B5EF4-FFF2-40B4-BE49-F238E27FC236}">
              <a16:creationId xmlns:a16="http://schemas.microsoft.com/office/drawing/2014/main" id="{97223F38-53AD-4631-9694-7413FD7D3454}"/>
            </a:ext>
          </a:extLst>
        </xdr:cNvPr>
        <xdr:cNvSpPr>
          <a:spLocks/>
        </xdr:cNvSpPr>
      </xdr:nvSpPr>
      <xdr:spPr bwMode="auto">
        <a:xfrm>
          <a:off x="100993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444500</xdr:colOff>
      <xdr:row>227</xdr:row>
      <xdr:rowOff>7055</xdr:rowOff>
    </xdr:from>
    <xdr:to>
      <xdr:col>4</xdr:col>
      <xdr:colOff>49392</xdr:colOff>
      <xdr:row>230</xdr:row>
      <xdr:rowOff>0</xdr:rowOff>
    </xdr:to>
    <xdr:sp macro="" textlink="">
      <xdr:nvSpPr>
        <xdr:cNvPr id="437" name="Isosceles Triangle 436">
          <a:extLst>
            <a:ext uri="{FF2B5EF4-FFF2-40B4-BE49-F238E27FC236}">
              <a16:creationId xmlns:a16="http://schemas.microsoft.com/office/drawing/2014/main" id="{DDEC97F2-00F3-4010-A0A0-9C15EF113669}"/>
            </a:ext>
          </a:extLst>
        </xdr:cNvPr>
        <xdr:cNvSpPr/>
      </xdr:nvSpPr>
      <xdr:spPr>
        <a:xfrm>
          <a:off x="1360714" y="40647055"/>
          <a:ext cx="657178" cy="510016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227</xdr:row>
      <xdr:rowOff>4233</xdr:rowOff>
    </xdr:from>
    <xdr:to>
      <xdr:col>6</xdr:col>
      <xdr:colOff>46570</xdr:colOff>
      <xdr:row>229</xdr:row>
      <xdr:rowOff>173567</xdr:rowOff>
    </xdr:to>
    <xdr:sp macro="" textlink="">
      <xdr:nvSpPr>
        <xdr:cNvPr id="438" name="Isosceles Triangle 437">
          <a:extLst>
            <a:ext uri="{FF2B5EF4-FFF2-40B4-BE49-F238E27FC236}">
              <a16:creationId xmlns:a16="http://schemas.microsoft.com/office/drawing/2014/main" id="{3986A4C1-5135-4E6F-A977-339E83D9F070}"/>
            </a:ext>
          </a:extLst>
        </xdr:cNvPr>
        <xdr:cNvSpPr/>
      </xdr:nvSpPr>
      <xdr:spPr>
        <a:xfrm>
          <a:off x="1334915" y="40339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227</xdr:row>
      <xdr:rowOff>13304</xdr:rowOff>
    </xdr:from>
    <xdr:to>
      <xdr:col>10</xdr:col>
      <xdr:colOff>46570</xdr:colOff>
      <xdr:row>230</xdr:row>
      <xdr:rowOff>1209</xdr:rowOff>
    </xdr:to>
    <xdr:sp macro="" textlink="">
      <xdr:nvSpPr>
        <xdr:cNvPr id="439" name="Isosceles Triangle 438">
          <a:extLst>
            <a:ext uri="{FF2B5EF4-FFF2-40B4-BE49-F238E27FC236}">
              <a16:creationId xmlns:a16="http://schemas.microsoft.com/office/drawing/2014/main" id="{C06F4ADD-15C0-4D17-8838-9032468E9BEB}"/>
            </a:ext>
          </a:extLst>
        </xdr:cNvPr>
        <xdr:cNvSpPr/>
      </xdr:nvSpPr>
      <xdr:spPr>
        <a:xfrm>
          <a:off x="3443115" y="403485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227</xdr:row>
      <xdr:rowOff>13304</xdr:rowOff>
    </xdr:from>
    <xdr:to>
      <xdr:col>6</xdr:col>
      <xdr:colOff>46569</xdr:colOff>
      <xdr:row>230</xdr:row>
      <xdr:rowOff>1209</xdr:rowOff>
    </xdr:to>
    <xdr:sp macro="" textlink="">
      <xdr:nvSpPr>
        <xdr:cNvPr id="440" name="Isosceles Triangle 439">
          <a:extLst>
            <a:ext uri="{FF2B5EF4-FFF2-40B4-BE49-F238E27FC236}">
              <a16:creationId xmlns:a16="http://schemas.microsoft.com/office/drawing/2014/main" id="{3A34CC12-F19A-4C57-A0F7-717C44DE4C82}"/>
            </a:ext>
          </a:extLst>
        </xdr:cNvPr>
        <xdr:cNvSpPr/>
      </xdr:nvSpPr>
      <xdr:spPr>
        <a:xfrm>
          <a:off x="1334915" y="403485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227</xdr:row>
      <xdr:rowOff>6451</xdr:rowOff>
    </xdr:from>
    <xdr:to>
      <xdr:col>8</xdr:col>
      <xdr:colOff>43746</xdr:colOff>
      <xdr:row>229</xdr:row>
      <xdr:rowOff>171753</xdr:rowOff>
    </xdr:to>
    <xdr:sp macro="" textlink="">
      <xdr:nvSpPr>
        <xdr:cNvPr id="441" name="Isosceles Triangle 440">
          <a:extLst>
            <a:ext uri="{FF2B5EF4-FFF2-40B4-BE49-F238E27FC236}">
              <a16:creationId xmlns:a16="http://schemas.microsoft.com/office/drawing/2014/main" id="{A7CF5D5C-2A5C-4C70-940A-04A4BE1A50A0}"/>
            </a:ext>
          </a:extLst>
        </xdr:cNvPr>
        <xdr:cNvSpPr/>
      </xdr:nvSpPr>
      <xdr:spPr>
        <a:xfrm>
          <a:off x="2386192" y="403416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227</xdr:row>
      <xdr:rowOff>7056</xdr:rowOff>
    </xdr:from>
    <xdr:to>
      <xdr:col>12</xdr:col>
      <xdr:colOff>42332</xdr:colOff>
      <xdr:row>230</xdr:row>
      <xdr:rowOff>1</xdr:rowOff>
    </xdr:to>
    <xdr:sp macro="" textlink="">
      <xdr:nvSpPr>
        <xdr:cNvPr id="442" name="Isosceles Triangle 441">
          <a:extLst>
            <a:ext uri="{FF2B5EF4-FFF2-40B4-BE49-F238E27FC236}">
              <a16:creationId xmlns:a16="http://schemas.microsoft.com/office/drawing/2014/main" id="{A7C51AD6-13D7-477C-AFEE-AF5416ADA3F1}"/>
            </a:ext>
          </a:extLst>
        </xdr:cNvPr>
        <xdr:cNvSpPr/>
      </xdr:nvSpPr>
      <xdr:spPr>
        <a:xfrm>
          <a:off x="44929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227</xdr:row>
      <xdr:rowOff>18345</xdr:rowOff>
    </xdr:from>
    <xdr:to>
      <xdr:col>14</xdr:col>
      <xdr:colOff>39510</xdr:colOff>
      <xdr:row>230</xdr:row>
      <xdr:rowOff>11290</xdr:rowOff>
    </xdr:to>
    <xdr:sp macro="" textlink="">
      <xdr:nvSpPr>
        <xdr:cNvPr id="443" name="Isosceles Triangle 442">
          <a:extLst>
            <a:ext uri="{FF2B5EF4-FFF2-40B4-BE49-F238E27FC236}">
              <a16:creationId xmlns:a16="http://schemas.microsoft.com/office/drawing/2014/main" id="{813B7752-3BA9-4D4C-AABE-92678223B4BE}"/>
            </a:ext>
          </a:extLst>
        </xdr:cNvPr>
        <xdr:cNvSpPr/>
      </xdr:nvSpPr>
      <xdr:spPr>
        <a:xfrm>
          <a:off x="55442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227</xdr:row>
      <xdr:rowOff>7056</xdr:rowOff>
    </xdr:from>
    <xdr:to>
      <xdr:col>16</xdr:col>
      <xdr:colOff>42332</xdr:colOff>
      <xdr:row>230</xdr:row>
      <xdr:rowOff>1</xdr:rowOff>
    </xdr:to>
    <xdr:sp macro="" textlink="">
      <xdr:nvSpPr>
        <xdr:cNvPr id="444" name="Isosceles Triangle 443">
          <a:extLst>
            <a:ext uri="{FF2B5EF4-FFF2-40B4-BE49-F238E27FC236}">
              <a16:creationId xmlns:a16="http://schemas.microsoft.com/office/drawing/2014/main" id="{8B8BCBF0-3115-44D4-ABC3-2EA5844B252E}"/>
            </a:ext>
          </a:extLst>
        </xdr:cNvPr>
        <xdr:cNvSpPr/>
      </xdr:nvSpPr>
      <xdr:spPr>
        <a:xfrm>
          <a:off x="66011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227</xdr:row>
      <xdr:rowOff>18345</xdr:rowOff>
    </xdr:from>
    <xdr:to>
      <xdr:col>18</xdr:col>
      <xdr:colOff>39510</xdr:colOff>
      <xdr:row>230</xdr:row>
      <xdr:rowOff>11290</xdr:rowOff>
    </xdr:to>
    <xdr:sp macro="" textlink="">
      <xdr:nvSpPr>
        <xdr:cNvPr id="445" name="Isosceles Triangle 444">
          <a:extLst>
            <a:ext uri="{FF2B5EF4-FFF2-40B4-BE49-F238E27FC236}">
              <a16:creationId xmlns:a16="http://schemas.microsoft.com/office/drawing/2014/main" id="{603B771F-A2AA-4FA2-A707-C7D93460A962}"/>
            </a:ext>
          </a:extLst>
        </xdr:cNvPr>
        <xdr:cNvSpPr/>
      </xdr:nvSpPr>
      <xdr:spPr>
        <a:xfrm>
          <a:off x="76524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227</xdr:row>
      <xdr:rowOff>7056</xdr:rowOff>
    </xdr:from>
    <xdr:to>
      <xdr:col>20</xdr:col>
      <xdr:colOff>42332</xdr:colOff>
      <xdr:row>230</xdr:row>
      <xdr:rowOff>1</xdr:rowOff>
    </xdr:to>
    <xdr:sp macro="" textlink="">
      <xdr:nvSpPr>
        <xdr:cNvPr id="446" name="Isosceles Triangle 445">
          <a:extLst>
            <a:ext uri="{FF2B5EF4-FFF2-40B4-BE49-F238E27FC236}">
              <a16:creationId xmlns:a16="http://schemas.microsoft.com/office/drawing/2014/main" id="{C0A80BAC-FAB4-49F7-9C18-3D1366008CE5}"/>
            </a:ext>
          </a:extLst>
        </xdr:cNvPr>
        <xdr:cNvSpPr/>
      </xdr:nvSpPr>
      <xdr:spPr>
        <a:xfrm>
          <a:off x="87093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239</xdr:row>
      <xdr:rowOff>18345</xdr:rowOff>
    </xdr:from>
    <xdr:to>
      <xdr:col>2</xdr:col>
      <xdr:colOff>39510</xdr:colOff>
      <xdr:row>242</xdr:row>
      <xdr:rowOff>11290</xdr:rowOff>
    </xdr:to>
    <xdr:sp macro="" textlink="">
      <xdr:nvSpPr>
        <xdr:cNvPr id="447" name="Isosceles Triangle 446">
          <a:extLst>
            <a:ext uri="{FF2B5EF4-FFF2-40B4-BE49-F238E27FC236}">
              <a16:creationId xmlns:a16="http://schemas.microsoft.com/office/drawing/2014/main" id="{086CC1E2-6852-4595-B312-C5B48F761DA3}"/>
            </a:ext>
          </a:extLst>
        </xdr:cNvPr>
        <xdr:cNvSpPr/>
      </xdr:nvSpPr>
      <xdr:spPr>
        <a:xfrm>
          <a:off x="97606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226</xdr:row>
      <xdr:rowOff>173181</xdr:rowOff>
    </xdr:from>
    <xdr:to>
      <xdr:col>5</xdr:col>
      <xdr:colOff>294410</xdr:colOff>
      <xdr:row>227</xdr:row>
      <xdr:rowOff>121226</xdr:rowOff>
    </xdr:to>
    <xdr:sp macro="" textlink="">
      <xdr:nvSpPr>
        <xdr:cNvPr id="448" name="Freeform 10707">
          <a:extLst>
            <a:ext uri="{FF2B5EF4-FFF2-40B4-BE49-F238E27FC236}">
              <a16:creationId xmlns:a16="http://schemas.microsoft.com/office/drawing/2014/main" id="{11F77C9B-A8D9-4280-B10D-67E2B96214F1}"/>
            </a:ext>
          </a:extLst>
        </xdr:cNvPr>
        <xdr:cNvSpPr>
          <a:spLocks/>
        </xdr:cNvSpPr>
      </xdr:nvSpPr>
      <xdr:spPr bwMode="auto">
        <a:xfrm>
          <a:off x="6124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226</xdr:row>
      <xdr:rowOff>173181</xdr:rowOff>
    </xdr:from>
    <xdr:to>
      <xdr:col>7</xdr:col>
      <xdr:colOff>294410</xdr:colOff>
      <xdr:row>227</xdr:row>
      <xdr:rowOff>121226</xdr:rowOff>
    </xdr:to>
    <xdr:sp macro="" textlink="">
      <xdr:nvSpPr>
        <xdr:cNvPr id="449" name="Freeform 10707">
          <a:extLst>
            <a:ext uri="{FF2B5EF4-FFF2-40B4-BE49-F238E27FC236}">
              <a16:creationId xmlns:a16="http://schemas.microsoft.com/office/drawing/2014/main" id="{36DF6D6E-E8D3-4AC9-AA82-1D215DBA0BC7}"/>
            </a:ext>
          </a:extLst>
        </xdr:cNvPr>
        <xdr:cNvSpPr>
          <a:spLocks/>
        </xdr:cNvSpPr>
      </xdr:nvSpPr>
      <xdr:spPr bwMode="auto">
        <a:xfrm>
          <a:off x="16665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226</xdr:row>
      <xdr:rowOff>173181</xdr:rowOff>
    </xdr:from>
    <xdr:to>
      <xdr:col>9</xdr:col>
      <xdr:colOff>294410</xdr:colOff>
      <xdr:row>227</xdr:row>
      <xdr:rowOff>121226</xdr:rowOff>
    </xdr:to>
    <xdr:sp macro="" textlink="">
      <xdr:nvSpPr>
        <xdr:cNvPr id="450" name="Freeform 10707">
          <a:extLst>
            <a:ext uri="{FF2B5EF4-FFF2-40B4-BE49-F238E27FC236}">
              <a16:creationId xmlns:a16="http://schemas.microsoft.com/office/drawing/2014/main" id="{7784351D-8333-4E81-A2D0-3FB45C4EC7B0}"/>
            </a:ext>
          </a:extLst>
        </xdr:cNvPr>
        <xdr:cNvSpPr>
          <a:spLocks/>
        </xdr:cNvSpPr>
      </xdr:nvSpPr>
      <xdr:spPr bwMode="auto">
        <a:xfrm>
          <a:off x="27206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226</xdr:row>
      <xdr:rowOff>173181</xdr:rowOff>
    </xdr:from>
    <xdr:to>
      <xdr:col>11</xdr:col>
      <xdr:colOff>294410</xdr:colOff>
      <xdr:row>227</xdr:row>
      <xdr:rowOff>121226</xdr:rowOff>
    </xdr:to>
    <xdr:sp macro="" textlink="">
      <xdr:nvSpPr>
        <xdr:cNvPr id="451" name="Freeform 10707">
          <a:extLst>
            <a:ext uri="{FF2B5EF4-FFF2-40B4-BE49-F238E27FC236}">
              <a16:creationId xmlns:a16="http://schemas.microsoft.com/office/drawing/2014/main" id="{F47B538C-42F6-4F05-9CF4-34B0A38DDFE0}"/>
            </a:ext>
          </a:extLst>
        </xdr:cNvPr>
        <xdr:cNvSpPr>
          <a:spLocks/>
        </xdr:cNvSpPr>
      </xdr:nvSpPr>
      <xdr:spPr bwMode="auto">
        <a:xfrm>
          <a:off x="37747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226</xdr:row>
      <xdr:rowOff>173181</xdr:rowOff>
    </xdr:from>
    <xdr:to>
      <xdr:col>13</xdr:col>
      <xdr:colOff>294410</xdr:colOff>
      <xdr:row>227</xdr:row>
      <xdr:rowOff>121226</xdr:rowOff>
    </xdr:to>
    <xdr:sp macro="" textlink="">
      <xdr:nvSpPr>
        <xdr:cNvPr id="452" name="Freeform 10707">
          <a:extLst>
            <a:ext uri="{FF2B5EF4-FFF2-40B4-BE49-F238E27FC236}">
              <a16:creationId xmlns:a16="http://schemas.microsoft.com/office/drawing/2014/main" id="{57C6CED5-BD25-4964-BACC-01334E5D45AB}"/>
            </a:ext>
          </a:extLst>
        </xdr:cNvPr>
        <xdr:cNvSpPr>
          <a:spLocks/>
        </xdr:cNvSpPr>
      </xdr:nvSpPr>
      <xdr:spPr bwMode="auto">
        <a:xfrm>
          <a:off x="48288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226</xdr:row>
      <xdr:rowOff>173181</xdr:rowOff>
    </xdr:from>
    <xdr:to>
      <xdr:col>15</xdr:col>
      <xdr:colOff>294410</xdr:colOff>
      <xdr:row>227</xdr:row>
      <xdr:rowOff>121226</xdr:rowOff>
    </xdr:to>
    <xdr:sp macro="" textlink="">
      <xdr:nvSpPr>
        <xdr:cNvPr id="453" name="Freeform 10707">
          <a:extLst>
            <a:ext uri="{FF2B5EF4-FFF2-40B4-BE49-F238E27FC236}">
              <a16:creationId xmlns:a16="http://schemas.microsoft.com/office/drawing/2014/main" id="{2DBDFBB7-1FCB-400A-BB65-B317E1E754B3}"/>
            </a:ext>
          </a:extLst>
        </xdr:cNvPr>
        <xdr:cNvSpPr>
          <a:spLocks/>
        </xdr:cNvSpPr>
      </xdr:nvSpPr>
      <xdr:spPr bwMode="auto">
        <a:xfrm>
          <a:off x="58829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226</xdr:row>
      <xdr:rowOff>173181</xdr:rowOff>
    </xdr:from>
    <xdr:to>
      <xdr:col>17</xdr:col>
      <xdr:colOff>294410</xdr:colOff>
      <xdr:row>227</xdr:row>
      <xdr:rowOff>121226</xdr:rowOff>
    </xdr:to>
    <xdr:sp macro="" textlink="">
      <xdr:nvSpPr>
        <xdr:cNvPr id="454" name="Freeform 10707">
          <a:extLst>
            <a:ext uri="{FF2B5EF4-FFF2-40B4-BE49-F238E27FC236}">
              <a16:creationId xmlns:a16="http://schemas.microsoft.com/office/drawing/2014/main" id="{79798A86-70A4-40B1-A339-CF415A6916C7}"/>
            </a:ext>
          </a:extLst>
        </xdr:cNvPr>
        <xdr:cNvSpPr>
          <a:spLocks/>
        </xdr:cNvSpPr>
      </xdr:nvSpPr>
      <xdr:spPr bwMode="auto">
        <a:xfrm>
          <a:off x="69370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226</xdr:row>
      <xdr:rowOff>173181</xdr:rowOff>
    </xdr:from>
    <xdr:to>
      <xdr:col>19</xdr:col>
      <xdr:colOff>294410</xdr:colOff>
      <xdr:row>227</xdr:row>
      <xdr:rowOff>121226</xdr:rowOff>
    </xdr:to>
    <xdr:sp macro="" textlink="">
      <xdr:nvSpPr>
        <xdr:cNvPr id="455" name="Freeform 10707">
          <a:extLst>
            <a:ext uri="{FF2B5EF4-FFF2-40B4-BE49-F238E27FC236}">
              <a16:creationId xmlns:a16="http://schemas.microsoft.com/office/drawing/2014/main" id="{337D671E-7092-49A9-A623-8971799C9A0E}"/>
            </a:ext>
          </a:extLst>
        </xdr:cNvPr>
        <xdr:cNvSpPr>
          <a:spLocks/>
        </xdr:cNvSpPr>
      </xdr:nvSpPr>
      <xdr:spPr bwMode="auto">
        <a:xfrm>
          <a:off x="79911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226</xdr:row>
      <xdr:rowOff>173181</xdr:rowOff>
    </xdr:from>
    <xdr:to>
      <xdr:col>21</xdr:col>
      <xdr:colOff>294410</xdr:colOff>
      <xdr:row>227</xdr:row>
      <xdr:rowOff>121226</xdr:rowOff>
    </xdr:to>
    <xdr:sp macro="" textlink="">
      <xdr:nvSpPr>
        <xdr:cNvPr id="456" name="Freeform 10707">
          <a:extLst>
            <a:ext uri="{FF2B5EF4-FFF2-40B4-BE49-F238E27FC236}">
              <a16:creationId xmlns:a16="http://schemas.microsoft.com/office/drawing/2014/main" id="{79CD8737-AF50-460B-B277-E02F9F943533}"/>
            </a:ext>
          </a:extLst>
        </xdr:cNvPr>
        <xdr:cNvSpPr>
          <a:spLocks/>
        </xdr:cNvSpPr>
      </xdr:nvSpPr>
      <xdr:spPr bwMode="auto">
        <a:xfrm>
          <a:off x="90452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238</xdr:row>
      <xdr:rowOff>173181</xdr:rowOff>
    </xdr:from>
    <xdr:to>
      <xdr:col>3</xdr:col>
      <xdr:colOff>294410</xdr:colOff>
      <xdr:row>239</xdr:row>
      <xdr:rowOff>121226</xdr:rowOff>
    </xdr:to>
    <xdr:sp macro="" textlink="">
      <xdr:nvSpPr>
        <xdr:cNvPr id="457" name="Freeform 10707">
          <a:extLst>
            <a:ext uri="{FF2B5EF4-FFF2-40B4-BE49-F238E27FC236}">
              <a16:creationId xmlns:a16="http://schemas.microsoft.com/office/drawing/2014/main" id="{E4D2298E-E442-46E0-A375-DF9D4E97E23C}"/>
            </a:ext>
          </a:extLst>
        </xdr:cNvPr>
        <xdr:cNvSpPr>
          <a:spLocks/>
        </xdr:cNvSpPr>
      </xdr:nvSpPr>
      <xdr:spPr bwMode="auto">
        <a:xfrm>
          <a:off x="100993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215</xdr:row>
      <xdr:rowOff>7056</xdr:rowOff>
    </xdr:from>
    <xdr:to>
      <xdr:col>4</xdr:col>
      <xdr:colOff>49391</xdr:colOff>
      <xdr:row>217</xdr:row>
      <xdr:rowOff>154215</xdr:rowOff>
    </xdr:to>
    <xdr:sp macro="" textlink="">
      <xdr:nvSpPr>
        <xdr:cNvPr id="458" name="Isosceles Triangle 457">
          <a:extLst>
            <a:ext uri="{FF2B5EF4-FFF2-40B4-BE49-F238E27FC236}">
              <a16:creationId xmlns:a16="http://schemas.microsoft.com/office/drawing/2014/main" id="{5BBA0905-409B-432E-8EC9-4116921A32D5}"/>
            </a:ext>
          </a:extLst>
        </xdr:cNvPr>
        <xdr:cNvSpPr/>
      </xdr:nvSpPr>
      <xdr:spPr>
        <a:xfrm>
          <a:off x="1342570" y="38560627"/>
          <a:ext cx="675321" cy="491874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215</xdr:row>
      <xdr:rowOff>4233</xdr:rowOff>
    </xdr:from>
    <xdr:to>
      <xdr:col>6</xdr:col>
      <xdr:colOff>46570</xdr:colOff>
      <xdr:row>217</xdr:row>
      <xdr:rowOff>173567</xdr:rowOff>
    </xdr:to>
    <xdr:sp macro="" textlink="">
      <xdr:nvSpPr>
        <xdr:cNvPr id="459" name="Isosceles Triangle 458">
          <a:extLst>
            <a:ext uri="{FF2B5EF4-FFF2-40B4-BE49-F238E27FC236}">
              <a16:creationId xmlns:a16="http://schemas.microsoft.com/office/drawing/2014/main" id="{B724717C-C1E4-418A-9F62-DB8C0A5DDBD8}"/>
            </a:ext>
          </a:extLst>
        </xdr:cNvPr>
        <xdr:cNvSpPr/>
      </xdr:nvSpPr>
      <xdr:spPr>
        <a:xfrm>
          <a:off x="1334915" y="38269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215</xdr:row>
      <xdr:rowOff>13304</xdr:rowOff>
    </xdr:from>
    <xdr:to>
      <xdr:col>10</xdr:col>
      <xdr:colOff>46570</xdr:colOff>
      <xdr:row>218</xdr:row>
      <xdr:rowOff>1209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EC7BE775-AF4F-47E5-8205-67975B9A54E3}"/>
            </a:ext>
          </a:extLst>
        </xdr:cNvPr>
        <xdr:cNvSpPr/>
      </xdr:nvSpPr>
      <xdr:spPr>
        <a:xfrm>
          <a:off x="3443115" y="382784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215</xdr:row>
      <xdr:rowOff>13304</xdr:rowOff>
    </xdr:from>
    <xdr:to>
      <xdr:col>6</xdr:col>
      <xdr:colOff>46569</xdr:colOff>
      <xdr:row>218</xdr:row>
      <xdr:rowOff>1209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C26FB868-7D6B-431A-B5A4-E2DCCF45369F}"/>
            </a:ext>
          </a:extLst>
        </xdr:cNvPr>
        <xdr:cNvSpPr/>
      </xdr:nvSpPr>
      <xdr:spPr>
        <a:xfrm>
          <a:off x="1334915" y="382784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215</xdr:row>
      <xdr:rowOff>6451</xdr:rowOff>
    </xdr:from>
    <xdr:to>
      <xdr:col>8</xdr:col>
      <xdr:colOff>43746</xdr:colOff>
      <xdr:row>217</xdr:row>
      <xdr:rowOff>171753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D50485C8-558A-40D0-B372-1BDA49266400}"/>
            </a:ext>
          </a:extLst>
        </xdr:cNvPr>
        <xdr:cNvSpPr/>
      </xdr:nvSpPr>
      <xdr:spPr>
        <a:xfrm>
          <a:off x="2386192" y="382715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215</xdr:row>
      <xdr:rowOff>7056</xdr:rowOff>
    </xdr:from>
    <xdr:to>
      <xdr:col>12</xdr:col>
      <xdr:colOff>42332</xdr:colOff>
      <xdr:row>218</xdr:row>
      <xdr:rowOff>1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id="{9D416C3E-DA83-4955-9D11-FFA344021174}"/>
            </a:ext>
          </a:extLst>
        </xdr:cNvPr>
        <xdr:cNvSpPr/>
      </xdr:nvSpPr>
      <xdr:spPr>
        <a:xfrm>
          <a:off x="44929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215</xdr:row>
      <xdr:rowOff>18345</xdr:rowOff>
    </xdr:from>
    <xdr:to>
      <xdr:col>14</xdr:col>
      <xdr:colOff>39510</xdr:colOff>
      <xdr:row>218</xdr:row>
      <xdr:rowOff>11290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id="{175154D7-D94B-4771-8B72-49E3490DB978}"/>
            </a:ext>
          </a:extLst>
        </xdr:cNvPr>
        <xdr:cNvSpPr/>
      </xdr:nvSpPr>
      <xdr:spPr>
        <a:xfrm>
          <a:off x="55442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215</xdr:row>
      <xdr:rowOff>7056</xdr:rowOff>
    </xdr:from>
    <xdr:to>
      <xdr:col>16</xdr:col>
      <xdr:colOff>42332</xdr:colOff>
      <xdr:row>218</xdr:row>
      <xdr:rowOff>1</xdr:rowOff>
    </xdr:to>
    <xdr:sp macro="" textlink="">
      <xdr:nvSpPr>
        <xdr:cNvPr id="465" name="Isosceles Triangle 464">
          <a:extLst>
            <a:ext uri="{FF2B5EF4-FFF2-40B4-BE49-F238E27FC236}">
              <a16:creationId xmlns:a16="http://schemas.microsoft.com/office/drawing/2014/main" id="{C644ABED-DF1E-4143-8528-4D442BBC7437}"/>
            </a:ext>
          </a:extLst>
        </xdr:cNvPr>
        <xdr:cNvSpPr/>
      </xdr:nvSpPr>
      <xdr:spPr>
        <a:xfrm>
          <a:off x="66011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215</xdr:row>
      <xdr:rowOff>18345</xdr:rowOff>
    </xdr:from>
    <xdr:to>
      <xdr:col>18</xdr:col>
      <xdr:colOff>39510</xdr:colOff>
      <xdr:row>218</xdr:row>
      <xdr:rowOff>11290</xdr:rowOff>
    </xdr:to>
    <xdr:sp macro="" textlink="">
      <xdr:nvSpPr>
        <xdr:cNvPr id="466" name="Isosceles Triangle 465">
          <a:extLst>
            <a:ext uri="{FF2B5EF4-FFF2-40B4-BE49-F238E27FC236}">
              <a16:creationId xmlns:a16="http://schemas.microsoft.com/office/drawing/2014/main" id="{1B502B23-5C13-4BF7-9280-E0984DE4E860}"/>
            </a:ext>
          </a:extLst>
        </xdr:cNvPr>
        <xdr:cNvSpPr/>
      </xdr:nvSpPr>
      <xdr:spPr>
        <a:xfrm>
          <a:off x="76524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215</xdr:row>
      <xdr:rowOff>7056</xdr:rowOff>
    </xdr:from>
    <xdr:to>
      <xdr:col>20</xdr:col>
      <xdr:colOff>42332</xdr:colOff>
      <xdr:row>218</xdr:row>
      <xdr:rowOff>1</xdr:rowOff>
    </xdr:to>
    <xdr:sp macro="" textlink="">
      <xdr:nvSpPr>
        <xdr:cNvPr id="467" name="Isosceles Triangle 466">
          <a:extLst>
            <a:ext uri="{FF2B5EF4-FFF2-40B4-BE49-F238E27FC236}">
              <a16:creationId xmlns:a16="http://schemas.microsoft.com/office/drawing/2014/main" id="{45606AB1-4E10-4DB9-94DF-B4C6AF6B9656}"/>
            </a:ext>
          </a:extLst>
        </xdr:cNvPr>
        <xdr:cNvSpPr/>
      </xdr:nvSpPr>
      <xdr:spPr>
        <a:xfrm>
          <a:off x="87093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227</xdr:row>
      <xdr:rowOff>18345</xdr:rowOff>
    </xdr:from>
    <xdr:to>
      <xdr:col>2</xdr:col>
      <xdr:colOff>39510</xdr:colOff>
      <xdr:row>230</xdr:row>
      <xdr:rowOff>11290</xdr:rowOff>
    </xdr:to>
    <xdr:sp macro="" textlink="">
      <xdr:nvSpPr>
        <xdr:cNvPr id="468" name="Isosceles Triangle 467">
          <a:extLst>
            <a:ext uri="{FF2B5EF4-FFF2-40B4-BE49-F238E27FC236}">
              <a16:creationId xmlns:a16="http://schemas.microsoft.com/office/drawing/2014/main" id="{278B4592-D7F2-42B7-808C-C846AE7894DF}"/>
            </a:ext>
          </a:extLst>
        </xdr:cNvPr>
        <xdr:cNvSpPr/>
      </xdr:nvSpPr>
      <xdr:spPr>
        <a:xfrm>
          <a:off x="97606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214</xdr:row>
      <xdr:rowOff>173181</xdr:rowOff>
    </xdr:from>
    <xdr:to>
      <xdr:col>5</xdr:col>
      <xdr:colOff>294410</xdr:colOff>
      <xdr:row>215</xdr:row>
      <xdr:rowOff>121226</xdr:rowOff>
    </xdr:to>
    <xdr:sp macro="" textlink="">
      <xdr:nvSpPr>
        <xdr:cNvPr id="469" name="Freeform 10707">
          <a:extLst>
            <a:ext uri="{FF2B5EF4-FFF2-40B4-BE49-F238E27FC236}">
              <a16:creationId xmlns:a16="http://schemas.microsoft.com/office/drawing/2014/main" id="{BFBC2422-47D9-4437-B1CB-D902E63EB169}"/>
            </a:ext>
          </a:extLst>
        </xdr:cNvPr>
        <xdr:cNvSpPr>
          <a:spLocks/>
        </xdr:cNvSpPr>
      </xdr:nvSpPr>
      <xdr:spPr bwMode="auto">
        <a:xfrm>
          <a:off x="6124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214</xdr:row>
      <xdr:rowOff>173181</xdr:rowOff>
    </xdr:from>
    <xdr:to>
      <xdr:col>7</xdr:col>
      <xdr:colOff>294410</xdr:colOff>
      <xdr:row>215</xdr:row>
      <xdr:rowOff>121226</xdr:rowOff>
    </xdr:to>
    <xdr:sp macro="" textlink="">
      <xdr:nvSpPr>
        <xdr:cNvPr id="470" name="Freeform 10707">
          <a:extLst>
            <a:ext uri="{FF2B5EF4-FFF2-40B4-BE49-F238E27FC236}">
              <a16:creationId xmlns:a16="http://schemas.microsoft.com/office/drawing/2014/main" id="{07011AAD-219A-49D0-B002-BB992CE377A0}"/>
            </a:ext>
          </a:extLst>
        </xdr:cNvPr>
        <xdr:cNvSpPr>
          <a:spLocks/>
        </xdr:cNvSpPr>
      </xdr:nvSpPr>
      <xdr:spPr bwMode="auto">
        <a:xfrm>
          <a:off x="16665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214</xdr:row>
      <xdr:rowOff>173181</xdr:rowOff>
    </xdr:from>
    <xdr:to>
      <xdr:col>9</xdr:col>
      <xdr:colOff>294410</xdr:colOff>
      <xdr:row>215</xdr:row>
      <xdr:rowOff>121226</xdr:rowOff>
    </xdr:to>
    <xdr:sp macro="" textlink="">
      <xdr:nvSpPr>
        <xdr:cNvPr id="471" name="Freeform 10707">
          <a:extLst>
            <a:ext uri="{FF2B5EF4-FFF2-40B4-BE49-F238E27FC236}">
              <a16:creationId xmlns:a16="http://schemas.microsoft.com/office/drawing/2014/main" id="{7CC9F8A7-61AB-466B-B409-E31F0640198E}"/>
            </a:ext>
          </a:extLst>
        </xdr:cNvPr>
        <xdr:cNvSpPr>
          <a:spLocks/>
        </xdr:cNvSpPr>
      </xdr:nvSpPr>
      <xdr:spPr bwMode="auto">
        <a:xfrm>
          <a:off x="27206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214</xdr:row>
      <xdr:rowOff>173181</xdr:rowOff>
    </xdr:from>
    <xdr:to>
      <xdr:col>11</xdr:col>
      <xdr:colOff>294410</xdr:colOff>
      <xdr:row>215</xdr:row>
      <xdr:rowOff>121226</xdr:rowOff>
    </xdr:to>
    <xdr:sp macro="" textlink="">
      <xdr:nvSpPr>
        <xdr:cNvPr id="472" name="Freeform 10707">
          <a:extLst>
            <a:ext uri="{FF2B5EF4-FFF2-40B4-BE49-F238E27FC236}">
              <a16:creationId xmlns:a16="http://schemas.microsoft.com/office/drawing/2014/main" id="{B4D301F1-E4E6-4FF3-8105-015761CBE4D8}"/>
            </a:ext>
          </a:extLst>
        </xdr:cNvPr>
        <xdr:cNvSpPr>
          <a:spLocks/>
        </xdr:cNvSpPr>
      </xdr:nvSpPr>
      <xdr:spPr bwMode="auto">
        <a:xfrm>
          <a:off x="37747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214</xdr:row>
      <xdr:rowOff>173181</xdr:rowOff>
    </xdr:from>
    <xdr:to>
      <xdr:col>13</xdr:col>
      <xdr:colOff>294410</xdr:colOff>
      <xdr:row>215</xdr:row>
      <xdr:rowOff>121226</xdr:rowOff>
    </xdr:to>
    <xdr:sp macro="" textlink="">
      <xdr:nvSpPr>
        <xdr:cNvPr id="473" name="Freeform 10707">
          <a:extLst>
            <a:ext uri="{FF2B5EF4-FFF2-40B4-BE49-F238E27FC236}">
              <a16:creationId xmlns:a16="http://schemas.microsoft.com/office/drawing/2014/main" id="{4CD75F68-27B1-4B9F-9573-A499275275DE}"/>
            </a:ext>
          </a:extLst>
        </xdr:cNvPr>
        <xdr:cNvSpPr>
          <a:spLocks/>
        </xdr:cNvSpPr>
      </xdr:nvSpPr>
      <xdr:spPr bwMode="auto">
        <a:xfrm>
          <a:off x="48288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214</xdr:row>
      <xdr:rowOff>173181</xdr:rowOff>
    </xdr:from>
    <xdr:to>
      <xdr:col>15</xdr:col>
      <xdr:colOff>294410</xdr:colOff>
      <xdr:row>215</xdr:row>
      <xdr:rowOff>121226</xdr:rowOff>
    </xdr:to>
    <xdr:sp macro="" textlink="">
      <xdr:nvSpPr>
        <xdr:cNvPr id="474" name="Freeform 10707">
          <a:extLst>
            <a:ext uri="{FF2B5EF4-FFF2-40B4-BE49-F238E27FC236}">
              <a16:creationId xmlns:a16="http://schemas.microsoft.com/office/drawing/2014/main" id="{4470811C-AEB8-42C9-846C-DD06F8139504}"/>
            </a:ext>
          </a:extLst>
        </xdr:cNvPr>
        <xdr:cNvSpPr>
          <a:spLocks/>
        </xdr:cNvSpPr>
      </xdr:nvSpPr>
      <xdr:spPr bwMode="auto">
        <a:xfrm>
          <a:off x="58829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214</xdr:row>
      <xdr:rowOff>173181</xdr:rowOff>
    </xdr:from>
    <xdr:to>
      <xdr:col>17</xdr:col>
      <xdr:colOff>294410</xdr:colOff>
      <xdr:row>215</xdr:row>
      <xdr:rowOff>121226</xdr:rowOff>
    </xdr:to>
    <xdr:sp macro="" textlink="">
      <xdr:nvSpPr>
        <xdr:cNvPr id="475" name="Freeform 10707">
          <a:extLst>
            <a:ext uri="{FF2B5EF4-FFF2-40B4-BE49-F238E27FC236}">
              <a16:creationId xmlns:a16="http://schemas.microsoft.com/office/drawing/2014/main" id="{90C89BB0-AF00-4BE5-A342-E4CA9FA77440}"/>
            </a:ext>
          </a:extLst>
        </xdr:cNvPr>
        <xdr:cNvSpPr>
          <a:spLocks/>
        </xdr:cNvSpPr>
      </xdr:nvSpPr>
      <xdr:spPr bwMode="auto">
        <a:xfrm>
          <a:off x="69370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214</xdr:row>
      <xdr:rowOff>173181</xdr:rowOff>
    </xdr:from>
    <xdr:to>
      <xdr:col>19</xdr:col>
      <xdr:colOff>294410</xdr:colOff>
      <xdr:row>215</xdr:row>
      <xdr:rowOff>121226</xdr:rowOff>
    </xdr:to>
    <xdr:sp macro="" textlink="">
      <xdr:nvSpPr>
        <xdr:cNvPr id="476" name="Freeform 10707">
          <a:extLst>
            <a:ext uri="{FF2B5EF4-FFF2-40B4-BE49-F238E27FC236}">
              <a16:creationId xmlns:a16="http://schemas.microsoft.com/office/drawing/2014/main" id="{38BD0AE1-17A0-462F-B4E5-2F792B114133}"/>
            </a:ext>
          </a:extLst>
        </xdr:cNvPr>
        <xdr:cNvSpPr>
          <a:spLocks/>
        </xdr:cNvSpPr>
      </xdr:nvSpPr>
      <xdr:spPr bwMode="auto">
        <a:xfrm>
          <a:off x="79911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214</xdr:row>
      <xdr:rowOff>173181</xdr:rowOff>
    </xdr:from>
    <xdr:to>
      <xdr:col>21</xdr:col>
      <xdr:colOff>294410</xdr:colOff>
      <xdr:row>215</xdr:row>
      <xdr:rowOff>121226</xdr:rowOff>
    </xdr:to>
    <xdr:sp macro="" textlink="">
      <xdr:nvSpPr>
        <xdr:cNvPr id="477" name="Freeform 10707">
          <a:extLst>
            <a:ext uri="{FF2B5EF4-FFF2-40B4-BE49-F238E27FC236}">
              <a16:creationId xmlns:a16="http://schemas.microsoft.com/office/drawing/2014/main" id="{3E3B2C58-0207-42FF-BAA7-057B2F259287}"/>
            </a:ext>
          </a:extLst>
        </xdr:cNvPr>
        <xdr:cNvSpPr>
          <a:spLocks/>
        </xdr:cNvSpPr>
      </xdr:nvSpPr>
      <xdr:spPr bwMode="auto">
        <a:xfrm>
          <a:off x="90452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226</xdr:row>
      <xdr:rowOff>173181</xdr:rowOff>
    </xdr:from>
    <xdr:to>
      <xdr:col>3</xdr:col>
      <xdr:colOff>294410</xdr:colOff>
      <xdr:row>227</xdr:row>
      <xdr:rowOff>121226</xdr:rowOff>
    </xdr:to>
    <xdr:sp macro="" textlink="">
      <xdr:nvSpPr>
        <xdr:cNvPr id="478" name="Freeform 10707">
          <a:extLst>
            <a:ext uri="{FF2B5EF4-FFF2-40B4-BE49-F238E27FC236}">
              <a16:creationId xmlns:a16="http://schemas.microsoft.com/office/drawing/2014/main" id="{252F864A-093F-4687-B769-B98C51BACA0A}"/>
            </a:ext>
          </a:extLst>
        </xdr:cNvPr>
        <xdr:cNvSpPr>
          <a:spLocks/>
        </xdr:cNvSpPr>
      </xdr:nvSpPr>
      <xdr:spPr bwMode="auto">
        <a:xfrm>
          <a:off x="100993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408214</xdr:colOff>
      <xdr:row>203</xdr:row>
      <xdr:rowOff>7055</xdr:rowOff>
    </xdr:from>
    <xdr:to>
      <xdr:col>4</xdr:col>
      <xdr:colOff>49391</xdr:colOff>
      <xdr:row>206</xdr:row>
      <xdr:rowOff>9072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id="{9BA64155-7225-4A1E-96F8-39BC5FBC309F}"/>
            </a:ext>
          </a:extLst>
        </xdr:cNvPr>
        <xdr:cNvSpPr/>
      </xdr:nvSpPr>
      <xdr:spPr>
        <a:xfrm>
          <a:off x="1324428" y="36474198"/>
          <a:ext cx="693463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203</xdr:row>
      <xdr:rowOff>4233</xdr:rowOff>
    </xdr:from>
    <xdr:to>
      <xdr:col>6</xdr:col>
      <xdr:colOff>46570</xdr:colOff>
      <xdr:row>205</xdr:row>
      <xdr:rowOff>173567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id="{CFC5383F-E04B-4784-8E48-AA87338E233A}"/>
            </a:ext>
          </a:extLst>
        </xdr:cNvPr>
        <xdr:cNvSpPr/>
      </xdr:nvSpPr>
      <xdr:spPr>
        <a:xfrm>
          <a:off x="1334915" y="361992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203</xdr:row>
      <xdr:rowOff>13304</xdr:rowOff>
    </xdr:from>
    <xdr:to>
      <xdr:col>10</xdr:col>
      <xdr:colOff>46570</xdr:colOff>
      <xdr:row>206</xdr:row>
      <xdr:rowOff>1209</xdr:rowOff>
    </xdr:to>
    <xdr:sp macro="" textlink="">
      <xdr:nvSpPr>
        <xdr:cNvPr id="481" name="Isosceles Triangle 480">
          <a:extLst>
            <a:ext uri="{FF2B5EF4-FFF2-40B4-BE49-F238E27FC236}">
              <a16:creationId xmlns:a16="http://schemas.microsoft.com/office/drawing/2014/main" id="{00D4B580-7329-4A6F-AC72-A95B4A564824}"/>
            </a:ext>
          </a:extLst>
        </xdr:cNvPr>
        <xdr:cNvSpPr/>
      </xdr:nvSpPr>
      <xdr:spPr>
        <a:xfrm>
          <a:off x="3443115" y="362083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203</xdr:row>
      <xdr:rowOff>13304</xdr:rowOff>
    </xdr:from>
    <xdr:to>
      <xdr:col>6</xdr:col>
      <xdr:colOff>46569</xdr:colOff>
      <xdr:row>206</xdr:row>
      <xdr:rowOff>1209</xdr:rowOff>
    </xdr:to>
    <xdr:sp macro="" textlink="">
      <xdr:nvSpPr>
        <xdr:cNvPr id="482" name="Isosceles Triangle 481">
          <a:extLst>
            <a:ext uri="{FF2B5EF4-FFF2-40B4-BE49-F238E27FC236}">
              <a16:creationId xmlns:a16="http://schemas.microsoft.com/office/drawing/2014/main" id="{422C0A19-15CD-4833-93BB-3D50DA7D70E5}"/>
            </a:ext>
          </a:extLst>
        </xdr:cNvPr>
        <xdr:cNvSpPr/>
      </xdr:nvSpPr>
      <xdr:spPr>
        <a:xfrm>
          <a:off x="1334915" y="362083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203</xdr:row>
      <xdr:rowOff>6451</xdr:rowOff>
    </xdr:from>
    <xdr:to>
      <xdr:col>8</xdr:col>
      <xdr:colOff>43746</xdr:colOff>
      <xdr:row>205</xdr:row>
      <xdr:rowOff>171753</xdr:rowOff>
    </xdr:to>
    <xdr:sp macro="" textlink="">
      <xdr:nvSpPr>
        <xdr:cNvPr id="483" name="Isosceles Triangle 482">
          <a:extLst>
            <a:ext uri="{FF2B5EF4-FFF2-40B4-BE49-F238E27FC236}">
              <a16:creationId xmlns:a16="http://schemas.microsoft.com/office/drawing/2014/main" id="{7BD639B4-5585-490C-A2E0-8772381A11E0}"/>
            </a:ext>
          </a:extLst>
        </xdr:cNvPr>
        <xdr:cNvSpPr/>
      </xdr:nvSpPr>
      <xdr:spPr>
        <a:xfrm>
          <a:off x="2386192" y="36201451"/>
          <a:ext cx="680154" cy="508202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203</xdr:row>
      <xdr:rowOff>7056</xdr:rowOff>
    </xdr:from>
    <xdr:to>
      <xdr:col>12</xdr:col>
      <xdr:colOff>42332</xdr:colOff>
      <xdr:row>206</xdr:row>
      <xdr:rowOff>1</xdr:rowOff>
    </xdr:to>
    <xdr:sp macro="" textlink="">
      <xdr:nvSpPr>
        <xdr:cNvPr id="484" name="Isosceles Triangle 483">
          <a:extLst>
            <a:ext uri="{FF2B5EF4-FFF2-40B4-BE49-F238E27FC236}">
              <a16:creationId xmlns:a16="http://schemas.microsoft.com/office/drawing/2014/main" id="{678077EA-2B2F-4998-8E74-8EB46CAD95D0}"/>
            </a:ext>
          </a:extLst>
        </xdr:cNvPr>
        <xdr:cNvSpPr/>
      </xdr:nvSpPr>
      <xdr:spPr>
        <a:xfrm>
          <a:off x="4492978" y="362020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203</xdr:row>
      <xdr:rowOff>18345</xdr:rowOff>
    </xdr:from>
    <xdr:to>
      <xdr:col>14</xdr:col>
      <xdr:colOff>39510</xdr:colOff>
      <xdr:row>206</xdr:row>
      <xdr:rowOff>11290</xdr:rowOff>
    </xdr:to>
    <xdr:sp macro="" textlink="">
      <xdr:nvSpPr>
        <xdr:cNvPr id="485" name="Isosceles Triangle 484">
          <a:extLst>
            <a:ext uri="{FF2B5EF4-FFF2-40B4-BE49-F238E27FC236}">
              <a16:creationId xmlns:a16="http://schemas.microsoft.com/office/drawing/2014/main" id="{413BF74E-A7FB-493D-B70D-F1E0B93D1AD2}"/>
            </a:ext>
          </a:extLst>
        </xdr:cNvPr>
        <xdr:cNvSpPr/>
      </xdr:nvSpPr>
      <xdr:spPr>
        <a:xfrm>
          <a:off x="5544256" y="362133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203</xdr:row>
      <xdr:rowOff>7056</xdr:rowOff>
    </xdr:from>
    <xdr:to>
      <xdr:col>16</xdr:col>
      <xdr:colOff>42332</xdr:colOff>
      <xdr:row>206</xdr:row>
      <xdr:rowOff>1</xdr:rowOff>
    </xdr:to>
    <xdr:sp macro="" textlink="">
      <xdr:nvSpPr>
        <xdr:cNvPr id="486" name="Isosceles Triangle 485">
          <a:extLst>
            <a:ext uri="{FF2B5EF4-FFF2-40B4-BE49-F238E27FC236}">
              <a16:creationId xmlns:a16="http://schemas.microsoft.com/office/drawing/2014/main" id="{D36E2AC6-2BBE-49A0-9CAC-519A632B4D3E}"/>
            </a:ext>
          </a:extLst>
        </xdr:cNvPr>
        <xdr:cNvSpPr/>
      </xdr:nvSpPr>
      <xdr:spPr>
        <a:xfrm>
          <a:off x="6601178" y="36202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203</xdr:row>
      <xdr:rowOff>18345</xdr:rowOff>
    </xdr:from>
    <xdr:to>
      <xdr:col>18</xdr:col>
      <xdr:colOff>39510</xdr:colOff>
      <xdr:row>206</xdr:row>
      <xdr:rowOff>11290</xdr:rowOff>
    </xdr:to>
    <xdr:sp macro="" textlink="">
      <xdr:nvSpPr>
        <xdr:cNvPr id="487" name="Isosceles Triangle 486">
          <a:extLst>
            <a:ext uri="{FF2B5EF4-FFF2-40B4-BE49-F238E27FC236}">
              <a16:creationId xmlns:a16="http://schemas.microsoft.com/office/drawing/2014/main" id="{59CAC535-E1CE-467B-A302-4D44207A876F}"/>
            </a:ext>
          </a:extLst>
        </xdr:cNvPr>
        <xdr:cNvSpPr/>
      </xdr:nvSpPr>
      <xdr:spPr>
        <a:xfrm>
          <a:off x="7652456" y="362133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18</xdr:col>
      <xdr:colOff>416278</xdr:colOff>
      <xdr:row>203</xdr:row>
      <xdr:rowOff>7056</xdr:rowOff>
    </xdr:from>
    <xdr:to>
      <xdr:col>20</xdr:col>
      <xdr:colOff>42332</xdr:colOff>
      <xdr:row>206</xdr:row>
      <xdr:rowOff>1</xdr:rowOff>
    </xdr:to>
    <xdr:sp macro="" textlink="">
      <xdr:nvSpPr>
        <xdr:cNvPr id="488" name="Isosceles Triangle 487">
          <a:extLst>
            <a:ext uri="{FF2B5EF4-FFF2-40B4-BE49-F238E27FC236}">
              <a16:creationId xmlns:a16="http://schemas.microsoft.com/office/drawing/2014/main" id="{9A852D19-473B-4636-8487-42C4FE894602}"/>
            </a:ext>
          </a:extLst>
        </xdr:cNvPr>
        <xdr:cNvSpPr/>
      </xdr:nvSpPr>
      <xdr:spPr>
        <a:xfrm>
          <a:off x="8709378" y="362020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215</xdr:row>
      <xdr:rowOff>18345</xdr:rowOff>
    </xdr:from>
    <xdr:to>
      <xdr:col>2</xdr:col>
      <xdr:colOff>39510</xdr:colOff>
      <xdr:row>218</xdr:row>
      <xdr:rowOff>11290</xdr:rowOff>
    </xdr:to>
    <xdr:sp macro="" textlink="">
      <xdr:nvSpPr>
        <xdr:cNvPr id="489" name="Isosceles Triangle 488">
          <a:extLst>
            <a:ext uri="{FF2B5EF4-FFF2-40B4-BE49-F238E27FC236}">
              <a16:creationId xmlns:a16="http://schemas.microsoft.com/office/drawing/2014/main" id="{07B47A49-1FBA-4259-8EE7-98FC17F91593}"/>
            </a:ext>
          </a:extLst>
        </xdr:cNvPr>
        <xdr:cNvSpPr/>
      </xdr:nvSpPr>
      <xdr:spPr>
        <a:xfrm>
          <a:off x="9760656" y="362133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202</xdr:row>
      <xdr:rowOff>173181</xdr:rowOff>
    </xdr:from>
    <xdr:to>
      <xdr:col>5</xdr:col>
      <xdr:colOff>294410</xdr:colOff>
      <xdr:row>203</xdr:row>
      <xdr:rowOff>121226</xdr:rowOff>
    </xdr:to>
    <xdr:sp macro="" textlink="">
      <xdr:nvSpPr>
        <xdr:cNvPr id="490" name="Freeform 10707">
          <a:extLst>
            <a:ext uri="{FF2B5EF4-FFF2-40B4-BE49-F238E27FC236}">
              <a16:creationId xmlns:a16="http://schemas.microsoft.com/office/drawing/2014/main" id="{40C9CEB5-8222-4BC3-81ED-AB9D7589074E}"/>
            </a:ext>
          </a:extLst>
        </xdr:cNvPr>
        <xdr:cNvSpPr>
          <a:spLocks/>
        </xdr:cNvSpPr>
      </xdr:nvSpPr>
      <xdr:spPr bwMode="auto">
        <a:xfrm>
          <a:off x="6124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202</xdr:row>
      <xdr:rowOff>173181</xdr:rowOff>
    </xdr:from>
    <xdr:to>
      <xdr:col>7</xdr:col>
      <xdr:colOff>294410</xdr:colOff>
      <xdr:row>203</xdr:row>
      <xdr:rowOff>121226</xdr:rowOff>
    </xdr:to>
    <xdr:sp macro="" textlink="">
      <xdr:nvSpPr>
        <xdr:cNvPr id="491" name="Freeform 10707">
          <a:extLst>
            <a:ext uri="{FF2B5EF4-FFF2-40B4-BE49-F238E27FC236}">
              <a16:creationId xmlns:a16="http://schemas.microsoft.com/office/drawing/2014/main" id="{2B7F673B-F781-4EE7-9976-466F3FE9BC11}"/>
            </a:ext>
          </a:extLst>
        </xdr:cNvPr>
        <xdr:cNvSpPr>
          <a:spLocks/>
        </xdr:cNvSpPr>
      </xdr:nvSpPr>
      <xdr:spPr bwMode="auto">
        <a:xfrm>
          <a:off x="16665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202</xdr:row>
      <xdr:rowOff>173181</xdr:rowOff>
    </xdr:from>
    <xdr:to>
      <xdr:col>9</xdr:col>
      <xdr:colOff>294410</xdr:colOff>
      <xdr:row>203</xdr:row>
      <xdr:rowOff>121226</xdr:rowOff>
    </xdr:to>
    <xdr:sp macro="" textlink="">
      <xdr:nvSpPr>
        <xdr:cNvPr id="492" name="Freeform 10707">
          <a:extLst>
            <a:ext uri="{FF2B5EF4-FFF2-40B4-BE49-F238E27FC236}">
              <a16:creationId xmlns:a16="http://schemas.microsoft.com/office/drawing/2014/main" id="{8BEF3358-2F30-4807-B0F1-2FA885D59457}"/>
            </a:ext>
          </a:extLst>
        </xdr:cNvPr>
        <xdr:cNvSpPr>
          <a:spLocks/>
        </xdr:cNvSpPr>
      </xdr:nvSpPr>
      <xdr:spPr bwMode="auto">
        <a:xfrm>
          <a:off x="27206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202</xdr:row>
      <xdr:rowOff>173181</xdr:rowOff>
    </xdr:from>
    <xdr:to>
      <xdr:col>11</xdr:col>
      <xdr:colOff>294410</xdr:colOff>
      <xdr:row>203</xdr:row>
      <xdr:rowOff>121226</xdr:rowOff>
    </xdr:to>
    <xdr:sp macro="" textlink="">
      <xdr:nvSpPr>
        <xdr:cNvPr id="493" name="Freeform 10707">
          <a:extLst>
            <a:ext uri="{FF2B5EF4-FFF2-40B4-BE49-F238E27FC236}">
              <a16:creationId xmlns:a16="http://schemas.microsoft.com/office/drawing/2014/main" id="{32F276D7-0E58-4FF6-99EB-FEF292F441F7}"/>
            </a:ext>
          </a:extLst>
        </xdr:cNvPr>
        <xdr:cNvSpPr>
          <a:spLocks/>
        </xdr:cNvSpPr>
      </xdr:nvSpPr>
      <xdr:spPr bwMode="auto">
        <a:xfrm>
          <a:off x="37747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202</xdr:row>
      <xdr:rowOff>173181</xdr:rowOff>
    </xdr:from>
    <xdr:to>
      <xdr:col>13</xdr:col>
      <xdr:colOff>294410</xdr:colOff>
      <xdr:row>203</xdr:row>
      <xdr:rowOff>121226</xdr:rowOff>
    </xdr:to>
    <xdr:sp macro="" textlink="">
      <xdr:nvSpPr>
        <xdr:cNvPr id="494" name="Freeform 10707">
          <a:extLst>
            <a:ext uri="{FF2B5EF4-FFF2-40B4-BE49-F238E27FC236}">
              <a16:creationId xmlns:a16="http://schemas.microsoft.com/office/drawing/2014/main" id="{18ED3634-CC32-4D95-B86B-58DAF6645E35}"/>
            </a:ext>
          </a:extLst>
        </xdr:cNvPr>
        <xdr:cNvSpPr>
          <a:spLocks/>
        </xdr:cNvSpPr>
      </xdr:nvSpPr>
      <xdr:spPr bwMode="auto">
        <a:xfrm>
          <a:off x="48288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202</xdr:row>
      <xdr:rowOff>173181</xdr:rowOff>
    </xdr:from>
    <xdr:to>
      <xdr:col>15</xdr:col>
      <xdr:colOff>294410</xdr:colOff>
      <xdr:row>203</xdr:row>
      <xdr:rowOff>121226</xdr:rowOff>
    </xdr:to>
    <xdr:sp macro="" textlink="">
      <xdr:nvSpPr>
        <xdr:cNvPr id="495" name="Freeform 10707">
          <a:extLst>
            <a:ext uri="{FF2B5EF4-FFF2-40B4-BE49-F238E27FC236}">
              <a16:creationId xmlns:a16="http://schemas.microsoft.com/office/drawing/2014/main" id="{99E0EB85-DF48-450D-B935-AF426A03150C}"/>
            </a:ext>
          </a:extLst>
        </xdr:cNvPr>
        <xdr:cNvSpPr>
          <a:spLocks/>
        </xdr:cNvSpPr>
      </xdr:nvSpPr>
      <xdr:spPr bwMode="auto">
        <a:xfrm>
          <a:off x="58829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202</xdr:row>
      <xdr:rowOff>173181</xdr:rowOff>
    </xdr:from>
    <xdr:to>
      <xdr:col>17</xdr:col>
      <xdr:colOff>294410</xdr:colOff>
      <xdr:row>203</xdr:row>
      <xdr:rowOff>121226</xdr:rowOff>
    </xdr:to>
    <xdr:sp macro="" textlink="">
      <xdr:nvSpPr>
        <xdr:cNvPr id="496" name="Freeform 10707">
          <a:extLst>
            <a:ext uri="{FF2B5EF4-FFF2-40B4-BE49-F238E27FC236}">
              <a16:creationId xmlns:a16="http://schemas.microsoft.com/office/drawing/2014/main" id="{6BD4CBD6-F399-41AA-B8CF-EC9539605AF2}"/>
            </a:ext>
          </a:extLst>
        </xdr:cNvPr>
        <xdr:cNvSpPr>
          <a:spLocks/>
        </xdr:cNvSpPr>
      </xdr:nvSpPr>
      <xdr:spPr bwMode="auto">
        <a:xfrm>
          <a:off x="69370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202</xdr:row>
      <xdr:rowOff>173181</xdr:rowOff>
    </xdr:from>
    <xdr:to>
      <xdr:col>19</xdr:col>
      <xdr:colOff>294410</xdr:colOff>
      <xdr:row>203</xdr:row>
      <xdr:rowOff>121226</xdr:rowOff>
    </xdr:to>
    <xdr:sp macro="" textlink="">
      <xdr:nvSpPr>
        <xdr:cNvPr id="497" name="Freeform 10707">
          <a:extLst>
            <a:ext uri="{FF2B5EF4-FFF2-40B4-BE49-F238E27FC236}">
              <a16:creationId xmlns:a16="http://schemas.microsoft.com/office/drawing/2014/main" id="{0AEE021E-D02E-4FFE-82C7-A395727E693D}"/>
            </a:ext>
          </a:extLst>
        </xdr:cNvPr>
        <xdr:cNvSpPr>
          <a:spLocks/>
        </xdr:cNvSpPr>
      </xdr:nvSpPr>
      <xdr:spPr bwMode="auto">
        <a:xfrm>
          <a:off x="79911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202</xdr:row>
      <xdr:rowOff>173181</xdr:rowOff>
    </xdr:from>
    <xdr:to>
      <xdr:col>21</xdr:col>
      <xdr:colOff>294410</xdr:colOff>
      <xdr:row>203</xdr:row>
      <xdr:rowOff>121226</xdr:rowOff>
    </xdr:to>
    <xdr:sp macro="" textlink="">
      <xdr:nvSpPr>
        <xdr:cNvPr id="498" name="Freeform 10707">
          <a:extLst>
            <a:ext uri="{FF2B5EF4-FFF2-40B4-BE49-F238E27FC236}">
              <a16:creationId xmlns:a16="http://schemas.microsoft.com/office/drawing/2014/main" id="{B2E86CCE-E77A-4316-8944-80D7CBA59703}"/>
            </a:ext>
          </a:extLst>
        </xdr:cNvPr>
        <xdr:cNvSpPr>
          <a:spLocks/>
        </xdr:cNvSpPr>
      </xdr:nvSpPr>
      <xdr:spPr bwMode="auto">
        <a:xfrm>
          <a:off x="90452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214</xdr:row>
      <xdr:rowOff>173181</xdr:rowOff>
    </xdr:from>
    <xdr:to>
      <xdr:col>3</xdr:col>
      <xdr:colOff>294410</xdr:colOff>
      <xdr:row>215</xdr:row>
      <xdr:rowOff>121226</xdr:rowOff>
    </xdr:to>
    <xdr:sp macro="" textlink="">
      <xdr:nvSpPr>
        <xdr:cNvPr id="499" name="Freeform 10707">
          <a:extLst>
            <a:ext uri="{FF2B5EF4-FFF2-40B4-BE49-F238E27FC236}">
              <a16:creationId xmlns:a16="http://schemas.microsoft.com/office/drawing/2014/main" id="{D0060ADA-E918-401E-B5C1-30FC41508BF4}"/>
            </a:ext>
          </a:extLst>
        </xdr:cNvPr>
        <xdr:cNvSpPr>
          <a:spLocks/>
        </xdr:cNvSpPr>
      </xdr:nvSpPr>
      <xdr:spPr bwMode="auto">
        <a:xfrm>
          <a:off x="100993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191</xdr:row>
      <xdr:rowOff>7055</xdr:rowOff>
    </xdr:from>
    <xdr:to>
      <xdr:col>4</xdr:col>
      <xdr:colOff>49392</xdr:colOff>
      <xdr:row>194</xdr:row>
      <xdr:rowOff>9071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id="{2E539AD4-B2C0-45F4-9D35-655E00CE851A}"/>
            </a:ext>
          </a:extLst>
        </xdr:cNvPr>
        <xdr:cNvSpPr/>
      </xdr:nvSpPr>
      <xdr:spPr>
        <a:xfrm>
          <a:off x="1333500" y="34387769"/>
          <a:ext cx="684392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191</xdr:row>
      <xdr:rowOff>4233</xdr:rowOff>
    </xdr:from>
    <xdr:to>
      <xdr:col>6</xdr:col>
      <xdr:colOff>46570</xdr:colOff>
      <xdr:row>193</xdr:row>
      <xdr:rowOff>173567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id="{30B87239-1327-4154-BD69-33AC7CA562E7}"/>
            </a:ext>
          </a:extLst>
        </xdr:cNvPr>
        <xdr:cNvSpPr/>
      </xdr:nvSpPr>
      <xdr:spPr>
        <a:xfrm>
          <a:off x="1334915" y="341291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191</xdr:row>
      <xdr:rowOff>13304</xdr:rowOff>
    </xdr:from>
    <xdr:to>
      <xdr:col>10</xdr:col>
      <xdr:colOff>46570</xdr:colOff>
      <xdr:row>194</xdr:row>
      <xdr:rowOff>1209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id="{2666B8DB-86B5-4F90-85BC-4BB823F377F1}"/>
            </a:ext>
          </a:extLst>
        </xdr:cNvPr>
        <xdr:cNvSpPr/>
      </xdr:nvSpPr>
      <xdr:spPr>
        <a:xfrm>
          <a:off x="3443115" y="341382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191</xdr:row>
      <xdr:rowOff>13304</xdr:rowOff>
    </xdr:from>
    <xdr:to>
      <xdr:col>6</xdr:col>
      <xdr:colOff>46569</xdr:colOff>
      <xdr:row>194</xdr:row>
      <xdr:rowOff>1209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id="{9A2241D8-4F2C-458C-A6BA-AD67AA218A3C}"/>
            </a:ext>
          </a:extLst>
        </xdr:cNvPr>
        <xdr:cNvSpPr/>
      </xdr:nvSpPr>
      <xdr:spPr>
        <a:xfrm>
          <a:off x="1334915" y="341382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191</xdr:row>
      <xdr:rowOff>6451</xdr:rowOff>
    </xdr:from>
    <xdr:to>
      <xdr:col>8</xdr:col>
      <xdr:colOff>43746</xdr:colOff>
      <xdr:row>193</xdr:row>
      <xdr:rowOff>171754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id="{1333E969-F253-4AE6-99FC-34502CC6E2C4}"/>
            </a:ext>
          </a:extLst>
        </xdr:cNvPr>
        <xdr:cNvSpPr/>
      </xdr:nvSpPr>
      <xdr:spPr>
        <a:xfrm>
          <a:off x="2386192" y="34131351"/>
          <a:ext cx="680154" cy="508203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191</xdr:row>
      <xdr:rowOff>7056</xdr:rowOff>
    </xdr:from>
    <xdr:to>
      <xdr:col>12</xdr:col>
      <xdr:colOff>42332</xdr:colOff>
      <xdr:row>194</xdr:row>
      <xdr:rowOff>1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id="{E6FE9D1B-B20D-494C-AECC-D3BEE30C4264}"/>
            </a:ext>
          </a:extLst>
        </xdr:cNvPr>
        <xdr:cNvSpPr/>
      </xdr:nvSpPr>
      <xdr:spPr>
        <a:xfrm>
          <a:off x="44929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191</xdr:row>
      <xdr:rowOff>18345</xdr:rowOff>
    </xdr:from>
    <xdr:to>
      <xdr:col>14</xdr:col>
      <xdr:colOff>39510</xdr:colOff>
      <xdr:row>194</xdr:row>
      <xdr:rowOff>11290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id="{03DED5D0-86E7-4BDF-BA8B-2CCBE1EF4988}"/>
            </a:ext>
          </a:extLst>
        </xdr:cNvPr>
        <xdr:cNvSpPr/>
      </xdr:nvSpPr>
      <xdr:spPr>
        <a:xfrm>
          <a:off x="5544256" y="341432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191</xdr:row>
      <xdr:rowOff>7056</xdr:rowOff>
    </xdr:from>
    <xdr:to>
      <xdr:col>16</xdr:col>
      <xdr:colOff>42332</xdr:colOff>
      <xdr:row>194</xdr:row>
      <xdr:rowOff>1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id="{2917FAA0-2A73-4E25-825A-BC631CA29C9F}"/>
            </a:ext>
          </a:extLst>
        </xdr:cNvPr>
        <xdr:cNvSpPr/>
      </xdr:nvSpPr>
      <xdr:spPr>
        <a:xfrm>
          <a:off x="66011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191</xdr:row>
      <xdr:rowOff>18345</xdr:rowOff>
    </xdr:from>
    <xdr:to>
      <xdr:col>18</xdr:col>
      <xdr:colOff>39510</xdr:colOff>
      <xdr:row>194</xdr:row>
      <xdr:rowOff>11290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id="{DB736FB6-CFFA-47A3-B332-31D2111AA9F8}"/>
            </a:ext>
          </a:extLst>
        </xdr:cNvPr>
        <xdr:cNvSpPr/>
      </xdr:nvSpPr>
      <xdr:spPr>
        <a:xfrm>
          <a:off x="7652456" y="341432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191</xdr:row>
      <xdr:rowOff>7056</xdr:rowOff>
    </xdr:from>
    <xdr:to>
      <xdr:col>20</xdr:col>
      <xdr:colOff>42332</xdr:colOff>
      <xdr:row>194</xdr:row>
      <xdr:rowOff>1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id="{7138FF6F-313B-4B5D-B2B1-9E25D11BD8C8}"/>
            </a:ext>
          </a:extLst>
        </xdr:cNvPr>
        <xdr:cNvSpPr/>
      </xdr:nvSpPr>
      <xdr:spPr>
        <a:xfrm>
          <a:off x="87093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203</xdr:row>
      <xdr:rowOff>18345</xdr:rowOff>
    </xdr:from>
    <xdr:to>
      <xdr:col>2</xdr:col>
      <xdr:colOff>39510</xdr:colOff>
      <xdr:row>205</xdr:row>
      <xdr:rowOff>163286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id="{D9F3F148-FB00-4150-8FCE-24F90FF9597B}"/>
            </a:ext>
          </a:extLst>
        </xdr:cNvPr>
        <xdr:cNvSpPr/>
      </xdr:nvSpPr>
      <xdr:spPr>
        <a:xfrm>
          <a:off x="299357" y="36485488"/>
          <a:ext cx="656367" cy="48965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190</xdr:row>
      <xdr:rowOff>173181</xdr:rowOff>
    </xdr:from>
    <xdr:to>
      <xdr:col>5</xdr:col>
      <xdr:colOff>294410</xdr:colOff>
      <xdr:row>191</xdr:row>
      <xdr:rowOff>121226</xdr:rowOff>
    </xdr:to>
    <xdr:sp macro="" textlink="">
      <xdr:nvSpPr>
        <xdr:cNvPr id="511" name="Freeform 10707">
          <a:extLst>
            <a:ext uri="{FF2B5EF4-FFF2-40B4-BE49-F238E27FC236}">
              <a16:creationId xmlns:a16="http://schemas.microsoft.com/office/drawing/2014/main" id="{83916A7E-079B-41F2-96C3-4E699EE53C07}"/>
            </a:ext>
          </a:extLst>
        </xdr:cNvPr>
        <xdr:cNvSpPr>
          <a:spLocks/>
        </xdr:cNvSpPr>
      </xdr:nvSpPr>
      <xdr:spPr bwMode="auto">
        <a:xfrm>
          <a:off x="6124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190</xdr:row>
      <xdr:rowOff>173181</xdr:rowOff>
    </xdr:from>
    <xdr:to>
      <xdr:col>7</xdr:col>
      <xdr:colOff>294410</xdr:colOff>
      <xdr:row>191</xdr:row>
      <xdr:rowOff>121226</xdr:rowOff>
    </xdr:to>
    <xdr:sp macro="" textlink="">
      <xdr:nvSpPr>
        <xdr:cNvPr id="512" name="Freeform 10707">
          <a:extLst>
            <a:ext uri="{FF2B5EF4-FFF2-40B4-BE49-F238E27FC236}">
              <a16:creationId xmlns:a16="http://schemas.microsoft.com/office/drawing/2014/main" id="{C6F62B53-5CF9-4F55-94C4-2133E7F82216}"/>
            </a:ext>
          </a:extLst>
        </xdr:cNvPr>
        <xdr:cNvSpPr>
          <a:spLocks/>
        </xdr:cNvSpPr>
      </xdr:nvSpPr>
      <xdr:spPr bwMode="auto">
        <a:xfrm>
          <a:off x="16665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190</xdr:row>
      <xdr:rowOff>173181</xdr:rowOff>
    </xdr:from>
    <xdr:to>
      <xdr:col>9</xdr:col>
      <xdr:colOff>294410</xdr:colOff>
      <xdr:row>191</xdr:row>
      <xdr:rowOff>121226</xdr:rowOff>
    </xdr:to>
    <xdr:sp macro="" textlink="">
      <xdr:nvSpPr>
        <xdr:cNvPr id="513" name="Freeform 10707">
          <a:extLst>
            <a:ext uri="{FF2B5EF4-FFF2-40B4-BE49-F238E27FC236}">
              <a16:creationId xmlns:a16="http://schemas.microsoft.com/office/drawing/2014/main" id="{7BC10694-29E2-410E-A1AF-DB806B8259BF}"/>
            </a:ext>
          </a:extLst>
        </xdr:cNvPr>
        <xdr:cNvSpPr>
          <a:spLocks/>
        </xdr:cNvSpPr>
      </xdr:nvSpPr>
      <xdr:spPr bwMode="auto">
        <a:xfrm>
          <a:off x="27206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190</xdr:row>
      <xdr:rowOff>173181</xdr:rowOff>
    </xdr:from>
    <xdr:to>
      <xdr:col>11</xdr:col>
      <xdr:colOff>294410</xdr:colOff>
      <xdr:row>191</xdr:row>
      <xdr:rowOff>121226</xdr:rowOff>
    </xdr:to>
    <xdr:sp macro="" textlink="">
      <xdr:nvSpPr>
        <xdr:cNvPr id="514" name="Freeform 10707">
          <a:extLst>
            <a:ext uri="{FF2B5EF4-FFF2-40B4-BE49-F238E27FC236}">
              <a16:creationId xmlns:a16="http://schemas.microsoft.com/office/drawing/2014/main" id="{A20B5A2A-D99C-4370-9D1A-2ACF29E15433}"/>
            </a:ext>
          </a:extLst>
        </xdr:cNvPr>
        <xdr:cNvSpPr>
          <a:spLocks/>
        </xdr:cNvSpPr>
      </xdr:nvSpPr>
      <xdr:spPr bwMode="auto">
        <a:xfrm>
          <a:off x="37747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190</xdr:row>
      <xdr:rowOff>173181</xdr:rowOff>
    </xdr:from>
    <xdr:to>
      <xdr:col>13</xdr:col>
      <xdr:colOff>294410</xdr:colOff>
      <xdr:row>191</xdr:row>
      <xdr:rowOff>121226</xdr:rowOff>
    </xdr:to>
    <xdr:sp macro="" textlink="">
      <xdr:nvSpPr>
        <xdr:cNvPr id="515" name="Freeform 10707">
          <a:extLst>
            <a:ext uri="{FF2B5EF4-FFF2-40B4-BE49-F238E27FC236}">
              <a16:creationId xmlns:a16="http://schemas.microsoft.com/office/drawing/2014/main" id="{F63AF50A-CE4C-45EA-A5FF-6D2BA9EA806A}"/>
            </a:ext>
          </a:extLst>
        </xdr:cNvPr>
        <xdr:cNvSpPr>
          <a:spLocks/>
        </xdr:cNvSpPr>
      </xdr:nvSpPr>
      <xdr:spPr bwMode="auto">
        <a:xfrm>
          <a:off x="48288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190</xdr:row>
      <xdr:rowOff>173181</xdr:rowOff>
    </xdr:from>
    <xdr:to>
      <xdr:col>15</xdr:col>
      <xdr:colOff>294410</xdr:colOff>
      <xdr:row>191</xdr:row>
      <xdr:rowOff>121226</xdr:rowOff>
    </xdr:to>
    <xdr:sp macro="" textlink="">
      <xdr:nvSpPr>
        <xdr:cNvPr id="516" name="Freeform 10707">
          <a:extLst>
            <a:ext uri="{FF2B5EF4-FFF2-40B4-BE49-F238E27FC236}">
              <a16:creationId xmlns:a16="http://schemas.microsoft.com/office/drawing/2014/main" id="{D403573C-9E6F-4EFA-A6CD-2EBACC2C2C1E}"/>
            </a:ext>
          </a:extLst>
        </xdr:cNvPr>
        <xdr:cNvSpPr>
          <a:spLocks/>
        </xdr:cNvSpPr>
      </xdr:nvSpPr>
      <xdr:spPr bwMode="auto">
        <a:xfrm>
          <a:off x="58829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190</xdr:row>
      <xdr:rowOff>173181</xdr:rowOff>
    </xdr:from>
    <xdr:to>
      <xdr:col>17</xdr:col>
      <xdr:colOff>294410</xdr:colOff>
      <xdr:row>191</xdr:row>
      <xdr:rowOff>121226</xdr:rowOff>
    </xdr:to>
    <xdr:sp macro="" textlink="">
      <xdr:nvSpPr>
        <xdr:cNvPr id="517" name="Freeform 10707">
          <a:extLst>
            <a:ext uri="{FF2B5EF4-FFF2-40B4-BE49-F238E27FC236}">
              <a16:creationId xmlns:a16="http://schemas.microsoft.com/office/drawing/2014/main" id="{F302AFC6-7174-4B28-8EA5-8D0F1E0CAB60}"/>
            </a:ext>
          </a:extLst>
        </xdr:cNvPr>
        <xdr:cNvSpPr>
          <a:spLocks/>
        </xdr:cNvSpPr>
      </xdr:nvSpPr>
      <xdr:spPr bwMode="auto">
        <a:xfrm>
          <a:off x="69370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190</xdr:row>
      <xdr:rowOff>173181</xdr:rowOff>
    </xdr:from>
    <xdr:to>
      <xdr:col>19</xdr:col>
      <xdr:colOff>294410</xdr:colOff>
      <xdr:row>191</xdr:row>
      <xdr:rowOff>121226</xdr:rowOff>
    </xdr:to>
    <xdr:sp macro="" textlink="">
      <xdr:nvSpPr>
        <xdr:cNvPr id="518" name="Freeform 10707">
          <a:extLst>
            <a:ext uri="{FF2B5EF4-FFF2-40B4-BE49-F238E27FC236}">
              <a16:creationId xmlns:a16="http://schemas.microsoft.com/office/drawing/2014/main" id="{9F4D4E21-C275-4E47-BA31-29877A22BF86}"/>
            </a:ext>
          </a:extLst>
        </xdr:cNvPr>
        <xdr:cNvSpPr>
          <a:spLocks/>
        </xdr:cNvSpPr>
      </xdr:nvSpPr>
      <xdr:spPr bwMode="auto">
        <a:xfrm>
          <a:off x="79911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190</xdr:row>
      <xdr:rowOff>173181</xdr:rowOff>
    </xdr:from>
    <xdr:to>
      <xdr:col>21</xdr:col>
      <xdr:colOff>294410</xdr:colOff>
      <xdr:row>191</xdr:row>
      <xdr:rowOff>121226</xdr:rowOff>
    </xdr:to>
    <xdr:sp macro="" textlink="">
      <xdr:nvSpPr>
        <xdr:cNvPr id="519" name="Freeform 10707">
          <a:extLst>
            <a:ext uri="{FF2B5EF4-FFF2-40B4-BE49-F238E27FC236}">
              <a16:creationId xmlns:a16="http://schemas.microsoft.com/office/drawing/2014/main" id="{A626DBFF-D232-4B77-A1D0-EC0A632800F3}"/>
            </a:ext>
          </a:extLst>
        </xdr:cNvPr>
        <xdr:cNvSpPr>
          <a:spLocks/>
        </xdr:cNvSpPr>
      </xdr:nvSpPr>
      <xdr:spPr bwMode="auto">
        <a:xfrm>
          <a:off x="90452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202</xdr:row>
      <xdr:rowOff>173181</xdr:rowOff>
    </xdr:from>
    <xdr:to>
      <xdr:col>3</xdr:col>
      <xdr:colOff>294410</xdr:colOff>
      <xdr:row>203</xdr:row>
      <xdr:rowOff>121226</xdr:rowOff>
    </xdr:to>
    <xdr:sp macro="" textlink="">
      <xdr:nvSpPr>
        <xdr:cNvPr id="520" name="Freeform 10707">
          <a:extLst>
            <a:ext uri="{FF2B5EF4-FFF2-40B4-BE49-F238E27FC236}">
              <a16:creationId xmlns:a16="http://schemas.microsoft.com/office/drawing/2014/main" id="{9C1BD13F-FC28-4086-9A6F-2A6FC2382F87}"/>
            </a:ext>
          </a:extLst>
        </xdr:cNvPr>
        <xdr:cNvSpPr>
          <a:spLocks/>
        </xdr:cNvSpPr>
      </xdr:nvSpPr>
      <xdr:spPr bwMode="auto">
        <a:xfrm>
          <a:off x="100993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299</xdr:row>
      <xdr:rowOff>7055</xdr:rowOff>
    </xdr:from>
    <xdr:to>
      <xdr:col>4</xdr:col>
      <xdr:colOff>49391</xdr:colOff>
      <xdr:row>301</xdr:row>
      <xdr:rowOff>154214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id="{AAAD5CDE-A5EB-4D51-B41C-24C210371E87}"/>
            </a:ext>
          </a:extLst>
        </xdr:cNvPr>
        <xdr:cNvSpPr/>
      </xdr:nvSpPr>
      <xdr:spPr>
        <a:xfrm>
          <a:off x="1342570" y="53165626"/>
          <a:ext cx="675321" cy="49187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299</xdr:row>
      <xdr:rowOff>4233</xdr:rowOff>
    </xdr:from>
    <xdr:to>
      <xdr:col>6</xdr:col>
      <xdr:colOff>46570</xdr:colOff>
      <xdr:row>301</xdr:row>
      <xdr:rowOff>173567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id="{9BD23843-659E-48E6-B089-BF85611CEB8A}"/>
            </a:ext>
          </a:extLst>
        </xdr:cNvPr>
        <xdr:cNvSpPr/>
      </xdr:nvSpPr>
      <xdr:spPr>
        <a:xfrm>
          <a:off x="1334915" y="527600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299</xdr:row>
      <xdr:rowOff>13304</xdr:rowOff>
    </xdr:from>
    <xdr:to>
      <xdr:col>10</xdr:col>
      <xdr:colOff>46570</xdr:colOff>
      <xdr:row>302</xdr:row>
      <xdr:rowOff>1209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id="{C939DE44-5444-438C-87F8-A7B08F55E91E}"/>
            </a:ext>
          </a:extLst>
        </xdr:cNvPr>
        <xdr:cNvSpPr/>
      </xdr:nvSpPr>
      <xdr:spPr>
        <a:xfrm>
          <a:off x="3443115" y="52769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299</xdr:row>
      <xdr:rowOff>13304</xdr:rowOff>
    </xdr:from>
    <xdr:to>
      <xdr:col>6</xdr:col>
      <xdr:colOff>46569</xdr:colOff>
      <xdr:row>302</xdr:row>
      <xdr:rowOff>1209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id="{3C4E8AC0-2F91-45A1-A251-E332FC3A52D0}"/>
            </a:ext>
          </a:extLst>
        </xdr:cNvPr>
        <xdr:cNvSpPr/>
      </xdr:nvSpPr>
      <xdr:spPr>
        <a:xfrm>
          <a:off x="1334915" y="527691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299</xdr:row>
      <xdr:rowOff>6451</xdr:rowOff>
    </xdr:from>
    <xdr:to>
      <xdr:col>8</xdr:col>
      <xdr:colOff>43746</xdr:colOff>
      <xdr:row>301</xdr:row>
      <xdr:rowOff>171753</xdr:rowOff>
    </xdr:to>
    <xdr:sp macro="" textlink="">
      <xdr:nvSpPr>
        <xdr:cNvPr id="525" name="Isosceles Triangle 524">
          <a:extLst>
            <a:ext uri="{FF2B5EF4-FFF2-40B4-BE49-F238E27FC236}">
              <a16:creationId xmlns:a16="http://schemas.microsoft.com/office/drawing/2014/main" id="{03BF88D7-0945-47A6-9181-7368AC0CD405}"/>
            </a:ext>
          </a:extLst>
        </xdr:cNvPr>
        <xdr:cNvSpPr/>
      </xdr:nvSpPr>
      <xdr:spPr>
        <a:xfrm>
          <a:off x="2386192" y="527622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299</xdr:row>
      <xdr:rowOff>7056</xdr:rowOff>
    </xdr:from>
    <xdr:to>
      <xdr:col>12</xdr:col>
      <xdr:colOff>42332</xdr:colOff>
      <xdr:row>302</xdr:row>
      <xdr:rowOff>1</xdr:rowOff>
    </xdr:to>
    <xdr:sp macro="" textlink="">
      <xdr:nvSpPr>
        <xdr:cNvPr id="526" name="Isosceles Triangle 525">
          <a:extLst>
            <a:ext uri="{FF2B5EF4-FFF2-40B4-BE49-F238E27FC236}">
              <a16:creationId xmlns:a16="http://schemas.microsoft.com/office/drawing/2014/main" id="{804B0314-94F5-4A9B-83FD-83D9F669699D}"/>
            </a:ext>
          </a:extLst>
        </xdr:cNvPr>
        <xdr:cNvSpPr/>
      </xdr:nvSpPr>
      <xdr:spPr>
        <a:xfrm>
          <a:off x="44929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299</xdr:row>
      <xdr:rowOff>18345</xdr:rowOff>
    </xdr:from>
    <xdr:to>
      <xdr:col>14</xdr:col>
      <xdr:colOff>39510</xdr:colOff>
      <xdr:row>302</xdr:row>
      <xdr:rowOff>11290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id="{9637ED3F-8F01-42CA-8566-FE6AC12A13ED}"/>
            </a:ext>
          </a:extLst>
        </xdr:cNvPr>
        <xdr:cNvSpPr/>
      </xdr:nvSpPr>
      <xdr:spPr>
        <a:xfrm>
          <a:off x="55442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299</xdr:row>
      <xdr:rowOff>7056</xdr:rowOff>
    </xdr:from>
    <xdr:to>
      <xdr:col>16</xdr:col>
      <xdr:colOff>42332</xdr:colOff>
      <xdr:row>302</xdr:row>
      <xdr:rowOff>1</xdr:rowOff>
    </xdr:to>
    <xdr:sp macro="" textlink="">
      <xdr:nvSpPr>
        <xdr:cNvPr id="528" name="Isosceles Triangle 527">
          <a:extLst>
            <a:ext uri="{FF2B5EF4-FFF2-40B4-BE49-F238E27FC236}">
              <a16:creationId xmlns:a16="http://schemas.microsoft.com/office/drawing/2014/main" id="{F2173D73-4904-4A02-8B23-5CB3E770AC72}"/>
            </a:ext>
          </a:extLst>
        </xdr:cNvPr>
        <xdr:cNvSpPr/>
      </xdr:nvSpPr>
      <xdr:spPr>
        <a:xfrm>
          <a:off x="66011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299</xdr:row>
      <xdr:rowOff>18345</xdr:rowOff>
    </xdr:from>
    <xdr:to>
      <xdr:col>18</xdr:col>
      <xdr:colOff>39510</xdr:colOff>
      <xdr:row>302</xdr:row>
      <xdr:rowOff>11290</xdr:rowOff>
    </xdr:to>
    <xdr:sp macro="" textlink="">
      <xdr:nvSpPr>
        <xdr:cNvPr id="529" name="Isosceles Triangle 528">
          <a:extLst>
            <a:ext uri="{FF2B5EF4-FFF2-40B4-BE49-F238E27FC236}">
              <a16:creationId xmlns:a16="http://schemas.microsoft.com/office/drawing/2014/main" id="{52EFE9BC-9758-47E6-AA92-01AE12F8FEFD}"/>
            </a:ext>
          </a:extLst>
        </xdr:cNvPr>
        <xdr:cNvSpPr/>
      </xdr:nvSpPr>
      <xdr:spPr>
        <a:xfrm>
          <a:off x="76524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299</xdr:row>
      <xdr:rowOff>7056</xdr:rowOff>
    </xdr:from>
    <xdr:to>
      <xdr:col>20</xdr:col>
      <xdr:colOff>42332</xdr:colOff>
      <xdr:row>302</xdr:row>
      <xdr:rowOff>1</xdr:rowOff>
    </xdr:to>
    <xdr:sp macro="" textlink="">
      <xdr:nvSpPr>
        <xdr:cNvPr id="530" name="Isosceles Triangle 529">
          <a:extLst>
            <a:ext uri="{FF2B5EF4-FFF2-40B4-BE49-F238E27FC236}">
              <a16:creationId xmlns:a16="http://schemas.microsoft.com/office/drawing/2014/main" id="{14803E10-5B5D-4081-A94F-EEAFACF17281}"/>
            </a:ext>
          </a:extLst>
        </xdr:cNvPr>
        <xdr:cNvSpPr/>
      </xdr:nvSpPr>
      <xdr:spPr>
        <a:xfrm>
          <a:off x="87093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311</xdr:row>
      <xdr:rowOff>18345</xdr:rowOff>
    </xdr:from>
    <xdr:to>
      <xdr:col>2</xdr:col>
      <xdr:colOff>39510</xdr:colOff>
      <xdr:row>314</xdr:row>
      <xdr:rowOff>11290</xdr:rowOff>
    </xdr:to>
    <xdr:sp macro="" textlink="">
      <xdr:nvSpPr>
        <xdr:cNvPr id="531" name="Isosceles Triangle 530">
          <a:extLst>
            <a:ext uri="{FF2B5EF4-FFF2-40B4-BE49-F238E27FC236}">
              <a16:creationId xmlns:a16="http://schemas.microsoft.com/office/drawing/2014/main" id="{BEDBD0C0-9653-4198-B94B-15CFA1F428C6}"/>
            </a:ext>
          </a:extLst>
        </xdr:cNvPr>
        <xdr:cNvSpPr/>
      </xdr:nvSpPr>
      <xdr:spPr>
        <a:xfrm>
          <a:off x="97606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298</xdr:row>
      <xdr:rowOff>173181</xdr:rowOff>
    </xdr:from>
    <xdr:to>
      <xdr:col>5</xdr:col>
      <xdr:colOff>294410</xdr:colOff>
      <xdr:row>299</xdr:row>
      <xdr:rowOff>121226</xdr:rowOff>
    </xdr:to>
    <xdr:sp macro="" textlink="">
      <xdr:nvSpPr>
        <xdr:cNvPr id="532" name="Freeform 10707">
          <a:extLst>
            <a:ext uri="{FF2B5EF4-FFF2-40B4-BE49-F238E27FC236}">
              <a16:creationId xmlns:a16="http://schemas.microsoft.com/office/drawing/2014/main" id="{F2973AE0-F067-45C3-9315-77030B55C518}"/>
            </a:ext>
          </a:extLst>
        </xdr:cNvPr>
        <xdr:cNvSpPr>
          <a:spLocks/>
        </xdr:cNvSpPr>
      </xdr:nvSpPr>
      <xdr:spPr bwMode="auto">
        <a:xfrm>
          <a:off x="6124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298</xdr:row>
      <xdr:rowOff>173181</xdr:rowOff>
    </xdr:from>
    <xdr:to>
      <xdr:col>7</xdr:col>
      <xdr:colOff>294410</xdr:colOff>
      <xdr:row>299</xdr:row>
      <xdr:rowOff>121226</xdr:rowOff>
    </xdr:to>
    <xdr:sp macro="" textlink="">
      <xdr:nvSpPr>
        <xdr:cNvPr id="533" name="Freeform 10707">
          <a:extLst>
            <a:ext uri="{FF2B5EF4-FFF2-40B4-BE49-F238E27FC236}">
              <a16:creationId xmlns:a16="http://schemas.microsoft.com/office/drawing/2014/main" id="{3F045566-0545-4089-89A6-86EE77A115D9}"/>
            </a:ext>
          </a:extLst>
        </xdr:cNvPr>
        <xdr:cNvSpPr>
          <a:spLocks/>
        </xdr:cNvSpPr>
      </xdr:nvSpPr>
      <xdr:spPr bwMode="auto">
        <a:xfrm>
          <a:off x="16665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298</xdr:row>
      <xdr:rowOff>173181</xdr:rowOff>
    </xdr:from>
    <xdr:to>
      <xdr:col>9</xdr:col>
      <xdr:colOff>294410</xdr:colOff>
      <xdr:row>299</xdr:row>
      <xdr:rowOff>121226</xdr:rowOff>
    </xdr:to>
    <xdr:sp macro="" textlink="">
      <xdr:nvSpPr>
        <xdr:cNvPr id="534" name="Freeform 10707">
          <a:extLst>
            <a:ext uri="{FF2B5EF4-FFF2-40B4-BE49-F238E27FC236}">
              <a16:creationId xmlns:a16="http://schemas.microsoft.com/office/drawing/2014/main" id="{8B742770-78E6-4919-A346-62EA935E4011}"/>
            </a:ext>
          </a:extLst>
        </xdr:cNvPr>
        <xdr:cNvSpPr>
          <a:spLocks/>
        </xdr:cNvSpPr>
      </xdr:nvSpPr>
      <xdr:spPr bwMode="auto">
        <a:xfrm>
          <a:off x="27206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298</xdr:row>
      <xdr:rowOff>173181</xdr:rowOff>
    </xdr:from>
    <xdr:to>
      <xdr:col>11</xdr:col>
      <xdr:colOff>294410</xdr:colOff>
      <xdr:row>299</xdr:row>
      <xdr:rowOff>121226</xdr:rowOff>
    </xdr:to>
    <xdr:sp macro="" textlink="">
      <xdr:nvSpPr>
        <xdr:cNvPr id="535" name="Freeform 10707">
          <a:extLst>
            <a:ext uri="{FF2B5EF4-FFF2-40B4-BE49-F238E27FC236}">
              <a16:creationId xmlns:a16="http://schemas.microsoft.com/office/drawing/2014/main" id="{57D38650-F318-4598-9BAA-C3DA2CE04427}"/>
            </a:ext>
          </a:extLst>
        </xdr:cNvPr>
        <xdr:cNvSpPr>
          <a:spLocks/>
        </xdr:cNvSpPr>
      </xdr:nvSpPr>
      <xdr:spPr bwMode="auto">
        <a:xfrm>
          <a:off x="37747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298</xdr:row>
      <xdr:rowOff>173181</xdr:rowOff>
    </xdr:from>
    <xdr:to>
      <xdr:col>13</xdr:col>
      <xdr:colOff>294410</xdr:colOff>
      <xdr:row>299</xdr:row>
      <xdr:rowOff>121226</xdr:rowOff>
    </xdr:to>
    <xdr:sp macro="" textlink="">
      <xdr:nvSpPr>
        <xdr:cNvPr id="536" name="Freeform 10707">
          <a:extLst>
            <a:ext uri="{FF2B5EF4-FFF2-40B4-BE49-F238E27FC236}">
              <a16:creationId xmlns:a16="http://schemas.microsoft.com/office/drawing/2014/main" id="{72D271DB-12A3-42D4-9037-C4F5F68CA9EE}"/>
            </a:ext>
          </a:extLst>
        </xdr:cNvPr>
        <xdr:cNvSpPr>
          <a:spLocks/>
        </xdr:cNvSpPr>
      </xdr:nvSpPr>
      <xdr:spPr bwMode="auto">
        <a:xfrm>
          <a:off x="48288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298</xdr:row>
      <xdr:rowOff>173181</xdr:rowOff>
    </xdr:from>
    <xdr:to>
      <xdr:col>15</xdr:col>
      <xdr:colOff>294410</xdr:colOff>
      <xdr:row>299</xdr:row>
      <xdr:rowOff>121226</xdr:rowOff>
    </xdr:to>
    <xdr:sp macro="" textlink="">
      <xdr:nvSpPr>
        <xdr:cNvPr id="537" name="Freeform 10707">
          <a:extLst>
            <a:ext uri="{FF2B5EF4-FFF2-40B4-BE49-F238E27FC236}">
              <a16:creationId xmlns:a16="http://schemas.microsoft.com/office/drawing/2014/main" id="{52C7C903-9F96-4323-96E3-59836CB75299}"/>
            </a:ext>
          </a:extLst>
        </xdr:cNvPr>
        <xdr:cNvSpPr>
          <a:spLocks/>
        </xdr:cNvSpPr>
      </xdr:nvSpPr>
      <xdr:spPr bwMode="auto">
        <a:xfrm>
          <a:off x="58829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298</xdr:row>
      <xdr:rowOff>173181</xdr:rowOff>
    </xdr:from>
    <xdr:to>
      <xdr:col>17</xdr:col>
      <xdr:colOff>294410</xdr:colOff>
      <xdr:row>299</xdr:row>
      <xdr:rowOff>121226</xdr:rowOff>
    </xdr:to>
    <xdr:sp macro="" textlink="">
      <xdr:nvSpPr>
        <xdr:cNvPr id="538" name="Freeform 10707">
          <a:extLst>
            <a:ext uri="{FF2B5EF4-FFF2-40B4-BE49-F238E27FC236}">
              <a16:creationId xmlns:a16="http://schemas.microsoft.com/office/drawing/2014/main" id="{EC90FB7C-1C6B-46F9-A294-78072FE526C9}"/>
            </a:ext>
          </a:extLst>
        </xdr:cNvPr>
        <xdr:cNvSpPr>
          <a:spLocks/>
        </xdr:cNvSpPr>
      </xdr:nvSpPr>
      <xdr:spPr bwMode="auto">
        <a:xfrm>
          <a:off x="69370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298</xdr:row>
      <xdr:rowOff>173181</xdr:rowOff>
    </xdr:from>
    <xdr:to>
      <xdr:col>19</xdr:col>
      <xdr:colOff>294410</xdr:colOff>
      <xdr:row>299</xdr:row>
      <xdr:rowOff>121226</xdr:rowOff>
    </xdr:to>
    <xdr:sp macro="" textlink="">
      <xdr:nvSpPr>
        <xdr:cNvPr id="539" name="Freeform 10707">
          <a:extLst>
            <a:ext uri="{FF2B5EF4-FFF2-40B4-BE49-F238E27FC236}">
              <a16:creationId xmlns:a16="http://schemas.microsoft.com/office/drawing/2014/main" id="{A4A9654B-BEBA-4F0B-B456-E19648AB1E37}"/>
            </a:ext>
          </a:extLst>
        </xdr:cNvPr>
        <xdr:cNvSpPr>
          <a:spLocks/>
        </xdr:cNvSpPr>
      </xdr:nvSpPr>
      <xdr:spPr bwMode="auto">
        <a:xfrm>
          <a:off x="79911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298</xdr:row>
      <xdr:rowOff>173181</xdr:rowOff>
    </xdr:from>
    <xdr:to>
      <xdr:col>21</xdr:col>
      <xdr:colOff>294410</xdr:colOff>
      <xdr:row>299</xdr:row>
      <xdr:rowOff>121226</xdr:rowOff>
    </xdr:to>
    <xdr:sp macro="" textlink="">
      <xdr:nvSpPr>
        <xdr:cNvPr id="540" name="Freeform 10707">
          <a:extLst>
            <a:ext uri="{FF2B5EF4-FFF2-40B4-BE49-F238E27FC236}">
              <a16:creationId xmlns:a16="http://schemas.microsoft.com/office/drawing/2014/main" id="{5AD32214-189C-48F4-A5A7-6A483BE3DFCE}"/>
            </a:ext>
          </a:extLst>
        </xdr:cNvPr>
        <xdr:cNvSpPr>
          <a:spLocks/>
        </xdr:cNvSpPr>
      </xdr:nvSpPr>
      <xdr:spPr bwMode="auto">
        <a:xfrm>
          <a:off x="90452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310</xdr:row>
      <xdr:rowOff>173181</xdr:rowOff>
    </xdr:from>
    <xdr:to>
      <xdr:col>3</xdr:col>
      <xdr:colOff>294410</xdr:colOff>
      <xdr:row>311</xdr:row>
      <xdr:rowOff>121226</xdr:rowOff>
    </xdr:to>
    <xdr:sp macro="" textlink="">
      <xdr:nvSpPr>
        <xdr:cNvPr id="541" name="Freeform 10707">
          <a:extLst>
            <a:ext uri="{FF2B5EF4-FFF2-40B4-BE49-F238E27FC236}">
              <a16:creationId xmlns:a16="http://schemas.microsoft.com/office/drawing/2014/main" id="{2E55771B-1E82-4403-95CD-9D4FB55AB19F}"/>
            </a:ext>
          </a:extLst>
        </xdr:cNvPr>
        <xdr:cNvSpPr>
          <a:spLocks/>
        </xdr:cNvSpPr>
      </xdr:nvSpPr>
      <xdr:spPr bwMode="auto">
        <a:xfrm>
          <a:off x="100993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287</xdr:row>
      <xdr:rowOff>7055</xdr:rowOff>
    </xdr:from>
    <xdr:to>
      <xdr:col>4</xdr:col>
      <xdr:colOff>49392</xdr:colOff>
      <xdr:row>289</xdr:row>
      <xdr:rowOff>154214</xdr:rowOff>
    </xdr:to>
    <xdr:sp macro="" textlink="">
      <xdr:nvSpPr>
        <xdr:cNvPr id="542" name="Isosceles Triangle 541">
          <a:extLst>
            <a:ext uri="{FF2B5EF4-FFF2-40B4-BE49-F238E27FC236}">
              <a16:creationId xmlns:a16="http://schemas.microsoft.com/office/drawing/2014/main" id="{9D968532-A1F2-48C5-8C64-5F44DF6B4AE1}"/>
            </a:ext>
          </a:extLst>
        </xdr:cNvPr>
        <xdr:cNvSpPr/>
      </xdr:nvSpPr>
      <xdr:spPr>
        <a:xfrm>
          <a:off x="1333500" y="51079198"/>
          <a:ext cx="684392" cy="49187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287</xdr:row>
      <xdr:rowOff>4233</xdr:rowOff>
    </xdr:from>
    <xdr:to>
      <xdr:col>6</xdr:col>
      <xdr:colOff>46570</xdr:colOff>
      <xdr:row>289</xdr:row>
      <xdr:rowOff>173567</xdr:rowOff>
    </xdr:to>
    <xdr:sp macro="" textlink="">
      <xdr:nvSpPr>
        <xdr:cNvPr id="543" name="Isosceles Triangle 542">
          <a:extLst>
            <a:ext uri="{FF2B5EF4-FFF2-40B4-BE49-F238E27FC236}">
              <a16:creationId xmlns:a16="http://schemas.microsoft.com/office/drawing/2014/main" id="{28F57805-5DB1-4D85-BB4B-3E2CAB59C3BC}"/>
            </a:ext>
          </a:extLst>
        </xdr:cNvPr>
        <xdr:cNvSpPr/>
      </xdr:nvSpPr>
      <xdr:spPr>
        <a:xfrm>
          <a:off x="1334915" y="506899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287</xdr:row>
      <xdr:rowOff>13304</xdr:rowOff>
    </xdr:from>
    <xdr:to>
      <xdr:col>10</xdr:col>
      <xdr:colOff>46570</xdr:colOff>
      <xdr:row>290</xdr:row>
      <xdr:rowOff>1209</xdr:rowOff>
    </xdr:to>
    <xdr:sp macro="" textlink="">
      <xdr:nvSpPr>
        <xdr:cNvPr id="544" name="Isosceles Triangle 543">
          <a:extLst>
            <a:ext uri="{FF2B5EF4-FFF2-40B4-BE49-F238E27FC236}">
              <a16:creationId xmlns:a16="http://schemas.microsoft.com/office/drawing/2014/main" id="{F212F7D7-6C4C-439C-A4D2-B806C1FD0423}"/>
            </a:ext>
          </a:extLst>
        </xdr:cNvPr>
        <xdr:cNvSpPr/>
      </xdr:nvSpPr>
      <xdr:spPr>
        <a:xfrm>
          <a:off x="3443115" y="506990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287</xdr:row>
      <xdr:rowOff>13304</xdr:rowOff>
    </xdr:from>
    <xdr:to>
      <xdr:col>6</xdr:col>
      <xdr:colOff>46569</xdr:colOff>
      <xdr:row>290</xdr:row>
      <xdr:rowOff>1209</xdr:rowOff>
    </xdr:to>
    <xdr:sp macro="" textlink="">
      <xdr:nvSpPr>
        <xdr:cNvPr id="545" name="Isosceles Triangle 544">
          <a:extLst>
            <a:ext uri="{FF2B5EF4-FFF2-40B4-BE49-F238E27FC236}">
              <a16:creationId xmlns:a16="http://schemas.microsoft.com/office/drawing/2014/main" id="{6E22FAB0-8F2F-4453-AE2A-2D35A22C71F7}"/>
            </a:ext>
          </a:extLst>
        </xdr:cNvPr>
        <xdr:cNvSpPr/>
      </xdr:nvSpPr>
      <xdr:spPr>
        <a:xfrm>
          <a:off x="1334915" y="506990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287</xdr:row>
      <xdr:rowOff>6451</xdr:rowOff>
    </xdr:from>
    <xdr:to>
      <xdr:col>8</xdr:col>
      <xdr:colOff>43746</xdr:colOff>
      <xdr:row>289</xdr:row>
      <xdr:rowOff>171753</xdr:rowOff>
    </xdr:to>
    <xdr:sp macro="" textlink="">
      <xdr:nvSpPr>
        <xdr:cNvPr id="546" name="Isosceles Triangle 545">
          <a:extLst>
            <a:ext uri="{FF2B5EF4-FFF2-40B4-BE49-F238E27FC236}">
              <a16:creationId xmlns:a16="http://schemas.microsoft.com/office/drawing/2014/main" id="{C8AD8CE8-A49B-408D-BAD2-741F7AECA74E}"/>
            </a:ext>
          </a:extLst>
        </xdr:cNvPr>
        <xdr:cNvSpPr/>
      </xdr:nvSpPr>
      <xdr:spPr>
        <a:xfrm>
          <a:off x="2386192" y="506921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287</xdr:row>
      <xdr:rowOff>7056</xdr:rowOff>
    </xdr:from>
    <xdr:to>
      <xdr:col>12</xdr:col>
      <xdr:colOff>42332</xdr:colOff>
      <xdr:row>290</xdr:row>
      <xdr:rowOff>1</xdr:rowOff>
    </xdr:to>
    <xdr:sp macro="" textlink="">
      <xdr:nvSpPr>
        <xdr:cNvPr id="547" name="Isosceles Triangle 546">
          <a:extLst>
            <a:ext uri="{FF2B5EF4-FFF2-40B4-BE49-F238E27FC236}">
              <a16:creationId xmlns:a16="http://schemas.microsoft.com/office/drawing/2014/main" id="{4BEFD947-3DBB-4C25-9E09-135EBDAC3D56}"/>
            </a:ext>
          </a:extLst>
        </xdr:cNvPr>
        <xdr:cNvSpPr/>
      </xdr:nvSpPr>
      <xdr:spPr>
        <a:xfrm>
          <a:off x="44929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287</xdr:row>
      <xdr:rowOff>18345</xdr:rowOff>
    </xdr:from>
    <xdr:to>
      <xdr:col>14</xdr:col>
      <xdr:colOff>39510</xdr:colOff>
      <xdr:row>290</xdr:row>
      <xdr:rowOff>11290</xdr:rowOff>
    </xdr:to>
    <xdr:sp macro="" textlink="">
      <xdr:nvSpPr>
        <xdr:cNvPr id="548" name="Isosceles Triangle 547">
          <a:extLst>
            <a:ext uri="{FF2B5EF4-FFF2-40B4-BE49-F238E27FC236}">
              <a16:creationId xmlns:a16="http://schemas.microsoft.com/office/drawing/2014/main" id="{7475C661-D537-4A68-AEBB-469923F8A02B}"/>
            </a:ext>
          </a:extLst>
        </xdr:cNvPr>
        <xdr:cNvSpPr/>
      </xdr:nvSpPr>
      <xdr:spPr>
        <a:xfrm>
          <a:off x="55442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287</xdr:row>
      <xdr:rowOff>7056</xdr:rowOff>
    </xdr:from>
    <xdr:to>
      <xdr:col>16</xdr:col>
      <xdr:colOff>42332</xdr:colOff>
      <xdr:row>290</xdr:row>
      <xdr:rowOff>1</xdr:rowOff>
    </xdr:to>
    <xdr:sp macro="" textlink="">
      <xdr:nvSpPr>
        <xdr:cNvPr id="549" name="Isosceles Triangle 548">
          <a:extLst>
            <a:ext uri="{FF2B5EF4-FFF2-40B4-BE49-F238E27FC236}">
              <a16:creationId xmlns:a16="http://schemas.microsoft.com/office/drawing/2014/main" id="{8E1D6451-84B2-4865-8653-A33A3D670754}"/>
            </a:ext>
          </a:extLst>
        </xdr:cNvPr>
        <xdr:cNvSpPr/>
      </xdr:nvSpPr>
      <xdr:spPr>
        <a:xfrm>
          <a:off x="66011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287</xdr:row>
      <xdr:rowOff>18345</xdr:rowOff>
    </xdr:from>
    <xdr:to>
      <xdr:col>18</xdr:col>
      <xdr:colOff>39510</xdr:colOff>
      <xdr:row>290</xdr:row>
      <xdr:rowOff>11290</xdr:rowOff>
    </xdr:to>
    <xdr:sp macro="" textlink="">
      <xdr:nvSpPr>
        <xdr:cNvPr id="550" name="Isosceles Triangle 549">
          <a:extLst>
            <a:ext uri="{FF2B5EF4-FFF2-40B4-BE49-F238E27FC236}">
              <a16:creationId xmlns:a16="http://schemas.microsoft.com/office/drawing/2014/main" id="{503CE49A-C39A-41E7-BAFE-6E400FFF05A2}"/>
            </a:ext>
          </a:extLst>
        </xdr:cNvPr>
        <xdr:cNvSpPr/>
      </xdr:nvSpPr>
      <xdr:spPr>
        <a:xfrm>
          <a:off x="76524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287</xdr:row>
      <xdr:rowOff>7056</xdr:rowOff>
    </xdr:from>
    <xdr:to>
      <xdr:col>20</xdr:col>
      <xdr:colOff>42332</xdr:colOff>
      <xdr:row>290</xdr:row>
      <xdr:rowOff>1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id="{16732DC4-F19C-4311-8DF5-1F63560D82B1}"/>
            </a:ext>
          </a:extLst>
        </xdr:cNvPr>
        <xdr:cNvSpPr/>
      </xdr:nvSpPr>
      <xdr:spPr>
        <a:xfrm>
          <a:off x="87093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299</xdr:row>
      <xdr:rowOff>18345</xdr:rowOff>
    </xdr:from>
    <xdr:to>
      <xdr:col>2</xdr:col>
      <xdr:colOff>39510</xdr:colOff>
      <xdr:row>302</xdr:row>
      <xdr:rowOff>11290</xdr:rowOff>
    </xdr:to>
    <xdr:sp macro="" textlink="">
      <xdr:nvSpPr>
        <xdr:cNvPr id="552" name="Isosceles Triangle 551">
          <a:extLst>
            <a:ext uri="{FF2B5EF4-FFF2-40B4-BE49-F238E27FC236}">
              <a16:creationId xmlns:a16="http://schemas.microsoft.com/office/drawing/2014/main" id="{19128233-9EFB-4E4B-AA50-EDE3F18A97A1}"/>
            </a:ext>
          </a:extLst>
        </xdr:cNvPr>
        <xdr:cNvSpPr/>
      </xdr:nvSpPr>
      <xdr:spPr>
        <a:xfrm>
          <a:off x="97606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286</xdr:row>
      <xdr:rowOff>173181</xdr:rowOff>
    </xdr:from>
    <xdr:to>
      <xdr:col>5</xdr:col>
      <xdr:colOff>294410</xdr:colOff>
      <xdr:row>287</xdr:row>
      <xdr:rowOff>121226</xdr:rowOff>
    </xdr:to>
    <xdr:sp macro="" textlink="">
      <xdr:nvSpPr>
        <xdr:cNvPr id="553" name="Freeform 10707">
          <a:extLst>
            <a:ext uri="{FF2B5EF4-FFF2-40B4-BE49-F238E27FC236}">
              <a16:creationId xmlns:a16="http://schemas.microsoft.com/office/drawing/2014/main" id="{D6C9766C-19BE-41CA-A112-26186B806731}"/>
            </a:ext>
          </a:extLst>
        </xdr:cNvPr>
        <xdr:cNvSpPr>
          <a:spLocks/>
        </xdr:cNvSpPr>
      </xdr:nvSpPr>
      <xdr:spPr bwMode="auto">
        <a:xfrm>
          <a:off x="6124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286</xdr:row>
      <xdr:rowOff>173181</xdr:rowOff>
    </xdr:from>
    <xdr:to>
      <xdr:col>7</xdr:col>
      <xdr:colOff>294410</xdr:colOff>
      <xdr:row>287</xdr:row>
      <xdr:rowOff>121226</xdr:rowOff>
    </xdr:to>
    <xdr:sp macro="" textlink="">
      <xdr:nvSpPr>
        <xdr:cNvPr id="554" name="Freeform 10707">
          <a:extLst>
            <a:ext uri="{FF2B5EF4-FFF2-40B4-BE49-F238E27FC236}">
              <a16:creationId xmlns:a16="http://schemas.microsoft.com/office/drawing/2014/main" id="{A0DAA765-29A9-4EC4-8514-553819BEE4DB}"/>
            </a:ext>
          </a:extLst>
        </xdr:cNvPr>
        <xdr:cNvSpPr>
          <a:spLocks/>
        </xdr:cNvSpPr>
      </xdr:nvSpPr>
      <xdr:spPr bwMode="auto">
        <a:xfrm>
          <a:off x="16665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286</xdr:row>
      <xdr:rowOff>173181</xdr:rowOff>
    </xdr:from>
    <xdr:to>
      <xdr:col>9</xdr:col>
      <xdr:colOff>294410</xdr:colOff>
      <xdr:row>287</xdr:row>
      <xdr:rowOff>121226</xdr:rowOff>
    </xdr:to>
    <xdr:sp macro="" textlink="">
      <xdr:nvSpPr>
        <xdr:cNvPr id="555" name="Freeform 10707">
          <a:extLst>
            <a:ext uri="{FF2B5EF4-FFF2-40B4-BE49-F238E27FC236}">
              <a16:creationId xmlns:a16="http://schemas.microsoft.com/office/drawing/2014/main" id="{1B372C23-E8A8-41B6-9918-2800D1D28D99}"/>
            </a:ext>
          </a:extLst>
        </xdr:cNvPr>
        <xdr:cNvSpPr>
          <a:spLocks/>
        </xdr:cNvSpPr>
      </xdr:nvSpPr>
      <xdr:spPr bwMode="auto">
        <a:xfrm>
          <a:off x="27206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286</xdr:row>
      <xdr:rowOff>173181</xdr:rowOff>
    </xdr:from>
    <xdr:to>
      <xdr:col>11</xdr:col>
      <xdr:colOff>294410</xdr:colOff>
      <xdr:row>287</xdr:row>
      <xdr:rowOff>121226</xdr:rowOff>
    </xdr:to>
    <xdr:sp macro="" textlink="">
      <xdr:nvSpPr>
        <xdr:cNvPr id="556" name="Freeform 10707">
          <a:extLst>
            <a:ext uri="{FF2B5EF4-FFF2-40B4-BE49-F238E27FC236}">
              <a16:creationId xmlns:a16="http://schemas.microsoft.com/office/drawing/2014/main" id="{41181097-B5BA-4822-B562-222C9F877CB2}"/>
            </a:ext>
          </a:extLst>
        </xdr:cNvPr>
        <xdr:cNvSpPr>
          <a:spLocks/>
        </xdr:cNvSpPr>
      </xdr:nvSpPr>
      <xdr:spPr bwMode="auto">
        <a:xfrm>
          <a:off x="37747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286</xdr:row>
      <xdr:rowOff>173181</xdr:rowOff>
    </xdr:from>
    <xdr:to>
      <xdr:col>13</xdr:col>
      <xdr:colOff>294410</xdr:colOff>
      <xdr:row>287</xdr:row>
      <xdr:rowOff>121226</xdr:rowOff>
    </xdr:to>
    <xdr:sp macro="" textlink="">
      <xdr:nvSpPr>
        <xdr:cNvPr id="557" name="Freeform 10707">
          <a:extLst>
            <a:ext uri="{FF2B5EF4-FFF2-40B4-BE49-F238E27FC236}">
              <a16:creationId xmlns:a16="http://schemas.microsoft.com/office/drawing/2014/main" id="{1F24F28C-CE67-4BD3-AC06-CA48C7872012}"/>
            </a:ext>
          </a:extLst>
        </xdr:cNvPr>
        <xdr:cNvSpPr>
          <a:spLocks/>
        </xdr:cNvSpPr>
      </xdr:nvSpPr>
      <xdr:spPr bwMode="auto">
        <a:xfrm>
          <a:off x="48288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286</xdr:row>
      <xdr:rowOff>173181</xdr:rowOff>
    </xdr:from>
    <xdr:to>
      <xdr:col>15</xdr:col>
      <xdr:colOff>294410</xdr:colOff>
      <xdr:row>287</xdr:row>
      <xdr:rowOff>121226</xdr:rowOff>
    </xdr:to>
    <xdr:sp macro="" textlink="">
      <xdr:nvSpPr>
        <xdr:cNvPr id="558" name="Freeform 10707">
          <a:extLst>
            <a:ext uri="{FF2B5EF4-FFF2-40B4-BE49-F238E27FC236}">
              <a16:creationId xmlns:a16="http://schemas.microsoft.com/office/drawing/2014/main" id="{F7F24329-9AED-41EC-B642-19BCA95A5D20}"/>
            </a:ext>
          </a:extLst>
        </xdr:cNvPr>
        <xdr:cNvSpPr>
          <a:spLocks/>
        </xdr:cNvSpPr>
      </xdr:nvSpPr>
      <xdr:spPr bwMode="auto">
        <a:xfrm>
          <a:off x="58829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286</xdr:row>
      <xdr:rowOff>173181</xdr:rowOff>
    </xdr:from>
    <xdr:to>
      <xdr:col>17</xdr:col>
      <xdr:colOff>294410</xdr:colOff>
      <xdr:row>287</xdr:row>
      <xdr:rowOff>121226</xdr:rowOff>
    </xdr:to>
    <xdr:sp macro="" textlink="">
      <xdr:nvSpPr>
        <xdr:cNvPr id="559" name="Freeform 10707">
          <a:extLst>
            <a:ext uri="{FF2B5EF4-FFF2-40B4-BE49-F238E27FC236}">
              <a16:creationId xmlns:a16="http://schemas.microsoft.com/office/drawing/2014/main" id="{6F12BE8D-68FD-4534-991A-544CD1ACA5D2}"/>
            </a:ext>
          </a:extLst>
        </xdr:cNvPr>
        <xdr:cNvSpPr>
          <a:spLocks/>
        </xdr:cNvSpPr>
      </xdr:nvSpPr>
      <xdr:spPr bwMode="auto">
        <a:xfrm>
          <a:off x="69370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286</xdr:row>
      <xdr:rowOff>173181</xdr:rowOff>
    </xdr:from>
    <xdr:to>
      <xdr:col>19</xdr:col>
      <xdr:colOff>294410</xdr:colOff>
      <xdr:row>287</xdr:row>
      <xdr:rowOff>121226</xdr:rowOff>
    </xdr:to>
    <xdr:sp macro="" textlink="">
      <xdr:nvSpPr>
        <xdr:cNvPr id="560" name="Freeform 10707">
          <a:extLst>
            <a:ext uri="{FF2B5EF4-FFF2-40B4-BE49-F238E27FC236}">
              <a16:creationId xmlns:a16="http://schemas.microsoft.com/office/drawing/2014/main" id="{23207E0D-6995-4570-99AE-624BD562EA1D}"/>
            </a:ext>
          </a:extLst>
        </xdr:cNvPr>
        <xdr:cNvSpPr>
          <a:spLocks/>
        </xdr:cNvSpPr>
      </xdr:nvSpPr>
      <xdr:spPr bwMode="auto">
        <a:xfrm>
          <a:off x="79911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286</xdr:row>
      <xdr:rowOff>173181</xdr:rowOff>
    </xdr:from>
    <xdr:to>
      <xdr:col>21</xdr:col>
      <xdr:colOff>294410</xdr:colOff>
      <xdr:row>287</xdr:row>
      <xdr:rowOff>121226</xdr:rowOff>
    </xdr:to>
    <xdr:sp macro="" textlink="">
      <xdr:nvSpPr>
        <xdr:cNvPr id="561" name="Freeform 10707">
          <a:extLst>
            <a:ext uri="{FF2B5EF4-FFF2-40B4-BE49-F238E27FC236}">
              <a16:creationId xmlns:a16="http://schemas.microsoft.com/office/drawing/2014/main" id="{A94F2613-734C-4FE4-BC14-E5008C1D9BCE}"/>
            </a:ext>
          </a:extLst>
        </xdr:cNvPr>
        <xdr:cNvSpPr>
          <a:spLocks/>
        </xdr:cNvSpPr>
      </xdr:nvSpPr>
      <xdr:spPr bwMode="auto">
        <a:xfrm>
          <a:off x="90452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298</xdr:row>
      <xdr:rowOff>173181</xdr:rowOff>
    </xdr:from>
    <xdr:to>
      <xdr:col>3</xdr:col>
      <xdr:colOff>294410</xdr:colOff>
      <xdr:row>299</xdr:row>
      <xdr:rowOff>121226</xdr:rowOff>
    </xdr:to>
    <xdr:sp macro="" textlink="">
      <xdr:nvSpPr>
        <xdr:cNvPr id="562" name="Freeform 10707">
          <a:extLst>
            <a:ext uri="{FF2B5EF4-FFF2-40B4-BE49-F238E27FC236}">
              <a16:creationId xmlns:a16="http://schemas.microsoft.com/office/drawing/2014/main" id="{4A76B5A6-5941-4538-8D9B-D9A240F6EF66}"/>
            </a:ext>
          </a:extLst>
        </xdr:cNvPr>
        <xdr:cNvSpPr>
          <a:spLocks/>
        </xdr:cNvSpPr>
      </xdr:nvSpPr>
      <xdr:spPr bwMode="auto">
        <a:xfrm>
          <a:off x="100993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435428</xdr:colOff>
      <xdr:row>275</xdr:row>
      <xdr:rowOff>7055</xdr:rowOff>
    </xdr:from>
    <xdr:to>
      <xdr:col>4</xdr:col>
      <xdr:colOff>49391</xdr:colOff>
      <xdr:row>278</xdr:row>
      <xdr:rowOff>9071</xdr:rowOff>
    </xdr:to>
    <xdr:sp macro="" textlink="">
      <xdr:nvSpPr>
        <xdr:cNvPr id="563" name="Isosceles Triangle 562">
          <a:extLst>
            <a:ext uri="{FF2B5EF4-FFF2-40B4-BE49-F238E27FC236}">
              <a16:creationId xmlns:a16="http://schemas.microsoft.com/office/drawing/2014/main" id="{D0AC0A91-5CDE-44B9-B3E1-FCD244A3A02C}"/>
            </a:ext>
          </a:extLst>
        </xdr:cNvPr>
        <xdr:cNvSpPr/>
      </xdr:nvSpPr>
      <xdr:spPr>
        <a:xfrm>
          <a:off x="1351642" y="48992769"/>
          <a:ext cx="666249" cy="51908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275</xdr:row>
      <xdr:rowOff>4233</xdr:rowOff>
    </xdr:from>
    <xdr:to>
      <xdr:col>6</xdr:col>
      <xdr:colOff>46570</xdr:colOff>
      <xdr:row>277</xdr:row>
      <xdr:rowOff>173567</xdr:rowOff>
    </xdr:to>
    <xdr:sp macro="" textlink="">
      <xdr:nvSpPr>
        <xdr:cNvPr id="564" name="Isosceles Triangle 563">
          <a:extLst>
            <a:ext uri="{FF2B5EF4-FFF2-40B4-BE49-F238E27FC236}">
              <a16:creationId xmlns:a16="http://schemas.microsoft.com/office/drawing/2014/main" id="{48CCA7CB-02D1-4FD2-85AE-29A527DB7E64}"/>
            </a:ext>
          </a:extLst>
        </xdr:cNvPr>
        <xdr:cNvSpPr/>
      </xdr:nvSpPr>
      <xdr:spPr>
        <a:xfrm>
          <a:off x="1334915" y="486198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8</xdr:col>
      <xdr:colOff>420515</xdr:colOff>
      <xdr:row>275</xdr:row>
      <xdr:rowOff>13304</xdr:rowOff>
    </xdr:from>
    <xdr:to>
      <xdr:col>10</xdr:col>
      <xdr:colOff>46570</xdr:colOff>
      <xdr:row>278</xdr:row>
      <xdr:rowOff>1209</xdr:rowOff>
    </xdr:to>
    <xdr:sp macro="" textlink="">
      <xdr:nvSpPr>
        <xdr:cNvPr id="565" name="Isosceles Triangle 564">
          <a:extLst>
            <a:ext uri="{FF2B5EF4-FFF2-40B4-BE49-F238E27FC236}">
              <a16:creationId xmlns:a16="http://schemas.microsoft.com/office/drawing/2014/main" id="{28BDAF85-4D5F-4DB6-A8F2-49CF47F4294A}"/>
            </a:ext>
          </a:extLst>
        </xdr:cNvPr>
        <xdr:cNvSpPr/>
      </xdr:nvSpPr>
      <xdr:spPr>
        <a:xfrm>
          <a:off x="3443115" y="486289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420515</xdr:colOff>
      <xdr:row>275</xdr:row>
      <xdr:rowOff>13304</xdr:rowOff>
    </xdr:from>
    <xdr:to>
      <xdr:col>6</xdr:col>
      <xdr:colOff>46569</xdr:colOff>
      <xdr:row>278</xdr:row>
      <xdr:rowOff>1209</xdr:rowOff>
    </xdr:to>
    <xdr:sp macro="" textlink="">
      <xdr:nvSpPr>
        <xdr:cNvPr id="566" name="Isosceles Triangle 565">
          <a:extLst>
            <a:ext uri="{FF2B5EF4-FFF2-40B4-BE49-F238E27FC236}">
              <a16:creationId xmlns:a16="http://schemas.microsoft.com/office/drawing/2014/main" id="{EA956BD0-2DAC-4F24-BB20-A3CEEAFCE024}"/>
            </a:ext>
          </a:extLst>
        </xdr:cNvPr>
        <xdr:cNvSpPr/>
      </xdr:nvSpPr>
      <xdr:spPr>
        <a:xfrm>
          <a:off x="1334915" y="486289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275</xdr:row>
      <xdr:rowOff>6451</xdr:rowOff>
    </xdr:from>
    <xdr:to>
      <xdr:col>8</xdr:col>
      <xdr:colOff>43746</xdr:colOff>
      <xdr:row>277</xdr:row>
      <xdr:rowOff>171754</xdr:rowOff>
    </xdr:to>
    <xdr:sp macro="" textlink="">
      <xdr:nvSpPr>
        <xdr:cNvPr id="567" name="Isosceles Triangle 566">
          <a:extLst>
            <a:ext uri="{FF2B5EF4-FFF2-40B4-BE49-F238E27FC236}">
              <a16:creationId xmlns:a16="http://schemas.microsoft.com/office/drawing/2014/main" id="{10C2B17E-738D-47F1-B8B1-F8E9FBF0302D}"/>
            </a:ext>
          </a:extLst>
        </xdr:cNvPr>
        <xdr:cNvSpPr/>
      </xdr:nvSpPr>
      <xdr:spPr>
        <a:xfrm>
          <a:off x="2386192" y="48622051"/>
          <a:ext cx="680154" cy="5082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416278</xdr:colOff>
      <xdr:row>275</xdr:row>
      <xdr:rowOff>7056</xdr:rowOff>
    </xdr:from>
    <xdr:to>
      <xdr:col>12</xdr:col>
      <xdr:colOff>42332</xdr:colOff>
      <xdr:row>278</xdr:row>
      <xdr:rowOff>1</xdr:rowOff>
    </xdr:to>
    <xdr:sp macro="" textlink="">
      <xdr:nvSpPr>
        <xdr:cNvPr id="568" name="Isosceles Triangle 567">
          <a:extLst>
            <a:ext uri="{FF2B5EF4-FFF2-40B4-BE49-F238E27FC236}">
              <a16:creationId xmlns:a16="http://schemas.microsoft.com/office/drawing/2014/main" id="{81AD13C0-A9A1-4ECE-B3E4-D993308B473F}"/>
            </a:ext>
          </a:extLst>
        </xdr:cNvPr>
        <xdr:cNvSpPr/>
      </xdr:nvSpPr>
      <xdr:spPr>
        <a:xfrm>
          <a:off x="44929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275</xdr:row>
      <xdr:rowOff>18345</xdr:rowOff>
    </xdr:from>
    <xdr:to>
      <xdr:col>14</xdr:col>
      <xdr:colOff>39510</xdr:colOff>
      <xdr:row>278</xdr:row>
      <xdr:rowOff>11290</xdr:rowOff>
    </xdr:to>
    <xdr:sp macro="" textlink="">
      <xdr:nvSpPr>
        <xdr:cNvPr id="569" name="Isosceles Triangle 568">
          <a:extLst>
            <a:ext uri="{FF2B5EF4-FFF2-40B4-BE49-F238E27FC236}">
              <a16:creationId xmlns:a16="http://schemas.microsoft.com/office/drawing/2014/main" id="{7BDFB459-7A91-46F0-B701-D5BB76551669}"/>
            </a:ext>
          </a:extLst>
        </xdr:cNvPr>
        <xdr:cNvSpPr/>
      </xdr:nvSpPr>
      <xdr:spPr>
        <a:xfrm>
          <a:off x="5544256" y="48633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275</xdr:row>
      <xdr:rowOff>7056</xdr:rowOff>
    </xdr:from>
    <xdr:to>
      <xdr:col>16</xdr:col>
      <xdr:colOff>42332</xdr:colOff>
      <xdr:row>278</xdr:row>
      <xdr:rowOff>1</xdr:rowOff>
    </xdr:to>
    <xdr:sp macro="" textlink="">
      <xdr:nvSpPr>
        <xdr:cNvPr id="570" name="Isosceles Triangle 569">
          <a:extLst>
            <a:ext uri="{FF2B5EF4-FFF2-40B4-BE49-F238E27FC236}">
              <a16:creationId xmlns:a16="http://schemas.microsoft.com/office/drawing/2014/main" id="{6E4BDD4D-8D12-4864-8513-EB9CE7C0A64C}"/>
            </a:ext>
          </a:extLst>
        </xdr:cNvPr>
        <xdr:cNvSpPr/>
      </xdr:nvSpPr>
      <xdr:spPr>
        <a:xfrm>
          <a:off x="66011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275</xdr:row>
      <xdr:rowOff>18345</xdr:rowOff>
    </xdr:from>
    <xdr:to>
      <xdr:col>18</xdr:col>
      <xdr:colOff>39510</xdr:colOff>
      <xdr:row>278</xdr:row>
      <xdr:rowOff>11290</xdr:rowOff>
    </xdr:to>
    <xdr:sp macro="" textlink="">
      <xdr:nvSpPr>
        <xdr:cNvPr id="571" name="Isosceles Triangle 570">
          <a:extLst>
            <a:ext uri="{FF2B5EF4-FFF2-40B4-BE49-F238E27FC236}">
              <a16:creationId xmlns:a16="http://schemas.microsoft.com/office/drawing/2014/main" id="{66882EE7-21AA-4E85-A8AD-3CF39400615D}"/>
            </a:ext>
          </a:extLst>
        </xdr:cNvPr>
        <xdr:cNvSpPr/>
      </xdr:nvSpPr>
      <xdr:spPr>
        <a:xfrm>
          <a:off x="7652456" y="48633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275</xdr:row>
      <xdr:rowOff>7056</xdr:rowOff>
    </xdr:from>
    <xdr:to>
      <xdr:col>20</xdr:col>
      <xdr:colOff>42332</xdr:colOff>
      <xdr:row>278</xdr:row>
      <xdr:rowOff>1</xdr:rowOff>
    </xdr:to>
    <xdr:sp macro="" textlink="">
      <xdr:nvSpPr>
        <xdr:cNvPr id="572" name="Isosceles Triangle 571">
          <a:extLst>
            <a:ext uri="{FF2B5EF4-FFF2-40B4-BE49-F238E27FC236}">
              <a16:creationId xmlns:a16="http://schemas.microsoft.com/office/drawing/2014/main" id="{290472B3-C229-417D-9FB6-7744B6FFD211}"/>
            </a:ext>
          </a:extLst>
        </xdr:cNvPr>
        <xdr:cNvSpPr/>
      </xdr:nvSpPr>
      <xdr:spPr>
        <a:xfrm>
          <a:off x="87093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287</xdr:row>
      <xdr:rowOff>18345</xdr:rowOff>
    </xdr:from>
    <xdr:to>
      <xdr:col>2</xdr:col>
      <xdr:colOff>39510</xdr:colOff>
      <xdr:row>290</xdr:row>
      <xdr:rowOff>9072</xdr:rowOff>
    </xdr:to>
    <xdr:sp macro="" textlink="">
      <xdr:nvSpPr>
        <xdr:cNvPr id="573" name="Isosceles Triangle 572">
          <a:extLst>
            <a:ext uri="{FF2B5EF4-FFF2-40B4-BE49-F238E27FC236}">
              <a16:creationId xmlns:a16="http://schemas.microsoft.com/office/drawing/2014/main" id="{22FD5E99-9F17-4540-88A0-70ADE3734A1E}"/>
            </a:ext>
          </a:extLst>
        </xdr:cNvPr>
        <xdr:cNvSpPr/>
      </xdr:nvSpPr>
      <xdr:spPr>
        <a:xfrm>
          <a:off x="281214" y="51090488"/>
          <a:ext cx="674510" cy="50779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274</xdr:row>
      <xdr:rowOff>173181</xdr:rowOff>
    </xdr:from>
    <xdr:to>
      <xdr:col>5</xdr:col>
      <xdr:colOff>294410</xdr:colOff>
      <xdr:row>275</xdr:row>
      <xdr:rowOff>121226</xdr:rowOff>
    </xdr:to>
    <xdr:sp macro="" textlink="">
      <xdr:nvSpPr>
        <xdr:cNvPr id="574" name="Freeform 10707">
          <a:extLst>
            <a:ext uri="{FF2B5EF4-FFF2-40B4-BE49-F238E27FC236}">
              <a16:creationId xmlns:a16="http://schemas.microsoft.com/office/drawing/2014/main" id="{A5B9989F-67D1-4272-9E4B-425874D38C3F}"/>
            </a:ext>
          </a:extLst>
        </xdr:cNvPr>
        <xdr:cNvSpPr>
          <a:spLocks/>
        </xdr:cNvSpPr>
      </xdr:nvSpPr>
      <xdr:spPr bwMode="auto">
        <a:xfrm>
          <a:off x="6124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274</xdr:row>
      <xdr:rowOff>173181</xdr:rowOff>
    </xdr:from>
    <xdr:to>
      <xdr:col>7</xdr:col>
      <xdr:colOff>294410</xdr:colOff>
      <xdr:row>275</xdr:row>
      <xdr:rowOff>121226</xdr:rowOff>
    </xdr:to>
    <xdr:sp macro="" textlink="">
      <xdr:nvSpPr>
        <xdr:cNvPr id="575" name="Freeform 10707">
          <a:extLst>
            <a:ext uri="{FF2B5EF4-FFF2-40B4-BE49-F238E27FC236}">
              <a16:creationId xmlns:a16="http://schemas.microsoft.com/office/drawing/2014/main" id="{61516124-EC8A-4381-A19E-892147338B6F}"/>
            </a:ext>
          </a:extLst>
        </xdr:cNvPr>
        <xdr:cNvSpPr>
          <a:spLocks/>
        </xdr:cNvSpPr>
      </xdr:nvSpPr>
      <xdr:spPr bwMode="auto">
        <a:xfrm>
          <a:off x="16665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274</xdr:row>
      <xdr:rowOff>173181</xdr:rowOff>
    </xdr:from>
    <xdr:to>
      <xdr:col>9</xdr:col>
      <xdr:colOff>294410</xdr:colOff>
      <xdr:row>275</xdr:row>
      <xdr:rowOff>121226</xdr:rowOff>
    </xdr:to>
    <xdr:sp macro="" textlink="">
      <xdr:nvSpPr>
        <xdr:cNvPr id="576" name="Freeform 10707">
          <a:extLst>
            <a:ext uri="{FF2B5EF4-FFF2-40B4-BE49-F238E27FC236}">
              <a16:creationId xmlns:a16="http://schemas.microsoft.com/office/drawing/2014/main" id="{FDD7AB50-DC10-4A9F-B50B-4816A9D454AD}"/>
            </a:ext>
          </a:extLst>
        </xdr:cNvPr>
        <xdr:cNvSpPr>
          <a:spLocks/>
        </xdr:cNvSpPr>
      </xdr:nvSpPr>
      <xdr:spPr bwMode="auto">
        <a:xfrm>
          <a:off x="27206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274</xdr:row>
      <xdr:rowOff>173181</xdr:rowOff>
    </xdr:from>
    <xdr:to>
      <xdr:col>11</xdr:col>
      <xdr:colOff>294410</xdr:colOff>
      <xdr:row>275</xdr:row>
      <xdr:rowOff>121226</xdr:rowOff>
    </xdr:to>
    <xdr:sp macro="" textlink="">
      <xdr:nvSpPr>
        <xdr:cNvPr id="577" name="Freeform 10707">
          <a:extLst>
            <a:ext uri="{FF2B5EF4-FFF2-40B4-BE49-F238E27FC236}">
              <a16:creationId xmlns:a16="http://schemas.microsoft.com/office/drawing/2014/main" id="{BA975B4D-1417-4749-BF40-731D72EE7007}"/>
            </a:ext>
          </a:extLst>
        </xdr:cNvPr>
        <xdr:cNvSpPr>
          <a:spLocks/>
        </xdr:cNvSpPr>
      </xdr:nvSpPr>
      <xdr:spPr bwMode="auto">
        <a:xfrm>
          <a:off x="37747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274</xdr:row>
      <xdr:rowOff>173181</xdr:rowOff>
    </xdr:from>
    <xdr:to>
      <xdr:col>13</xdr:col>
      <xdr:colOff>294410</xdr:colOff>
      <xdr:row>275</xdr:row>
      <xdr:rowOff>121226</xdr:rowOff>
    </xdr:to>
    <xdr:sp macro="" textlink="">
      <xdr:nvSpPr>
        <xdr:cNvPr id="578" name="Freeform 10707">
          <a:extLst>
            <a:ext uri="{FF2B5EF4-FFF2-40B4-BE49-F238E27FC236}">
              <a16:creationId xmlns:a16="http://schemas.microsoft.com/office/drawing/2014/main" id="{97C16942-692D-44C2-B594-2C6ECAECA44A}"/>
            </a:ext>
          </a:extLst>
        </xdr:cNvPr>
        <xdr:cNvSpPr>
          <a:spLocks/>
        </xdr:cNvSpPr>
      </xdr:nvSpPr>
      <xdr:spPr bwMode="auto">
        <a:xfrm>
          <a:off x="48288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274</xdr:row>
      <xdr:rowOff>173181</xdr:rowOff>
    </xdr:from>
    <xdr:to>
      <xdr:col>15</xdr:col>
      <xdr:colOff>294410</xdr:colOff>
      <xdr:row>275</xdr:row>
      <xdr:rowOff>121226</xdr:rowOff>
    </xdr:to>
    <xdr:sp macro="" textlink="">
      <xdr:nvSpPr>
        <xdr:cNvPr id="579" name="Freeform 10707">
          <a:extLst>
            <a:ext uri="{FF2B5EF4-FFF2-40B4-BE49-F238E27FC236}">
              <a16:creationId xmlns:a16="http://schemas.microsoft.com/office/drawing/2014/main" id="{9337E927-CA8D-432C-856D-6D9C387DD63E}"/>
            </a:ext>
          </a:extLst>
        </xdr:cNvPr>
        <xdr:cNvSpPr>
          <a:spLocks/>
        </xdr:cNvSpPr>
      </xdr:nvSpPr>
      <xdr:spPr bwMode="auto">
        <a:xfrm>
          <a:off x="58829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274</xdr:row>
      <xdr:rowOff>173181</xdr:rowOff>
    </xdr:from>
    <xdr:to>
      <xdr:col>17</xdr:col>
      <xdr:colOff>294410</xdr:colOff>
      <xdr:row>275</xdr:row>
      <xdr:rowOff>121226</xdr:rowOff>
    </xdr:to>
    <xdr:sp macro="" textlink="">
      <xdr:nvSpPr>
        <xdr:cNvPr id="580" name="Freeform 10707">
          <a:extLst>
            <a:ext uri="{FF2B5EF4-FFF2-40B4-BE49-F238E27FC236}">
              <a16:creationId xmlns:a16="http://schemas.microsoft.com/office/drawing/2014/main" id="{C193CE92-B8A7-42D4-AC8A-FA0782109CE5}"/>
            </a:ext>
          </a:extLst>
        </xdr:cNvPr>
        <xdr:cNvSpPr>
          <a:spLocks/>
        </xdr:cNvSpPr>
      </xdr:nvSpPr>
      <xdr:spPr bwMode="auto">
        <a:xfrm>
          <a:off x="69370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274</xdr:row>
      <xdr:rowOff>173181</xdr:rowOff>
    </xdr:from>
    <xdr:to>
      <xdr:col>19</xdr:col>
      <xdr:colOff>294410</xdr:colOff>
      <xdr:row>275</xdr:row>
      <xdr:rowOff>121226</xdr:rowOff>
    </xdr:to>
    <xdr:sp macro="" textlink="">
      <xdr:nvSpPr>
        <xdr:cNvPr id="581" name="Freeform 10707">
          <a:extLst>
            <a:ext uri="{FF2B5EF4-FFF2-40B4-BE49-F238E27FC236}">
              <a16:creationId xmlns:a16="http://schemas.microsoft.com/office/drawing/2014/main" id="{08A5BAD0-295C-4409-8DD1-4E12CD7A9CFD}"/>
            </a:ext>
          </a:extLst>
        </xdr:cNvPr>
        <xdr:cNvSpPr>
          <a:spLocks/>
        </xdr:cNvSpPr>
      </xdr:nvSpPr>
      <xdr:spPr bwMode="auto">
        <a:xfrm>
          <a:off x="79911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274</xdr:row>
      <xdr:rowOff>173181</xdr:rowOff>
    </xdr:from>
    <xdr:to>
      <xdr:col>21</xdr:col>
      <xdr:colOff>294410</xdr:colOff>
      <xdr:row>275</xdr:row>
      <xdr:rowOff>121226</xdr:rowOff>
    </xdr:to>
    <xdr:sp macro="" textlink="">
      <xdr:nvSpPr>
        <xdr:cNvPr id="582" name="Freeform 10707">
          <a:extLst>
            <a:ext uri="{FF2B5EF4-FFF2-40B4-BE49-F238E27FC236}">
              <a16:creationId xmlns:a16="http://schemas.microsoft.com/office/drawing/2014/main" id="{8D154524-F197-4746-8BBA-C8A8DADFB587}"/>
            </a:ext>
          </a:extLst>
        </xdr:cNvPr>
        <xdr:cNvSpPr>
          <a:spLocks/>
        </xdr:cNvSpPr>
      </xdr:nvSpPr>
      <xdr:spPr bwMode="auto">
        <a:xfrm>
          <a:off x="90452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286</xdr:row>
      <xdr:rowOff>173181</xdr:rowOff>
    </xdr:from>
    <xdr:to>
      <xdr:col>3</xdr:col>
      <xdr:colOff>294410</xdr:colOff>
      <xdr:row>287</xdr:row>
      <xdr:rowOff>121226</xdr:rowOff>
    </xdr:to>
    <xdr:sp macro="" textlink="">
      <xdr:nvSpPr>
        <xdr:cNvPr id="583" name="Freeform 10707">
          <a:extLst>
            <a:ext uri="{FF2B5EF4-FFF2-40B4-BE49-F238E27FC236}">
              <a16:creationId xmlns:a16="http://schemas.microsoft.com/office/drawing/2014/main" id="{825922BE-1B95-4DD6-B4AD-6B54588A98F2}"/>
            </a:ext>
          </a:extLst>
        </xdr:cNvPr>
        <xdr:cNvSpPr>
          <a:spLocks/>
        </xdr:cNvSpPr>
      </xdr:nvSpPr>
      <xdr:spPr bwMode="auto">
        <a:xfrm>
          <a:off x="100993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444500</xdr:colOff>
      <xdr:row>263</xdr:row>
      <xdr:rowOff>7055</xdr:rowOff>
    </xdr:from>
    <xdr:to>
      <xdr:col>4</xdr:col>
      <xdr:colOff>49392</xdr:colOff>
      <xdr:row>265</xdr:row>
      <xdr:rowOff>163286</xdr:rowOff>
    </xdr:to>
    <xdr:sp macro="" textlink="">
      <xdr:nvSpPr>
        <xdr:cNvPr id="584" name="Isosceles Triangle 583">
          <a:extLst>
            <a:ext uri="{FF2B5EF4-FFF2-40B4-BE49-F238E27FC236}">
              <a16:creationId xmlns:a16="http://schemas.microsoft.com/office/drawing/2014/main" id="{562520EA-1F00-40FE-87FF-877B829BA09C}"/>
            </a:ext>
          </a:extLst>
        </xdr:cNvPr>
        <xdr:cNvSpPr/>
      </xdr:nvSpPr>
      <xdr:spPr>
        <a:xfrm>
          <a:off x="1360714" y="46906341"/>
          <a:ext cx="657178" cy="50094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263</xdr:row>
      <xdr:rowOff>4233</xdr:rowOff>
    </xdr:from>
    <xdr:to>
      <xdr:col>6</xdr:col>
      <xdr:colOff>46570</xdr:colOff>
      <xdr:row>265</xdr:row>
      <xdr:rowOff>173567</xdr:rowOff>
    </xdr:to>
    <xdr:sp macro="" textlink="">
      <xdr:nvSpPr>
        <xdr:cNvPr id="585" name="Isosceles Triangle 584">
          <a:extLst>
            <a:ext uri="{FF2B5EF4-FFF2-40B4-BE49-F238E27FC236}">
              <a16:creationId xmlns:a16="http://schemas.microsoft.com/office/drawing/2014/main" id="{6165D2B1-D660-4258-93AA-E6460401D931}"/>
            </a:ext>
          </a:extLst>
        </xdr:cNvPr>
        <xdr:cNvSpPr/>
      </xdr:nvSpPr>
      <xdr:spPr>
        <a:xfrm>
          <a:off x="1334915" y="465497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263</xdr:row>
      <xdr:rowOff>13304</xdr:rowOff>
    </xdr:from>
    <xdr:to>
      <xdr:col>10</xdr:col>
      <xdr:colOff>46570</xdr:colOff>
      <xdr:row>266</xdr:row>
      <xdr:rowOff>1209</xdr:rowOff>
    </xdr:to>
    <xdr:sp macro="" textlink="">
      <xdr:nvSpPr>
        <xdr:cNvPr id="586" name="Isosceles Triangle 585">
          <a:extLst>
            <a:ext uri="{FF2B5EF4-FFF2-40B4-BE49-F238E27FC236}">
              <a16:creationId xmlns:a16="http://schemas.microsoft.com/office/drawing/2014/main" id="{A5EB36C6-C768-4CF9-8D5C-6B161C3E9F7B}"/>
            </a:ext>
          </a:extLst>
        </xdr:cNvPr>
        <xdr:cNvSpPr/>
      </xdr:nvSpPr>
      <xdr:spPr>
        <a:xfrm>
          <a:off x="3443115" y="465588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263</xdr:row>
      <xdr:rowOff>13304</xdr:rowOff>
    </xdr:from>
    <xdr:to>
      <xdr:col>6</xdr:col>
      <xdr:colOff>46569</xdr:colOff>
      <xdr:row>266</xdr:row>
      <xdr:rowOff>1209</xdr:rowOff>
    </xdr:to>
    <xdr:sp macro="" textlink="">
      <xdr:nvSpPr>
        <xdr:cNvPr id="587" name="Isosceles Triangle 586">
          <a:extLst>
            <a:ext uri="{FF2B5EF4-FFF2-40B4-BE49-F238E27FC236}">
              <a16:creationId xmlns:a16="http://schemas.microsoft.com/office/drawing/2014/main" id="{8DC529B5-D09B-4F02-B05E-2594F001BF64}"/>
            </a:ext>
          </a:extLst>
        </xdr:cNvPr>
        <xdr:cNvSpPr/>
      </xdr:nvSpPr>
      <xdr:spPr>
        <a:xfrm>
          <a:off x="1334915" y="465588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263</xdr:row>
      <xdr:rowOff>6451</xdr:rowOff>
    </xdr:from>
    <xdr:to>
      <xdr:col>8</xdr:col>
      <xdr:colOff>43746</xdr:colOff>
      <xdr:row>265</xdr:row>
      <xdr:rowOff>171753</xdr:rowOff>
    </xdr:to>
    <xdr:sp macro="" textlink="">
      <xdr:nvSpPr>
        <xdr:cNvPr id="588" name="Isosceles Triangle 587">
          <a:extLst>
            <a:ext uri="{FF2B5EF4-FFF2-40B4-BE49-F238E27FC236}">
              <a16:creationId xmlns:a16="http://schemas.microsoft.com/office/drawing/2014/main" id="{F9C12A52-174D-4789-ACD1-D67D0D059511}"/>
            </a:ext>
          </a:extLst>
        </xdr:cNvPr>
        <xdr:cNvSpPr/>
      </xdr:nvSpPr>
      <xdr:spPr>
        <a:xfrm>
          <a:off x="2386192" y="465519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263</xdr:row>
      <xdr:rowOff>7056</xdr:rowOff>
    </xdr:from>
    <xdr:to>
      <xdr:col>12</xdr:col>
      <xdr:colOff>42332</xdr:colOff>
      <xdr:row>266</xdr:row>
      <xdr:rowOff>1</xdr:rowOff>
    </xdr:to>
    <xdr:sp macro="" textlink="">
      <xdr:nvSpPr>
        <xdr:cNvPr id="589" name="Isosceles Triangle 588">
          <a:extLst>
            <a:ext uri="{FF2B5EF4-FFF2-40B4-BE49-F238E27FC236}">
              <a16:creationId xmlns:a16="http://schemas.microsoft.com/office/drawing/2014/main" id="{ABA935BD-6D15-4982-B47B-8AC4DDA3ADE2}"/>
            </a:ext>
          </a:extLst>
        </xdr:cNvPr>
        <xdr:cNvSpPr/>
      </xdr:nvSpPr>
      <xdr:spPr>
        <a:xfrm>
          <a:off x="4492978" y="465525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263</xdr:row>
      <xdr:rowOff>18345</xdr:rowOff>
    </xdr:from>
    <xdr:to>
      <xdr:col>14</xdr:col>
      <xdr:colOff>39510</xdr:colOff>
      <xdr:row>266</xdr:row>
      <xdr:rowOff>11290</xdr:rowOff>
    </xdr:to>
    <xdr:sp macro="" textlink="">
      <xdr:nvSpPr>
        <xdr:cNvPr id="590" name="Isosceles Triangle 589">
          <a:extLst>
            <a:ext uri="{FF2B5EF4-FFF2-40B4-BE49-F238E27FC236}">
              <a16:creationId xmlns:a16="http://schemas.microsoft.com/office/drawing/2014/main" id="{7A443BFD-3D4D-45D4-9EA6-1DC5DC175FB6}"/>
            </a:ext>
          </a:extLst>
        </xdr:cNvPr>
        <xdr:cNvSpPr/>
      </xdr:nvSpPr>
      <xdr:spPr>
        <a:xfrm>
          <a:off x="5544256" y="465638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263</xdr:row>
      <xdr:rowOff>7056</xdr:rowOff>
    </xdr:from>
    <xdr:to>
      <xdr:col>16</xdr:col>
      <xdr:colOff>42332</xdr:colOff>
      <xdr:row>266</xdr:row>
      <xdr:rowOff>1</xdr:rowOff>
    </xdr:to>
    <xdr:sp macro="" textlink="">
      <xdr:nvSpPr>
        <xdr:cNvPr id="591" name="Isosceles Triangle 590">
          <a:extLst>
            <a:ext uri="{FF2B5EF4-FFF2-40B4-BE49-F238E27FC236}">
              <a16:creationId xmlns:a16="http://schemas.microsoft.com/office/drawing/2014/main" id="{386C0ECD-3CD4-4BA2-A357-0C57D47803EE}"/>
            </a:ext>
          </a:extLst>
        </xdr:cNvPr>
        <xdr:cNvSpPr/>
      </xdr:nvSpPr>
      <xdr:spPr>
        <a:xfrm>
          <a:off x="6601178" y="465525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263</xdr:row>
      <xdr:rowOff>18345</xdr:rowOff>
    </xdr:from>
    <xdr:to>
      <xdr:col>18</xdr:col>
      <xdr:colOff>39510</xdr:colOff>
      <xdr:row>266</xdr:row>
      <xdr:rowOff>11290</xdr:rowOff>
    </xdr:to>
    <xdr:sp macro="" textlink="">
      <xdr:nvSpPr>
        <xdr:cNvPr id="592" name="Isosceles Triangle 591">
          <a:extLst>
            <a:ext uri="{FF2B5EF4-FFF2-40B4-BE49-F238E27FC236}">
              <a16:creationId xmlns:a16="http://schemas.microsoft.com/office/drawing/2014/main" id="{BA7FE316-ED0E-4C36-B999-006D21B1B447}"/>
            </a:ext>
          </a:extLst>
        </xdr:cNvPr>
        <xdr:cNvSpPr/>
      </xdr:nvSpPr>
      <xdr:spPr>
        <a:xfrm>
          <a:off x="7652456" y="465638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263</xdr:row>
      <xdr:rowOff>7056</xdr:rowOff>
    </xdr:from>
    <xdr:to>
      <xdr:col>20</xdr:col>
      <xdr:colOff>42332</xdr:colOff>
      <xdr:row>266</xdr:row>
      <xdr:rowOff>1</xdr:rowOff>
    </xdr:to>
    <xdr:sp macro="" textlink="">
      <xdr:nvSpPr>
        <xdr:cNvPr id="593" name="Isosceles Triangle 592">
          <a:extLst>
            <a:ext uri="{FF2B5EF4-FFF2-40B4-BE49-F238E27FC236}">
              <a16:creationId xmlns:a16="http://schemas.microsoft.com/office/drawing/2014/main" id="{29863B90-7CCC-4B21-A15F-91DDC65A4BEA}"/>
            </a:ext>
          </a:extLst>
        </xdr:cNvPr>
        <xdr:cNvSpPr/>
      </xdr:nvSpPr>
      <xdr:spPr>
        <a:xfrm>
          <a:off x="8709378" y="46552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275</xdr:row>
      <xdr:rowOff>18345</xdr:rowOff>
    </xdr:from>
    <xdr:to>
      <xdr:col>2</xdr:col>
      <xdr:colOff>39510</xdr:colOff>
      <xdr:row>278</xdr:row>
      <xdr:rowOff>11290</xdr:rowOff>
    </xdr:to>
    <xdr:sp macro="" textlink="">
      <xdr:nvSpPr>
        <xdr:cNvPr id="594" name="Isosceles Triangle 593">
          <a:extLst>
            <a:ext uri="{FF2B5EF4-FFF2-40B4-BE49-F238E27FC236}">
              <a16:creationId xmlns:a16="http://schemas.microsoft.com/office/drawing/2014/main" id="{75D0F952-3E35-40FD-AC29-251F27294CEF}"/>
            </a:ext>
          </a:extLst>
        </xdr:cNvPr>
        <xdr:cNvSpPr/>
      </xdr:nvSpPr>
      <xdr:spPr>
        <a:xfrm>
          <a:off x="9760656" y="46563845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288640</xdr:colOff>
      <xdr:row>262</xdr:row>
      <xdr:rowOff>173181</xdr:rowOff>
    </xdr:from>
    <xdr:to>
      <xdr:col>5</xdr:col>
      <xdr:colOff>294410</xdr:colOff>
      <xdr:row>263</xdr:row>
      <xdr:rowOff>121226</xdr:rowOff>
    </xdr:to>
    <xdr:sp macro="" textlink="">
      <xdr:nvSpPr>
        <xdr:cNvPr id="595" name="Freeform 10707">
          <a:extLst>
            <a:ext uri="{FF2B5EF4-FFF2-40B4-BE49-F238E27FC236}">
              <a16:creationId xmlns:a16="http://schemas.microsoft.com/office/drawing/2014/main" id="{E35CA535-C93B-41C2-A8FE-1B51BD393A72}"/>
            </a:ext>
          </a:extLst>
        </xdr:cNvPr>
        <xdr:cNvSpPr>
          <a:spLocks/>
        </xdr:cNvSpPr>
      </xdr:nvSpPr>
      <xdr:spPr bwMode="auto">
        <a:xfrm>
          <a:off x="6124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262</xdr:row>
      <xdr:rowOff>173181</xdr:rowOff>
    </xdr:from>
    <xdr:to>
      <xdr:col>7</xdr:col>
      <xdr:colOff>294410</xdr:colOff>
      <xdr:row>263</xdr:row>
      <xdr:rowOff>121226</xdr:rowOff>
    </xdr:to>
    <xdr:sp macro="" textlink="">
      <xdr:nvSpPr>
        <xdr:cNvPr id="596" name="Freeform 10707">
          <a:extLst>
            <a:ext uri="{FF2B5EF4-FFF2-40B4-BE49-F238E27FC236}">
              <a16:creationId xmlns:a16="http://schemas.microsoft.com/office/drawing/2014/main" id="{86BC6D3E-93EE-45FE-A243-AF10DF2AE697}"/>
            </a:ext>
          </a:extLst>
        </xdr:cNvPr>
        <xdr:cNvSpPr>
          <a:spLocks/>
        </xdr:cNvSpPr>
      </xdr:nvSpPr>
      <xdr:spPr bwMode="auto">
        <a:xfrm>
          <a:off x="16665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262</xdr:row>
      <xdr:rowOff>173181</xdr:rowOff>
    </xdr:from>
    <xdr:to>
      <xdr:col>9</xdr:col>
      <xdr:colOff>294410</xdr:colOff>
      <xdr:row>263</xdr:row>
      <xdr:rowOff>121226</xdr:rowOff>
    </xdr:to>
    <xdr:sp macro="" textlink="">
      <xdr:nvSpPr>
        <xdr:cNvPr id="597" name="Freeform 10707">
          <a:extLst>
            <a:ext uri="{FF2B5EF4-FFF2-40B4-BE49-F238E27FC236}">
              <a16:creationId xmlns:a16="http://schemas.microsoft.com/office/drawing/2014/main" id="{7EF0FB29-156C-49D9-9108-C6FB528B374E}"/>
            </a:ext>
          </a:extLst>
        </xdr:cNvPr>
        <xdr:cNvSpPr>
          <a:spLocks/>
        </xdr:cNvSpPr>
      </xdr:nvSpPr>
      <xdr:spPr bwMode="auto">
        <a:xfrm>
          <a:off x="27206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262</xdr:row>
      <xdr:rowOff>173181</xdr:rowOff>
    </xdr:from>
    <xdr:to>
      <xdr:col>11</xdr:col>
      <xdr:colOff>294410</xdr:colOff>
      <xdr:row>263</xdr:row>
      <xdr:rowOff>121226</xdr:rowOff>
    </xdr:to>
    <xdr:sp macro="" textlink="">
      <xdr:nvSpPr>
        <xdr:cNvPr id="598" name="Freeform 10707">
          <a:extLst>
            <a:ext uri="{FF2B5EF4-FFF2-40B4-BE49-F238E27FC236}">
              <a16:creationId xmlns:a16="http://schemas.microsoft.com/office/drawing/2014/main" id="{DF37F893-CC9C-4E65-A13D-8F98E5E1C92B}"/>
            </a:ext>
          </a:extLst>
        </xdr:cNvPr>
        <xdr:cNvSpPr>
          <a:spLocks/>
        </xdr:cNvSpPr>
      </xdr:nvSpPr>
      <xdr:spPr bwMode="auto">
        <a:xfrm>
          <a:off x="37747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262</xdr:row>
      <xdr:rowOff>173181</xdr:rowOff>
    </xdr:from>
    <xdr:to>
      <xdr:col>13</xdr:col>
      <xdr:colOff>294410</xdr:colOff>
      <xdr:row>263</xdr:row>
      <xdr:rowOff>121226</xdr:rowOff>
    </xdr:to>
    <xdr:sp macro="" textlink="">
      <xdr:nvSpPr>
        <xdr:cNvPr id="599" name="Freeform 10707">
          <a:extLst>
            <a:ext uri="{FF2B5EF4-FFF2-40B4-BE49-F238E27FC236}">
              <a16:creationId xmlns:a16="http://schemas.microsoft.com/office/drawing/2014/main" id="{C7029D66-2514-495C-8F1C-FCE495A1851D}"/>
            </a:ext>
          </a:extLst>
        </xdr:cNvPr>
        <xdr:cNvSpPr>
          <a:spLocks/>
        </xdr:cNvSpPr>
      </xdr:nvSpPr>
      <xdr:spPr bwMode="auto">
        <a:xfrm>
          <a:off x="48288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262</xdr:row>
      <xdr:rowOff>173181</xdr:rowOff>
    </xdr:from>
    <xdr:to>
      <xdr:col>15</xdr:col>
      <xdr:colOff>294410</xdr:colOff>
      <xdr:row>263</xdr:row>
      <xdr:rowOff>121226</xdr:rowOff>
    </xdr:to>
    <xdr:sp macro="" textlink="">
      <xdr:nvSpPr>
        <xdr:cNvPr id="600" name="Freeform 10707">
          <a:extLst>
            <a:ext uri="{FF2B5EF4-FFF2-40B4-BE49-F238E27FC236}">
              <a16:creationId xmlns:a16="http://schemas.microsoft.com/office/drawing/2014/main" id="{46B00222-3BB5-4639-AC7D-95066C2FA72B}"/>
            </a:ext>
          </a:extLst>
        </xdr:cNvPr>
        <xdr:cNvSpPr>
          <a:spLocks/>
        </xdr:cNvSpPr>
      </xdr:nvSpPr>
      <xdr:spPr bwMode="auto">
        <a:xfrm>
          <a:off x="58829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262</xdr:row>
      <xdr:rowOff>173181</xdr:rowOff>
    </xdr:from>
    <xdr:to>
      <xdr:col>17</xdr:col>
      <xdr:colOff>294410</xdr:colOff>
      <xdr:row>263</xdr:row>
      <xdr:rowOff>121226</xdr:rowOff>
    </xdr:to>
    <xdr:sp macro="" textlink="">
      <xdr:nvSpPr>
        <xdr:cNvPr id="601" name="Freeform 10707">
          <a:extLst>
            <a:ext uri="{FF2B5EF4-FFF2-40B4-BE49-F238E27FC236}">
              <a16:creationId xmlns:a16="http://schemas.microsoft.com/office/drawing/2014/main" id="{0C012FE2-F9CB-4485-8750-1A2C18BC0483}"/>
            </a:ext>
          </a:extLst>
        </xdr:cNvPr>
        <xdr:cNvSpPr>
          <a:spLocks/>
        </xdr:cNvSpPr>
      </xdr:nvSpPr>
      <xdr:spPr bwMode="auto">
        <a:xfrm>
          <a:off x="69370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262</xdr:row>
      <xdr:rowOff>173181</xdr:rowOff>
    </xdr:from>
    <xdr:to>
      <xdr:col>19</xdr:col>
      <xdr:colOff>294410</xdr:colOff>
      <xdr:row>263</xdr:row>
      <xdr:rowOff>121226</xdr:rowOff>
    </xdr:to>
    <xdr:sp macro="" textlink="">
      <xdr:nvSpPr>
        <xdr:cNvPr id="602" name="Freeform 10707">
          <a:extLst>
            <a:ext uri="{FF2B5EF4-FFF2-40B4-BE49-F238E27FC236}">
              <a16:creationId xmlns:a16="http://schemas.microsoft.com/office/drawing/2014/main" id="{B160104A-42AA-4418-8D5D-32F6EFFEFB9A}"/>
            </a:ext>
          </a:extLst>
        </xdr:cNvPr>
        <xdr:cNvSpPr>
          <a:spLocks/>
        </xdr:cNvSpPr>
      </xdr:nvSpPr>
      <xdr:spPr bwMode="auto">
        <a:xfrm>
          <a:off x="79911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262</xdr:row>
      <xdr:rowOff>173181</xdr:rowOff>
    </xdr:from>
    <xdr:to>
      <xdr:col>21</xdr:col>
      <xdr:colOff>294410</xdr:colOff>
      <xdr:row>263</xdr:row>
      <xdr:rowOff>121226</xdr:rowOff>
    </xdr:to>
    <xdr:sp macro="" textlink="">
      <xdr:nvSpPr>
        <xdr:cNvPr id="603" name="Freeform 10707">
          <a:extLst>
            <a:ext uri="{FF2B5EF4-FFF2-40B4-BE49-F238E27FC236}">
              <a16:creationId xmlns:a16="http://schemas.microsoft.com/office/drawing/2014/main" id="{60E43105-ECC3-4047-A94C-202198916C9E}"/>
            </a:ext>
          </a:extLst>
        </xdr:cNvPr>
        <xdr:cNvSpPr>
          <a:spLocks/>
        </xdr:cNvSpPr>
      </xdr:nvSpPr>
      <xdr:spPr bwMode="auto">
        <a:xfrm>
          <a:off x="90452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274</xdr:row>
      <xdr:rowOff>173181</xdr:rowOff>
    </xdr:from>
    <xdr:to>
      <xdr:col>3</xdr:col>
      <xdr:colOff>294410</xdr:colOff>
      <xdr:row>275</xdr:row>
      <xdr:rowOff>121226</xdr:rowOff>
    </xdr:to>
    <xdr:sp macro="" textlink="">
      <xdr:nvSpPr>
        <xdr:cNvPr id="604" name="Freeform 10707">
          <a:extLst>
            <a:ext uri="{FF2B5EF4-FFF2-40B4-BE49-F238E27FC236}">
              <a16:creationId xmlns:a16="http://schemas.microsoft.com/office/drawing/2014/main" id="{5A4044BF-4C3B-483F-A0E7-4F8C6D51955E}"/>
            </a:ext>
          </a:extLst>
        </xdr:cNvPr>
        <xdr:cNvSpPr>
          <a:spLocks/>
        </xdr:cNvSpPr>
      </xdr:nvSpPr>
      <xdr:spPr bwMode="auto">
        <a:xfrm>
          <a:off x="100993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251</xdr:row>
      <xdr:rowOff>7055</xdr:rowOff>
    </xdr:from>
    <xdr:to>
      <xdr:col>4</xdr:col>
      <xdr:colOff>49391</xdr:colOff>
      <xdr:row>254</xdr:row>
      <xdr:rowOff>9071</xdr:rowOff>
    </xdr:to>
    <xdr:sp macro="" textlink="">
      <xdr:nvSpPr>
        <xdr:cNvPr id="605" name="Isosceles Triangle 604">
          <a:extLst>
            <a:ext uri="{FF2B5EF4-FFF2-40B4-BE49-F238E27FC236}">
              <a16:creationId xmlns:a16="http://schemas.microsoft.com/office/drawing/2014/main" id="{E5B58908-2715-44D0-8483-90BD0930F21B}"/>
            </a:ext>
          </a:extLst>
        </xdr:cNvPr>
        <xdr:cNvSpPr/>
      </xdr:nvSpPr>
      <xdr:spPr>
        <a:xfrm>
          <a:off x="1342570" y="44819912"/>
          <a:ext cx="675321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251</xdr:row>
      <xdr:rowOff>4233</xdr:rowOff>
    </xdr:from>
    <xdr:to>
      <xdr:col>6</xdr:col>
      <xdr:colOff>46570</xdr:colOff>
      <xdr:row>253</xdr:row>
      <xdr:rowOff>173567</xdr:rowOff>
    </xdr:to>
    <xdr:sp macro="" textlink="">
      <xdr:nvSpPr>
        <xdr:cNvPr id="606" name="Isosceles Triangle 605">
          <a:extLst>
            <a:ext uri="{FF2B5EF4-FFF2-40B4-BE49-F238E27FC236}">
              <a16:creationId xmlns:a16="http://schemas.microsoft.com/office/drawing/2014/main" id="{ABDF60CB-07DE-489D-9C66-653196EEDFD7}"/>
            </a:ext>
          </a:extLst>
        </xdr:cNvPr>
        <xdr:cNvSpPr/>
      </xdr:nvSpPr>
      <xdr:spPr>
        <a:xfrm>
          <a:off x="1334915" y="444796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251</xdr:row>
      <xdr:rowOff>13304</xdr:rowOff>
    </xdr:from>
    <xdr:to>
      <xdr:col>10</xdr:col>
      <xdr:colOff>46570</xdr:colOff>
      <xdr:row>254</xdr:row>
      <xdr:rowOff>1209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id="{C80FFD59-4BDD-44D5-B30B-A7FF3F6D0D96}"/>
            </a:ext>
          </a:extLst>
        </xdr:cNvPr>
        <xdr:cNvSpPr/>
      </xdr:nvSpPr>
      <xdr:spPr>
        <a:xfrm>
          <a:off x="3443115" y="44488704"/>
          <a:ext cx="680155" cy="50225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251</xdr:row>
      <xdr:rowOff>13304</xdr:rowOff>
    </xdr:from>
    <xdr:to>
      <xdr:col>6</xdr:col>
      <xdr:colOff>46569</xdr:colOff>
      <xdr:row>254</xdr:row>
      <xdr:rowOff>1209</xdr:rowOff>
    </xdr:to>
    <xdr:sp macro="" textlink="">
      <xdr:nvSpPr>
        <xdr:cNvPr id="608" name="Isosceles Triangle 607">
          <a:extLst>
            <a:ext uri="{FF2B5EF4-FFF2-40B4-BE49-F238E27FC236}">
              <a16:creationId xmlns:a16="http://schemas.microsoft.com/office/drawing/2014/main" id="{06403A59-1F09-4519-9989-79507A75C3E1}"/>
            </a:ext>
          </a:extLst>
        </xdr:cNvPr>
        <xdr:cNvSpPr/>
      </xdr:nvSpPr>
      <xdr:spPr>
        <a:xfrm>
          <a:off x="1334915" y="444887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251</xdr:row>
      <xdr:rowOff>6451</xdr:rowOff>
    </xdr:from>
    <xdr:to>
      <xdr:col>8</xdr:col>
      <xdr:colOff>43746</xdr:colOff>
      <xdr:row>253</xdr:row>
      <xdr:rowOff>171753</xdr:rowOff>
    </xdr:to>
    <xdr:sp macro="" textlink="">
      <xdr:nvSpPr>
        <xdr:cNvPr id="609" name="Isosceles Triangle 608">
          <a:extLst>
            <a:ext uri="{FF2B5EF4-FFF2-40B4-BE49-F238E27FC236}">
              <a16:creationId xmlns:a16="http://schemas.microsoft.com/office/drawing/2014/main" id="{4F498FFD-604E-4359-84F9-1D0CBC653899}"/>
            </a:ext>
          </a:extLst>
        </xdr:cNvPr>
        <xdr:cNvSpPr/>
      </xdr:nvSpPr>
      <xdr:spPr>
        <a:xfrm>
          <a:off x="2386192" y="444818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251</xdr:row>
      <xdr:rowOff>7056</xdr:rowOff>
    </xdr:from>
    <xdr:to>
      <xdr:col>12</xdr:col>
      <xdr:colOff>42332</xdr:colOff>
      <xdr:row>254</xdr:row>
      <xdr:rowOff>1</xdr:rowOff>
    </xdr:to>
    <xdr:sp macro="" textlink="">
      <xdr:nvSpPr>
        <xdr:cNvPr id="610" name="Isosceles Triangle 609">
          <a:extLst>
            <a:ext uri="{FF2B5EF4-FFF2-40B4-BE49-F238E27FC236}">
              <a16:creationId xmlns:a16="http://schemas.microsoft.com/office/drawing/2014/main" id="{5C4B6C5A-8627-463D-8525-E96838B60C06}"/>
            </a:ext>
          </a:extLst>
        </xdr:cNvPr>
        <xdr:cNvSpPr/>
      </xdr:nvSpPr>
      <xdr:spPr>
        <a:xfrm>
          <a:off x="4492978" y="444824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251</xdr:row>
      <xdr:rowOff>18345</xdr:rowOff>
    </xdr:from>
    <xdr:to>
      <xdr:col>14</xdr:col>
      <xdr:colOff>39510</xdr:colOff>
      <xdr:row>254</xdr:row>
      <xdr:rowOff>11290</xdr:rowOff>
    </xdr:to>
    <xdr:sp macro="" textlink="">
      <xdr:nvSpPr>
        <xdr:cNvPr id="611" name="Isosceles Triangle 610">
          <a:extLst>
            <a:ext uri="{FF2B5EF4-FFF2-40B4-BE49-F238E27FC236}">
              <a16:creationId xmlns:a16="http://schemas.microsoft.com/office/drawing/2014/main" id="{AC284150-3C1B-45E2-8BCE-B672B3FA00A8}"/>
            </a:ext>
          </a:extLst>
        </xdr:cNvPr>
        <xdr:cNvSpPr/>
      </xdr:nvSpPr>
      <xdr:spPr>
        <a:xfrm>
          <a:off x="5544256" y="444937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251</xdr:row>
      <xdr:rowOff>7056</xdr:rowOff>
    </xdr:from>
    <xdr:to>
      <xdr:col>16</xdr:col>
      <xdr:colOff>42332</xdr:colOff>
      <xdr:row>254</xdr:row>
      <xdr:rowOff>1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id="{B44A8BBC-2670-4463-BC24-98663CD66AA7}"/>
            </a:ext>
          </a:extLst>
        </xdr:cNvPr>
        <xdr:cNvSpPr/>
      </xdr:nvSpPr>
      <xdr:spPr>
        <a:xfrm>
          <a:off x="6601178" y="444824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251</xdr:row>
      <xdr:rowOff>18345</xdr:rowOff>
    </xdr:from>
    <xdr:to>
      <xdr:col>18</xdr:col>
      <xdr:colOff>39510</xdr:colOff>
      <xdr:row>254</xdr:row>
      <xdr:rowOff>11290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id="{75696388-DE54-43C4-8E8D-8F9300E70DF4}"/>
            </a:ext>
          </a:extLst>
        </xdr:cNvPr>
        <xdr:cNvSpPr/>
      </xdr:nvSpPr>
      <xdr:spPr>
        <a:xfrm>
          <a:off x="7652456" y="444937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251</xdr:row>
      <xdr:rowOff>7056</xdr:rowOff>
    </xdr:from>
    <xdr:to>
      <xdr:col>20</xdr:col>
      <xdr:colOff>42332</xdr:colOff>
      <xdr:row>254</xdr:row>
      <xdr:rowOff>1</xdr:rowOff>
    </xdr:to>
    <xdr:sp macro="" textlink="">
      <xdr:nvSpPr>
        <xdr:cNvPr id="614" name="Isosceles Triangle 613">
          <a:extLst>
            <a:ext uri="{FF2B5EF4-FFF2-40B4-BE49-F238E27FC236}">
              <a16:creationId xmlns:a16="http://schemas.microsoft.com/office/drawing/2014/main" id="{2D3DB238-463D-45FF-9953-BBCF63873E0F}"/>
            </a:ext>
          </a:extLst>
        </xdr:cNvPr>
        <xdr:cNvSpPr/>
      </xdr:nvSpPr>
      <xdr:spPr>
        <a:xfrm>
          <a:off x="8709378" y="444824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263</xdr:row>
      <xdr:rowOff>18345</xdr:rowOff>
    </xdr:from>
    <xdr:to>
      <xdr:col>2</xdr:col>
      <xdr:colOff>39510</xdr:colOff>
      <xdr:row>265</xdr:row>
      <xdr:rowOff>163286</xdr:rowOff>
    </xdr:to>
    <xdr:sp macro="" textlink="">
      <xdr:nvSpPr>
        <xdr:cNvPr id="615" name="Isosceles Triangle 614">
          <a:extLst>
            <a:ext uri="{FF2B5EF4-FFF2-40B4-BE49-F238E27FC236}">
              <a16:creationId xmlns:a16="http://schemas.microsoft.com/office/drawing/2014/main" id="{AC5E7C54-4287-4F54-AC8D-D0C9D7C9BEB8}"/>
            </a:ext>
          </a:extLst>
        </xdr:cNvPr>
        <xdr:cNvSpPr/>
      </xdr:nvSpPr>
      <xdr:spPr>
        <a:xfrm>
          <a:off x="281214" y="46917631"/>
          <a:ext cx="674510" cy="4896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250</xdr:row>
      <xdr:rowOff>173181</xdr:rowOff>
    </xdr:from>
    <xdr:to>
      <xdr:col>5</xdr:col>
      <xdr:colOff>294410</xdr:colOff>
      <xdr:row>251</xdr:row>
      <xdr:rowOff>121226</xdr:rowOff>
    </xdr:to>
    <xdr:sp macro="" textlink="">
      <xdr:nvSpPr>
        <xdr:cNvPr id="616" name="Freeform 10707">
          <a:extLst>
            <a:ext uri="{FF2B5EF4-FFF2-40B4-BE49-F238E27FC236}">
              <a16:creationId xmlns:a16="http://schemas.microsoft.com/office/drawing/2014/main" id="{C6E0505F-4F59-41D2-AFC3-8F11AAB2BBAC}"/>
            </a:ext>
          </a:extLst>
        </xdr:cNvPr>
        <xdr:cNvSpPr>
          <a:spLocks/>
        </xdr:cNvSpPr>
      </xdr:nvSpPr>
      <xdr:spPr bwMode="auto">
        <a:xfrm>
          <a:off x="6124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250</xdr:row>
      <xdr:rowOff>173181</xdr:rowOff>
    </xdr:from>
    <xdr:to>
      <xdr:col>7</xdr:col>
      <xdr:colOff>294410</xdr:colOff>
      <xdr:row>251</xdr:row>
      <xdr:rowOff>121226</xdr:rowOff>
    </xdr:to>
    <xdr:sp macro="" textlink="">
      <xdr:nvSpPr>
        <xdr:cNvPr id="617" name="Freeform 10707">
          <a:extLst>
            <a:ext uri="{FF2B5EF4-FFF2-40B4-BE49-F238E27FC236}">
              <a16:creationId xmlns:a16="http://schemas.microsoft.com/office/drawing/2014/main" id="{7ED6EB5D-C63A-4F44-9F2C-A5014065A25A}"/>
            </a:ext>
          </a:extLst>
        </xdr:cNvPr>
        <xdr:cNvSpPr>
          <a:spLocks/>
        </xdr:cNvSpPr>
      </xdr:nvSpPr>
      <xdr:spPr bwMode="auto">
        <a:xfrm>
          <a:off x="16665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250</xdr:row>
      <xdr:rowOff>173181</xdr:rowOff>
    </xdr:from>
    <xdr:to>
      <xdr:col>9</xdr:col>
      <xdr:colOff>294410</xdr:colOff>
      <xdr:row>251</xdr:row>
      <xdr:rowOff>121226</xdr:rowOff>
    </xdr:to>
    <xdr:sp macro="" textlink="">
      <xdr:nvSpPr>
        <xdr:cNvPr id="618" name="Freeform 10707">
          <a:extLst>
            <a:ext uri="{FF2B5EF4-FFF2-40B4-BE49-F238E27FC236}">
              <a16:creationId xmlns:a16="http://schemas.microsoft.com/office/drawing/2014/main" id="{9A8186C0-E0EF-4F73-A90E-B424CAE2DB9E}"/>
            </a:ext>
          </a:extLst>
        </xdr:cNvPr>
        <xdr:cNvSpPr>
          <a:spLocks/>
        </xdr:cNvSpPr>
      </xdr:nvSpPr>
      <xdr:spPr bwMode="auto">
        <a:xfrm>
          <a:off x="27206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250</xdr:row>
      <xdr:rowOff>173181</xdr:rowOff>
    </xdr:from>
    <xdr:to>
      <xdr:col>11</xdr:col>
      <xdr:colOff>294410</xdr:colOff>
      <xdr:row>251</xdr:row>
      <xdr:rowOff>121226</xdr:rowOff>
    </xdr:to>
    <xdr:sp macro="" textlink="">
      <xdr:nvSpPr>
        <xdr:cNvPr id="619" name="Freeform 10707">
          <a:extLst>
            <a:ext uri="{FF2B5EF4-FFF2-40B4-BE49-F238E27FC236}">
              <a16:creationId xmlns:a16="http://schemas.microsoft.com/office/drawing/2014/main" id="{F4E8E62E-5A61-44ED-97E6-33E25C7C4B1D}"/>
            </a:ext>
          </a:extLst>
        </xdr:cNvPr>
        <xdr:cNvSpPr>
          <a:spLocks/>
        </xdr:cNvSpPr>
      </xdr:nvSpPr>
      <xdr:spPr bwMode="auto">
        <a:xfrm>
          <a:off x="37747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250</xdr:row>
      <xdr:rowOff>173181</xdr:rowOff>
    </xdr:from>
    <xdr:to>
      <xdr:col>13</xdr:col>
      <xdr:colOff>294410</xdr:colOff>
      <xdr:row>251</xdr:row>
      <xdr:rowOff>121226</xdr:rowOff>
    </xdr:to>
    <xdr:sp macro="" textlink="">
      <xdr:nvSpPr>
        <xdr:cNvPr id="620" name="Freeform 10707">
          <a:extLst>
            <a:ext uri="{FF2B5EF4-FFF2-40B4-BE49-F238E27FC236}">
              <a16:creationId xmlns:a16="http://schemas.microsoft.com/office/drawing/2014/main" id="{6E80DD84-8957-44A1-9588-0466151B77B3}"/>
            </a:ext>
          </a:extLst>
        </xdr:cNvPr>
        <xdr:cNvSpPr>
          <a:spLocks/>
        </xdr:cNvSpPr>
      </xdr:nvSpPr>
      <xdr:spPr bwMode="auto">
        <a:xfrm>
          <a:off x="48288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250</xdr:row>
      <xdr:rowOff>173181</xdr:rowOff>
    </xdr:from>
    <xdr:to>
      <xdr:col>15</xdr:col>
      <xdr:colOff>294410</xdr:colOff>
      <xdr:row>251</xdr:row>
      <xdr:rowOff>121226</xdr:rowOff>
    </xdr:to>
    <xdr:sp macro="" textlink="">
      <xdr:nvSpPr>
        <xdr:cNvPr id="621" name="Freeform 10707">
          <a:extLst>
            <a:ext uri="{FF2B5EF4-FFF2-40B4-BE49-F238E27FC236}">
              <a16:creationId xmlns:a16="http://schemas.microsoft.com/office/drawing/2014/main" id="{4A424CEC-6C34-42DB-B8FB-1D1534CD23A1}"/>
            </a:ext>
          </a:extLst>
        </xdr:cNvPr>
        <xdr:cNvSpPr>
          <a:spLocks/>
        </xdr:cNvSpPr>
      </xdr:nvSpPr>
      <xdr:spPr bwMode="auto">
        <a:xfrm>
          <a:off x="58829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250</xdr:row>
      <xdr:rowOff>173181</xdr:rowOff>
    </xdr:from>
    <xdr:to>
      <xdr:col>17</xdr:col>
      <xdr:colOff>294410</xdr:colOff>
      <xdr:row>251</xdr:row>
      <xdr:rowOff>121226</xdr:rowOff>
    </xdr:to>
    <xdr:sp macro="" textlink="">
      <xdr:nvSpPr>
        <xdr:cNvPr id="622" name="Freeform 10707">
          <a:extLst>
            <a:ext uri="{FF2B5EF4-FFF2-40B4-BE49-F238E27FC236}">
              <a16:creationId xmlns:a16="http://schemas.microsoft.com/office/drawing/2014/main" id="{1675991F-3004-49B3-81BA-3801D431EA29}"/>
            </a:ext>
          </a:extLst>
        </xdr:cNvPr>
        <xdr:cNvSpPr>
          <a:spLocks/>
        </xdr:cNvSpPr>
      </xdr:nvSpPr>
      <xdr:spPr bwMode="auto">
        <a:xfrm>
          <a:off x="69370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250</xdr:row>
      <xdr:rowOff>173181</xdr:rowOff>
    </xdr:from>
    <xdr:to>
      <xdr:col>19</xdr:col>
      <xdr:colOff>294410</xdr:colOff>
      <xdr:row>251</xdr:row>
      <xdr:rowOff>121226</xdr:rowOff>
    </xdr:to>
    <xdr:sp macro="" textlink="">
      <xdr:nvSpPr>
        <xdr:cNvPr id="623" name="Freeform 10707">
          <a:extLst>
            <a:ext uri="{FF2B5EF4-FFF2-40B4-BE49-F238E27FC236}">
              <a16:creationId xmlns:a16="http://schemas.microsoft.com/office/drawing/2014/main" id="{42C885E9-BF4B-4ECD-8612-9BD0BD12799A}"/>
            </a:ext>
          </a:extLst>
        </xdr:cNvPr>
        <xdr:cNvSpPr>
          <a:spLocks/>
        </xdr:cNvSpPr>
      </xdr:nvSpPr>
      <xdr:spPr bwMode="auto">
        <a:xfrm>
          <a:off x="79911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250</xdr:row>
      <xdr:rowOff>173181</xdr:rowOff>
    </xdr:from>
    <xdr:to>
      <xdr:col>21</xdr:col>
      <xdr:colOff>294410</xdr:colOff>
      <xdr:row>251</xdr:row>
      <xdr:rowOff>121226</xdr:rowOff>
    </xdr:to>
    <xdr:sp macro="" textlink="">
      <xdr:nvSpPr>
        <xdr:cNvPr id="624" name="Freeform 10707">
          <a:extLst>
            <a:ext uri="{FF2B5EF4-FFF2-40B4-BE49-F238E27FC236}">
              <a16:creationId xmlns:a16="http://schemas.microsoft.com/office/drawing/2014/main" id="{74156319-B9F4-4C2F-8818-9211064F60F7}"/>
            </a:ext>
          </a:extLst>
        </xdr:cNvPr>
        <xdr:cNvSpPr>
          <a:spLocks/>
        </xdr:cNvSpPr>
      </xdr:nvSpPr>
      <xdr:spPr bwMode="auto">
        <a:xfrm>
          <a:off x="90452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262</xdr:row>
      <xdr:rowOff>173181</xdr:rowOff>
    </xdr:from>
    <xdr:to>
      <xdr:col>3</xdr:col>
      <xdr:colOff>294410</xdr:colOff>
      <xdr:row>263</xdr:row>
      <xdr:rowOff>121226</xdr:rowOff>
    </xdr:to>
    <xdr:sp macro="" textlink="">
      <xdr:nvSpPr>
        <xdr:cNvPr id="625" name="Freeform 10707">
          <a:extLst>
            <a:ext uri="{FF2B5EF4-FFF2-40B4-BE49-F238E27FC236}">
              <a16:creationId xmlns:a16="http://schemas.microsoft.com/office/drawing/2014/main" id="{25109207-C4AD-41DF-8A37-381C42CB253A}"/>
            </a:ext>
          </a:extLst>
        </xdr:cNvPr>
        <xdr:cNvSpPr>
          <a:spLocks/>
        </xdr:cNvSpPr>
      </xdr:nvSpPr>
      <xdr:spPr bwMode="auto">
        <a:xfrm>
          <a:off x="100993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14</xdr:col>
      <xdr:colOff>413456</xdr:colOff>
      <xdr:row>371</xdr:row>
      <xdr:rowOff>18345</xdr:rowOff>
    </xdr:from>
    <xdr:to>
      <xdr:col>16</xdr:col>
      <xdr:colOff>39510</xdr:colOff>
      <xdr:row>374</xdr:row>
      <xdr:rowOff>11290</xdr:rowOff>
    </xdr:to>
    <xdr:sp macro="" textlink="">
      <xdr:nvSpPr>
        <xdr:cNvPr id="626" name="Isosceles Triangle 625">
          <a:extLst>
            <a:ext uri="{FF2B5EF4-FFF2-40B4-BE49-F238E27FC236}">
              <a16:creationId xmlns:a16="http://schemas.microsoft.com/office/drawing/2014/main" id="{2F346BA0-9E6B-4D58-9A06-1BF31EF24913}"/>
            </a:ext>
          </a:extLst>
        </xdr:cNvPr>
        <xdr:cNvSpPr/>
      </xdr:nvSpPr>
      <xdr:spPr>
        <a:xfrm>
          <a:off x="65983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371</xdr:row>
      <xdr:rowOff>18345</xdr:rowOff>
    </xdr:from>
    <xdr:to>
      <xdr:col>18</xdr:col>
      <xdr:colOff>39510</xdr:colOff>
      <xdr:row>374</xdr:row>
      <xdr:rowOff>11290</xdr:rowOff>
    </xdr:to>
    <xdr:sp macro="" textlink="">
      <xdr:nvSpPr>
        <xdr:cNvPr id="627" name="Isosceles Triangle 626">
          <a:extLst>
            <a:ext uri="{FF2B5EF4-FFF2-40B4-BE49-F238E27FC236}">
              <a16:creationId xmlns:a16="http://schemas.microsoft.com/office/drawing/2014/main" id="{DF87E354-EB7B-4251-92CF-D355C2B221E4}"/>
            </a:ext>
          </a:extLst>
        </xdr:cNvPr>
        <xdr:cNvSpPr/>
      </xdr:nvSpPr>
      <xdr:spPr>
        <a:xfrm>
          <a:off x="76524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288640</xdr:colOff>
      <xdr:row>370</xdr:row>
      <xdr:rowOff>173181</xdr:rowOff>
    </xdr:from>
    <xdr:to>
      <xdr:col>17</xdr:col>
      <xdr:colOff>294410</xdr:colOff>
      <xdr:row>371</xdr:row>
      <xdr:rowOff>121226</xdr:rowOff>
    </xdr:to>
    <xdr:sp macro="" textlink="">
      <xdr:nvSpPr>
        <xdr:cNvPr id="628" name="Freeform 10707">
          <a:extLst>
            <a:ext uri="{FF2B5EF4-FFF2-40B4-BE49-F238E27FC236}">
              <a16:creationId xmlns:a16="http://schemas.microsoft.com/office/drawing/2014/main" id="{1BE8FB7F-B374-4E6F-BB3F-3435C77534FC}"/>
            </a:ext>
          </a:extLst>
        </xdr:cNvPr>
        <xdr:cNvSpPr>
          <a:spLocks/>
        </xdr:cNvSpPr>
      </xdr:nvSpPr>
      <xdr:spPr bwMode="auto">
        <a:xfrm>
          <a:off x="69370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370</xdr:row>
      <xdr:rowOff>173181</xdr:rowOff>
    </xdr:from>
    <xdr:to>
      <xdr:col>19</xdr:col>
      <xdr:colOff>294410</xdr:colOff>
      <xdr:row>371</xdr:row>
      <xdr:rowOff>121226</xdr:rowOff>
    </xdr:to>
    <xdr:sp macro="" textlink="">
      <xdr:nvSpPr>
        <xdr:cNvPr id="629" name="Freeform 10707">
          <a:extLst>
            <a:ext uri="{FF2B5EF4-FFF2-40B4-BE49-F238E27FC236}">
              <a16:creationId xmlns:a16="http://schemas.microsoft.com/office/drawing/2014/main" id="{972B5296-9C42-4761-931A-11F17E42F738}"/>
            </a:ext>
          </a:extLst>
        </xdr:cNvPr>
        <xdr:cNvSpPr>
          <a:spLocks/>
        </xdr:cNvSpPr>
      </xdr:nvSpPr>
      <xdr:spPr bwMode="auto">
        <a:xfrm>
          <a:off x="79911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18</xdr:col>
      <xdr:colOff>413456</xdr:colOff>
      <xdr:row>371</xdr:row>
      <xdr:rowOff>18345</xdr:rowOff>
    </xdr:from>
    <xdr:to>
      <xdr:col>20</xdr:col>
      <xdr:colOff>39510</xdr:colOff>
      <xdr:row>374</xdr:row>
      <xdr:rowOff>11290</xdr:rowOff>
    </xdr:to>
    <xdr:sp macro="" textlink="">
      <xdr:nvSpPr>
        <xdr:cNvPr id="630" name="Isosceles Triangle 629">
          <a:extLst>
            <a:ext uri="{FF2B5EF4-FFF2-40B4-BE49-F238E27FC236}">
              <a16:creationId xmlns:a16="http://schemas.microsoft.com/office/drawing/2014/main" id="{D81775BA-E8DA-4704-95BC-E81175CB80CC}"/>
            </a:ext>
          </a:extLst>
        </xdr:cNvPr>
        <xdr:cNvSpPr/>
      </xdr:nvSpPr>
      <xdr:spPr>
        <a:xfrm>
          <a:off x="8706556" y="65194745"/>
          <a:ext cx="680154" cy="52634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508000</xdr:colOff>
      <xdr:row>23</xdr:row>
      <xdr:rowOff>117929</xdr:rowOff>
    </xdr:from>
    <xdr:to>
      <xdr:col>3</xdr:col>
      <xdr:colOff>72572</xdr:colOff>
      <xdr:row>25</xdr:row>
      <xdr:rowOff>108857</xdr:rowOff>
    </xdr:to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18EE37F5-1CBE-4BA3-A0E2-100AFEBB5FE5}"/>
            </a:ext>
          </a:extLst>
        </xdr:cNvPr>
        <xdr:cNvSpPr txBox="1"/>
      </xdr:nvSpPr>
      <xdr:spPr>
        <a:xfrm>
          <a:off x="831850" y="5172529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3</xdr:col>
      <xdr:colOff>542467</xdr:colOff>
      <xdr:row>23</xdr:row>
      <xdr:rowOff>116119</xdr:rowOff>
    </xdr:from>
    <xdr:to>
      <xdr:col>5</xdr:col>
      <xdr:colOff>107039</xdr:colOff>
      <xdr:row>25</xdr:row>
      <xdr:rowOff>107047</xdr:rowOff>
    </xdr:to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2E6B7909-D243-4745-9EAF-BE1B0D065ED5}"/>
            </a:ext>
          </a:extLst>
        </xdr:cNvPr>
        <xdr:cNvSpPr txBox="1"/>
      </xdr:nvSpPr>
      <xdr:spPr>
        <a:xfrm>
          <a:off x="1920417" y="5170719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5</xdr:col>
      <xdr:colOff>531588</xdr:colOff>
      <xdr:row>23</xdr:row>
      <xdr:rowOff>114304</xdr:rowOff>
    </xdr:from>
    <xdr:to>
      <xdr:col>7</xdr:col>
      <xdr:colOff>96160</xdr:colOff>
      <xdr:row>25</xdr:row>
      <xdr:rowOff>105232</xdr:rowOff>
    </xdr:to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DDC9144D-2A7B-437B-9F8D-6AFFACD3EB35}"/>
            </a:ext>
          </a:extLst>
        </xdr:cNvPr>
        <xdr:cNvSpPr txBox="1"/>
      </xdr:nvSpPr>
      <xdr:spPr>
        <a:xfrm>
          <a:off x="2963638" y="5168904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2</xdr:col>
      <xdr:colOff>340787</xdr:colOff>
      <xdr:row>31</xdr:row>
      <xdr:rowOff>167215</xdr:rowOff>
    </xdr:from>
    <xdr:to>
      <xdr:col>3</xdr:col>
      <xdr:colOff>8736</xdr:colOff>
      <xdr:row>33</xdr:row>
      <xdr:rowOff>119592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3A96E218-CCCD-4019-9EA2-E905B5DBF48F}"/>
            </a:ext>
          </a:extLst>
        </xdr:cNvPr>
        <xdr:cNvGrpSpPr/>
      </xdr:nvGrpSpPr>
      <xdr:grpSpPr>
        <a:xfrm>
          <a:off x="1261537" y="6559548"/>
          <a:ext cx="133616" cy="30162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35" name="Can 991">
            <a:extLst>
              <a:ext uri="{FF2B5EF4-FFF2-40B4-BE49-F238E27FC236}">
                <a16:creationId xmlns:a16="http://schemas.microsoft.com/office/drawing/2014/main" id="{6E7BE66C-442F-3FC9-3713-585557EC4B4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36" name="Straight Connector 635">
            <a:extLst>
              <a:ext uri="{FF2B5EF4-FFF2-40B4-BE49-F238E27FC236}">
                <a16:creationId xmlns:a16="http://schemas.microsoft.com/office/drawing/2014/main" id="{0B883E6A-67D8-5568-1721-C4E6F525F7FA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154215</xdr:colOff>
      <xdr:row>30</xdr:row>
      <xdr:rowOff>108856</xdr:rowOff>
    </xdr:from>
    <xdr:to>
      <xdr:col>2</xdr:col>
      <xdr:colOff>263071</xdr:colOff>
      <xdr:row>32</xdr:row>
      <xdr:rowOff>148315</xdr:rowOff>
    </xdr:to>
    <xdr:sp macro="" textlink="">
      <xdr:nvSpPr>
        <xdr:cNvPr id="637" name="AutoShape 10732">
          <a:extLst>
            <a:ext uri="{FF2B5EF4-FFF2-40B4-BE49-F238E27FC236}">
              <a16:creationId xmlns:a16="http://schemas.microsoft.com/office/drawing/2014/main" id="{943E8F0B-1525-476B-B7BC-91252C2F77A4}"/>
            </a:ext>
          </a:extLst>
        </xdr:cNvPr>
        <xdr:cNvSpPr>
          <a:spLocks noChangeArrowheads="1"/>
        </xdr:cNvSpPr>
      </xdr:nvSpPr>
      <xdr:spPr bwMode="auto">
        <a:xfrm rot="5400000">
          <a:off x="9318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340787</xdr:colOff>
      <xdr:row>31</xdr:row>
      <xdr:rowOff>167215</xdr:rowOff>
    </xdr:from>
    <xdr:to>
      <xdr:col>5</xdr:col>
      <xdr:colOff>8736</xdr:colOff>
      <xdr:row>33</xdr:row>
      <xdr:rowOff>119592</xdr:rowOff>
    </xdr:to>
    <xdr:grpSp>
      <xdr:nvGrpSpPr>
        <xdr:cNvPr id="638" name="Group 637">
          <a:extLst>
            <a:ext uri="{FF2B5EF4-FFF2-40B4-BE49-F238E27FC236}">
              <a16:creationId xmlns:a16="http://schemas.microsoft.com/office/drawing/2014/main" id="{F502D7BA-CBBF-410F-9CE6-FF20E1162B8D}"/>
            </a:ext>
          </a:extLst>
        </xdr:cNvPr>
        <xdr:cNvGrpSpPr/>
      </xdr:nvGrpSpPr>
      <xdr:grpSpPr>
        <a:xfrm>
          <a:off x="2319870" y="6559548"/>
          <a:ext cx="133616" cy="30162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39" name="Can 991">
            <a:extLst>
              <a:ext uri="{FF2B5EF4-FFF2-40B4-BE49-F238E27FC236}">
                <a16:creationId xmlns:a16="http://schemas.microsoft.com/office/drawing/2014/main" id="{58096D83-DB60-997A-25AF-6175B70CF96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40" name="Straight Connector 639">
            <a:extLst>
              <a:ext uri="{FF2B5EF4-FFF2-40B4-BE49-F238E27FC236}">
                <a16:creationId xmlns:a16="http://schemas.microsoft.com/office/drawing/2014/main" id="{04368119-ACE3-BCDE-4A02-3E55D58FF77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154215</xdr:colOff>
      <xdr:row>30</xdr:row>
      <xdr:rowOff>108856</xdr:rowOff>
    </xdr:from>
    <xdr:to>
      <xdr:col>4</xdr:col>
      <xdr:colOff>263071</xdr:colOff>
      <xdr:row>32</xdr:row>
      <xdr:rowOff>148315</xdr:rowOff>
    </xdr:to>
    <xdr:sp macro="" textlink="">
      <xdr:nvSpPr>
        <xdr:cNvPr id="641" name="AutoShape 10732">
          <a:extLst>
            <a:ext uri="{FF2B5EF4-FFF2-40B4-BE49-F238E27FC236}">
              <a16:creationId xmlns:a16="http://schemas.microsoft.com/office/drawing/2014/main" id="{EDDC9358-ECD2-45EF-85A7-27C69880679B}"/>
            </a:ext>
          </a:extLst>
        </xdr:cNvPr>
        <xdr:cNvSpPr>
          <a:spLocks noChangeArrowheads="1"/>
        </xdr:cNvSpPr>
      </xdr:nvSpPr>
      <xdr:spPr bwMode="auto">
        <a:xfrm rot="5400000">
          <a:off x="19859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154215</xdr:colOff>
      <xdr:row>30</xdr:row>
      <xdr:rowOff>108856</xdr:rowOff>
    </xdr:from>
    <xdr:to>
      <xdr:col>6</xdr:col>
      <xdr:colOff>263071</xdr:colOff>
      <xdr:row>32</xdr:row>
      <xdr:rowOff>148315</xdr:rowOff>
    </xdr:to>
    <xdr:sp macro="" textlink="">
      <xdr:nvSpPr>
        <xdr:cNvPr id="642" name="AutoShape 10732">
          <a:extLst>
            <a:ext uri="{FF2B5EF4-FFF2-40B4-BE49-F238E27FC236}">
              <a16:creationId xmlns:a16="http://schemas.microsoft.com/office/drawing/2014/main" id="{D095A162-4DD7-44D7-B388-A72033F25EEE}"/>
            </a:ext>
          </a:extLst>
        </xdr:cNvPr>
        <xdr:cNvSpPr>
          <a:spLocks noChangeArrowheads="1"/>
        </xdr:cNvSpPr>
      </xdr:nvSpPr>
      <xdr:spPr bwMode="auto">
        <a:xfrm rot="5400000">
          <a:off x="30400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350562</xdr:colOff>
      <xdr:row>68</xdr:row>
      <xdr:rowOff>171459</xdr:rowOff>
    </xdr:from>
    <xdr:to>
      <xdr:col>17</xdr:col>
      <xdr:colOff>207959</xdr:colOff>
      <xdr:row>70</xdr:row>
      <xdr:rowOff>41284</xdr:rowOff>
    </xdr:to>
    <xdr:sp macro="" textlink="">
      <xdr:nvSpPr>
        <xdr:cNvPr id="643" name="Callout: Right Arrow 642">
          <a:extLst>
            <a:ext uri="{FF2B5EF4-FFF2-40B4-BE49-F238E27FC236}">
              <a16:creationId xmlns:a16="http://schemas.microsoft.com/office/drawing/2014/main" id="{EFB1B979-3DDA-4D0D-9D9B-F18B64F33E98}"/>
            </a:ext>
          </a:extLst>
        </xdr:cNvPr>
        <xdr:cNvSpPr/>
      </xdr:nvSpPr>
      <xdr:spPr>
        <a:xfrm rot="10800000">
          <a:off x="8643662" y="13030209"/>
          <a:ext cx="320947" cy="2381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282569</xdr:colOff>
      <xdr:row>68</xdr:row>
      <xdr:rowOff>171454</xdr:rowOff>
    </xdr:from>
    <xdr:to>
      <xdr:col>18</xdr:col>
      <xdr:colOff>13601</xdr:colOff>
      <xdr:row>70</xdr:row>
      <xdr:rowOff>41279</xdr:rowOff>
    </xdr:to>
    <xdr:sp macro="" textlink="">
      <xdr:nvSpPr>
        <xdr:cNvPr id="644" name="Callout: Right Arrow 643">
          <a:extLst>
            <a:ext uri="{FF2B5EF4-FFF2-40B4-BE49-F238E27FC236}">
              <a16:creationId xmlns:a16="http://schemas.microsoft.com/office/drawing/2014/main" id="{5D7D3064-D045-4691-9EFA-37C9985500EA}"/>
            </a:ext>
          </a:extLst>
        </xdr:cNvPr>
        <xdr:cNvSpPr/>
      </xdr:nvSpPr>
      <xdr:spPr>
        <a:xfrm>
          <a:off x="9039219" y="13030204"/>
          <a:ext cx="321582" cy="2381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414059</xdr:colOff>
      <xdr:row>271</xdr:row>
      <xdr:rowOff>144246</xdr:rowOff>
    </xdr:from>
    <xdr:to>
      <xdr:col>15</xdr:col>
      <xdr:colOff>271456</xdr:colOff>
      <xdr:row>273</xdr:row>
      <xdr:rowOff>14071</xdr:rowOff>
    </xdr:to>
    <xdr:sp macro="" textlink="">
      <xdr:nvSpPr>
        <xdr:cNvPr id="645" name="Callout: Right Arrow 644">
          <a:extLst>
            <a:ext uri="{FF2B5EF4-FFF2-40B4-BE49-F238E27FC236}">
              <a16:creationId xmlns:a16="http://schemas.microsoft.com/office/drawing/2014/main" id="{6328DE01-EAE0-470A-B82D-BABB7531CFB4}"/>
            </a:ext>
          </a:extLst>
        </xdr:cNvPr>
        <xdr:cNvSpPr/>
      </xdr:nvSpPr>
      <xdr:spPr>
        <a:xfrm rot="10800000">
          <a:off x="7653059" y="48074046"/>
          <a:ext cx="320947" cy="2127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336995</xdr:colOff>
      <xdr:row>271</xdr:row>
      <xdr:rowOff>144241</xdr:rowOff>
    </xdr:from>
    <xdr:to>
      <xdr:col>16</xdr:col>
      <xdr:colOff>68027</xdr:colOff>
      <xdr:row>273</xdr:row>
      <xdr:rowOff>14066</xdr:rowOff>
    </xdr:to>
    <xdr:sp macro="" textlink="">
      <xdr:nvSpPr>
        <xdr:cNvPr id="646" name="Callout: Right Arrow 645">
          <a:extLst>
            <a:ext uri="{FF2B5EF4-FFF2-40B4-BE49-F238E27FC236}">
              <a16:creationId xmlns:a16="http://schemas.microsoft.com/office/drawing/2014/main" id="{C1124C38-01B8-4A45-BB85-187EDDBE54C4}"/>
            </a:ext>
          </a:extLst>
        </xdr:cNvPr>
        <xdr:cNvSpPr/>
      </xdr:nvSpPr>
      <xdr:spPr>
        <a:xfrm>
          <a:off x="8039545" y="48074041"/>
          <a:ext cx="321582" cy="2127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76658</xdr:colOff>
      <xdr:row>7</xdr:row>
      <xdr:rowOff>77338</xdr:rowOff>
    </xdr:from>
    <xdr:to>
      <xdr:col>37</xdr:col>
      <xdr:colOff>349699</xdr:colOff>
      <xdr:row>20</xdr:row>
      <xdr:rowOff>114671</xdr:rowOff>
    </xdr:to>
    <xdr:grpSp>
      <xdr:nvGrpSpPr>
        <xdr:cNvPr id="647" name="Group 646">
          <a:extLst>
            <a:ext uri="{FF2B5EF4-FFF2-40B4-BE49-F238E27FC236}">
              <a16:creationId xmlns:a16="http://schemas.microsoft.com/office/drawing/2014/main" id="{7B013531-9B2B-4F82-BE63-B441CACCEDF3}"/>
            </a:ext>
          </a:extLst>
        </xdr:cNvPr>
        <xdr:cNvGrpSpPr/>
      </xdr:nvGrpSpPr>
      <xdr:grpSpPr>
        <a:xfrm>
          <a:off x="11813575" y="1813005"/>
          <a:ext cx="6771207" cy="2714916"/>
          <a:chOff x="2173515" y="558800"/>
          <a:chExt cx="6386285" cy="2795511"/>
        </a:xfrm>
      </xdr:grpSpPr>
      <xdr:pic>
        <xdr:nvPicPr>
          <xdr:cNvPr id="648" name="Picture 647">
            <a:extLst>
              <a:ext uri="{FF2B5EF4-FFF2-40B4-BE49-F238E27FC236}">
                <a16:creationId xmlns:a16="http://schemas.microsoft.com/office/drawing/2014/main" id="{DFE2DE09-82E4-B41D-74C8-E4B1152A80D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31" t="2221" r="1239"/>
          <a:stretch/>
        </xdr:blipFill>
        <xdr:spPr>
          <a:xfrm>
            <a:off x="2173515" y="558800"/>
            <a:ext cx="6386285" cy="2795511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49" name="Picture 648" descr="Gas pipeline line icon concept. Gas ...">
            <a:extLst>
              <a:ext uri="{FF2B5EF4-FFF2-40B4-BE49-F238E27FC236}">
                <a16:creationId xmlns:a16="http://schemas.microsoft.com/office/drawing/2014/main" id="{4FC4DFAE-E7ED-D111-4B63-091AC02DC76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265" t="23107" r="14644" b="24994"/>
          <a:stretch/>
        </xdr:blipFill>
        <xdr:spPr bwMode="auto">
          <a:xfrm>
            <a:off x="6102350" y="2647951"/>
            <a:ext cx="324457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0" name="TextBox 649">
            <a:extLst>
              <a:ext uri="{FF2B5EF4-FFF2-40B4-BE49-F238E27FC236}">
                <a16:creationId xmlns:a16="http://schemas.microsoft.com/office/drawing/2014/main" id="{BA9E7845-489D-1907-54C3-A28882A12E4F}"/>
              </a:ext>
            </a:extLst>
          </xdr:cNvPr>
          <xdr:cNvSpPr txBox="1"/>
        </xdr:nvSpPr>
        <xdr:spPr>
          <a:xfrm>
            <a:off x="5930900" y="2908300"/>
            <a:ext cx="680044" cy="3140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1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GAS</a:t>
            </a:r>
            <a:r>
              <a:rPr lang="en-US" sz="700" b="1" baseline="0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PIPELINE</a:t>
            </a:r>
            <a:endParaRPr lang="en-US" sz="700" b="1">
              <a:latin typeface="Arial Narrow" panose="020B0606020202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30</xdr:col>
      <xdr:colOff>263071</xdr:colOff>
      <xdr:row>12</xdr:row>
      <xdr:rowOff>36285</xdr:rowOff>
    </xdr:from>
    <xdr:to>
      <xdr:col>30</xdr:col>
      <xdr:colOff>394040</xdr:colOff>
      <xdr:row>12</xdr:row>
      <xdr:rowOff>179159</xdr:rowOff>
    </xdr:to>
    <xdr:sp macro="" textlink="">
      <xdr:nvSpPr>
        <xdr:cNvPr id="651" name="6-Point Star 2119">
          <a:extLst>
            <a:ext uri="{FF2B5EF4-FFF2-40B4-BE49-F238E27FC236}">
              <a16:creationId xmlns:a16="http://schemas.microsoft.com/office/drawing/2014/main" id="{45B81F74-F085-42F2-8E4B-5B0572C238DE}"/>
            </a:ext>
          </a:extLst>
        </xdr:cNvPr>
        <xdr:cNvSpPr/>
      </xdr:nvSpPr>
      <xdr:spPr>
        <a:xfrm>
          <a:off x="15077621" y="2760435"/>
          <a:ext cx="130969" cy="142874"/>
        </a:xfrm>
        <a:prstGeom prst="star6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330200</xdr:colOff>
      <xdr:row>44</xdr:row>
      <xdr:rowOff>0</xdr:rowOff>
    </xdr:from>
    <xdr:to>
      <xdr:col>2</xdr:col>
      <xdr:colOff>461699</xdr:colOff>
      <xdr:row>45</xdr:row>
      <xdr:rowOff>123827</xdr:rowOff>
    </xdr:to>
    <xdr:grpSp>
      <xdr:nvGrpSpPr>
        <xdr:cNvPr id="652" name="Group 651">
          <a:extLst>
            <a:ext uri="{FF2B5EF4-FFF2-40B4-BE49-F238E27FC236}">
              <a16:creationId xmlns:a16="http://schemas.microsoft.com/office/drawing/2014/main" id="{E1E1777D-E2D2-4627-9E84-D172C05B9D8C}"/>
            </a:ext>
          </a:extLst>
        </xdr:cNvPr>
        <xdr:cNvGrpSpPr/>
      </xdr:nvGrpSpPr>
      <xdr:grpSpPr>
        <a:xfrm>
          <a:off x="1250950" y="86571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3" name="Can 991">
            <a:extLst>
              <a:ext uri="{FF2B5EF4-FFF2-40B4-BE49-F238E27FC236}">
                <a16:creationId xmlns:a16="http://schemas.microsoft.com/office/drawing/2014/main" id="{EF341D72-D482-5335-4370-5CC118DC42C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54" name="Straight Connector 653">
            <a:extLst>
              <a:ext uri="{FF2B5EF4-FFF2-40B4-BE49-F238E27FC236}">
                <a16:creationId xmlns:a16="http://schemas.microsoft.com/office/drawing/2014/main" id="{C34AEA75-9B06-BDA9-44DD-6E45BD83D04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55</xdr:row>
      <xdr:rowOff>0</xdr:rowOff>
    </xdr:from>
    <xdr:to>
      <xdr:col>18</xdr:col>
      <xdr:colOff>461699</xdr:colOff>
      <xdr:row>56</xdr:row>
      <xdr:rowOff>123827</xdr:rowOff>
    </xdr:to>
    <xdr:grpSp>
      <xdr:nvGrpSpPr>
        <xdr:cNvPr id="655" name="Group 654">
          <a:extLst>
            <a:ext uri="{FF2B5EF4-FFF2-40B4-BE49-F238E27FC236}">
              <a16:creationId xmlns:a16="http://schemas.microsoft.com/office/drawing/2014/main" id="{F3937F9F-4D5F-41D2-B814-0231D3008C42}"/>
            </a:ext>
          </a:extLst>
        </xdr:cNvPr>
        <xdr:cNvGrpSpPr/>
      </xdr:nvGrpSpPr>
      <xdr:grpSpPr>
        <a:xfrm>
          <a:off x="9717617" y="10541000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6" name="Can 991">
            <a:extLst>
              <a:ext uri="{FF2B5EF4-FFF2-40B4-BE49-F238E27FC236}">
                <a16:creationId xmlns:a16="http://schemas.microsoft.com/office/drawing/2014/main" id="{9EE87F3B-E4DE-8E68-CD97-FA4B1A9304C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57" name="Straight Connector 656">
            <a:extLst>
              <a:ext uri="{FF2B5EF4-FFF2-40B4-BE49-F238E27FC236}">
                <a16:creationId xmlns:a16="http://schemas.microsoft.com/office/drawing/2014/main" id="{B238193F-F22B-E3E2-E3CA-BEF737F9D63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658" name="Group 657">
          <a:extLst>
            <a:ext uri="{FF2B5EF4-FFF2-40B4-BE49-F238E27FC236}">
              <a16:creationId xmlns:a16="http://schemas.microsoft.com/office/drawing/2014/main" id="{FFA15D77-A51E-4079-A028-9723D8836AA5}"/>
            </a:ext>
          </a:extLst>
        </xdr:cNvPr>
        <xdr:cNvGrpSpPr/>
      </xdr:nvGrpSpPr>
      <xdr:grpSpPr>
        <a:xfrm>
          <a:off x="2309283" y="1656291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9" name="Can 991">
            <a:extLst>
              <a:ext uri="{FF2B5EF4-FFF2-40B4-BE49-F238E27FC236}">
                <a16:creationId xmlns:a16="http://schemas.microsoft.com/office/drawing/2014/main" id="{4F4BAB7B-86C8-F84B-03F2-7330AB43D64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0" name="Straight Connector 659">
            <a:extLst>
              <a:ext uri="{FF2B5EF4-FFF2-40B4-BE49-F238E27FC236}">
                <a16:creationId xmlns:a16="http://schemas.microsoft.com/office/drawing/2014/main" id="{D1C8917A-37E4-FC96-DD40-32D1D384201F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661" name="Group 660">
          <a:extLst>
            <a:ext uri="{FF2B5EF4-FFF2-40B4-BE49-F238E27FC236}">
              <a16:creationId xmlns:a16="http://schemas.microsoft.com/office/drawing/2014/main" id="{D5C3398E-750B-4CD0-9792-1F78E4E9BC10}"/>
            </a:ext>
          </a:extLst>
        </xdr:cNvPr>
        <xdr:cNvGrpSpPr/>
      </xdr:nvGrpSpPr>
      <xdr:grpSpPr>
        <a:xfrm>
          <a:off x="4425950" y="20531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2" name="Can 991">
            <a:extLst>
              <a:ext uri="{FF2B5EF4-FFF2-40B4-BE49-F238E27FC236}">
                <a16:creationId xmlns:a16="http://schemas.microsoft.com/office/drawing/2014/main" id="{4E521C14-0787-AD1B-1753-ED0A8F18918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3" name="Straight Connector 662">
            <a:extLst>
              <a:ext uri="{FF2B5EF4-FFF2-40B4-BE49-F238E27FC236}">
                <a16:creationId xmlns:a16="http://schemas.microsoft.com/office/drawing/2014/main" id="{D0271F2E-0B66-0AD7-B0B5-E96D00C0A52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125</xdr:row>
      <xdr:rowOff>0</xdr:rowOff>
    </xdr:from>
    <xdr:to>
      <xdr:col>12</xdr:col>
      <xdr:colOff>461699</xdr:colOff>
      <xdr:row>126</xdr:row>
      <xdr:rowOff>123827</xdr:rowOff>
    </xdr:to>
    <xdr:grpSp>
      <xdr:nvGrpSpPr>
        <xdr:cNvPr id="664" name="Group 663">
          <a:extLst>
            <a:ext uri="{FF2B5EF4-FFF2-40B4-BE49-F238E27FC236}">
              <a16:creationId xmlns:a16="http://schemas.microsoft.com/office/drawing/2014/main" id="{349C7875-7535-4887-95CB-4072530B39B1}"/>
            </a:ext>
          </a:extLst>
        </xdr:cNvPr>
        <xdr:cNvGrpSpPr/>
      </xdr:nvGrpSpPr>
      <xdr:grpSpPr>
        <a:xfrm>
          <a:off x="6542617" y="22584833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5" name="Can 991">
            <a:extLst>
              <a:ext uri="{FF2B5EF4-FFF2-40B4-BE49-F238E27FC236}">
                <a16:creationId xmlns:a16="http://schemas.microsoft.com/office/drawing/2014/main" id="{E0BADAFE-A170-AA98-07DA-FB36575F0F0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6" name="Straight Connector 665">
            <a:extLst>
              <a:ext uri="{FF2B5EF4-FFF2-40B4-BE49-F238E27FC236}">
                <a16:creationId xmlns:a16="http://schemas.microsoft.com/office/drawing/2014/main" id="{8E2E42A4-7A7A-F075-C7D7-6C556BAFC04F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161</xdr:row>
      <xdr:rowOff>0</xdr:rowOff>
    </xdr:from>
    <xdr:to>
      <xdr:col>12</xdr:col>
      <xdr:colOff>461699</xdr:colOff>
      <xdr:row>162</xdr:row>
      <xdr:rowOff>123827</xdr:rowOff>
    </xdr:to>
    <xdr:grpSp>
      <xdr:nvGrpSpPr>
        <xdr:cNvPr id="667" name="Group 666">
          <a:extLst>
            <a:ext uri="{FF2B5EF4-FFF2-40B4-BE49-F238E27FC236}">
              <a16:creationId xmlns:a16="http://schemas.microsoft.com/office/drawing/2014/main" id="{D0A73B8D-0765-4660-96C4-C73DE50D27D9}"/>
            </a:ext>
          </a:extLst>
        </xdr:cNvPr>
        <xdr:cNvGrpSpPr/>
      </xdr:nvGrpSpPr>
      <xdr:grpSpPr>
        <a:xfrm>
          <a:off x="6542617" y="28744333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8" name="Can 991">
            <a:extLst>
              <a:ext uri="{FF2B5EF4-FFF2-40B4-BE49-F238E27FC236}">
                <a16:creationId xmlns:a16="http://schemas.microsoft.com/office/drawing/2014/main" id="{F48869F4-902F-9F4F-E553-0A27F9C1D4D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9" name="Straight Connector 668">
            <a:extLst>
              <a:ext uri="{FF2B5EF4-FFF2-40B4-BE49-F238E27FC236}">
                <a16:creationId xmlns:a16="http://schemas.microsoft.com/office/drawing/2014/main" id="{EE640C4E-9411-CCC3-582C-680EC0F127F1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330200</xdr:colOff>
      <xdr:row>197</xdr:row>
      <xdr:rowOff>0</xdr:rowOff>
    </xdr:from>
    <xdr:to>
      <xdr:col>16</xdr:col>
      <xdr:colOff>461699</xdr:colOff>
      <xdr:row>198</xdr:row>
      <xdr:rowOff>123827</xdr:rowOff>
    </xdr:to>
    <xdr:grpSp>
      <xdr:nvGrpSpPr>
        <xdr:cNvPr id="673" name="Group 672">
          <a:extLst>
            <a:ext uri="{FF2B5EF4-FFF2-40B4-BE49-F238E27FC236}">
              <a16:creationId xmlns:a16="http://schemas.microsoft.com/office/drawing/2014/main" id="{2DB17E03-EE35-4A9C-B76C-47D5ED8900BE}"/>
            </a:ext>
          </a:extLst>
        </xdr:cNvPr>
        <xdr:cNvGrpSpPr/>
      </xdr:nvGrpSpPr>
      <xdr:grpSpPr>
        <a:xfrm>
          <a:off x="8659283" y="34903833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74" name="Can 991">
            <a:extLst>
              <a:ext uri="{FF2B5EF4-FFF2-40B4-BE49-F238E27FC236}">
                <a16:creationId xmlns:a16="http://schemas.microsoft.com/office/drawing/2014/main" id="{41A57C18-F3F3-79E3-E9B4-2F23C44BC2EB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75" name="Straight Connector 674">
            <a:extLst>
              <a:ext uri="{FF2B5EF4-FFF2-40B4-BE49-F238E27FC236}">
                <a16:creationId xmlns:a16="http://schemas.microsoft.com/office/drawing/2014/main" id="{397DE611-834D-2DF9-BB73-4ABA97703A1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330200</xdr:colOff>
      <xdr:row>233</xdr:row>
      <xdr:rowOff>0</xdr:rowOff>
    </xdr:from>
    <xdr:to>
      <xdr:col>14</xdr:col>
      <xdr:colOff>461699</xdr:colOff>
      <xdr:row>234</xdr:row>
      <xdr:rowOff>123827</xdr:rowOff>
    </xdr:to>
    <xdr:grpSp>
      <xdr:nvGrpSpPr>
        <xdr:cNvPr id="676" name="Group 675">
          <a:extLst>
            <a:ext uri="{FF2B5EF4-FFF2-40B4-BE49-F238E27FC236}">
              <a16:creationId xmlns:a16="http://schemas.microsoft.com/office/drawing/2014/main" id="{4E272FC6-6C5E-4E3C-9851-81DAF58A1ACE}"/>
            </a:ext>
          </a:extLst>
        </xdr:cNvPr>
        <xdr:cNvGrpSpPr/>
      </xdr:nvGrpSpPr>
      <xdr:grpSpPr>
        <a:xfrm>
          <a:off x="7600950" y="41063333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77" name="Can 991">
            <a:extLst>
              <a:ext uri="{FF2B5EF4-FFF2-40B4-BE49-F238E27FC236}">
                <a16:creationId xmlns:a16="http://schemas.microsoft.com/office/drawing/2014/main" id="{C72F0968-EA63-7C54-4625-26F26D9AD7C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78" name="Straight Connector 677">
            <a:extLst>
              <a:ext uri="{FF2B5EF4-FFF2-40B4-BE49-F238E27FC236}">
                <a16:creationId xmlns:a16="http://schemas.microsoft.com/office/drawing/2014/main" id="{29B39559-18F4-5711-B973-DD7BACFCDCF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257</xdr:row>
      <xdr:rowOff>0</xdr:rowOff>
    </xdr:from>
    <xdr:to>
      <xdr:col>18</xdr:col>
      <xdr:colOff>461699</xdr:colOff>
      <xdr:row>258</xdr:row>
      <xdr:rowOff>123827</xdr:rowOff>
    </xdr:to>
    <xdr:grpSp>
      <xdr:nvGrpSpPr>
        <xdr:cNvPr id="679" name="Group 678">
          <a:extLst>
            <a:ext uri="{FF2B5EF4-FFF2-40B4-BE49-F238E27FC236}">
              <a16:creationId xmlns:a16="http://schemas.microsoft.com/office/drawing/2014/main" id="{71A8ED51-F4B5-489A-8BB5-FDD907F808FE}"/>
            </a:ext>
          </a:extLst>
        </xdr:cNvPr>
        <xdr:cNvGrpSpPr/>
      </xdr:nvGrpSpPr>
      <xdr:grpSpPr>
        <a:xfrm>
          <a:off x="9717617" y="45169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0" name="Can 991">
            <a:extLst>
              <a:ext uri="{FF2B5EF4-FFF2-40B4-BE49-F238E27FC236}">
                <a16:creationId xmlns:a16="http://schemas.microsoft.com/office/drawing/2014/main" id="{6FA85424-ED69-EA6D-0155-7B6A75A6A85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1" name="Straight Connector 680">
            <a:extLst>
              <a:ext uri="{FF2B5EF4-FFF2-40B4-BE49-F238E27FC236}">
                <a16:creationId xmlns:a16="http://schemas.microsoft.com/office/drawing/2014/main" id="{5E53AA71-4C6D-E3DC-87FD-D6B7F6127B0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330200</xdr:colOff>
      <xdr:row>269</xdr:row>
      <xdr:rowOff>0</xdr:rowOff>
    </xdr:from>
    <xdr:to>
      <xdr:col>10</xdr:col>
      <xdr:colOff>461699</xdr:colOff>
      <xdr:row>270</xdr:row>
      <xdr:rowOff>123827</xdr:rowOff>
    </xdr:to>
    <xdr:grpSp>
      <xdr:nvGrpSpPr>
        <xdr:cNvPr id="682" name="Group 681">
          <a:extLst>
            <a:ext uri="{FF2B5EF4-FFF2-40B4-BE49-F238E27FC236}">
              <a16:creationId xmlns:a16="http://schemas.microsoft.com/office/drawing/2014/main" id="{983B1F75-F749-4B1A-A661-641FB631B913}"/>
            </a:ext>
          </a:extLst>
        </xdr:cNvPr>
        <xdr:cNvGrpSpPr/>
      </xdr:nvGrpSpPr>
      <xdr:grpSpPr>
        <a:xfrm>
          <a:off x="5484283" y="47222833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3" name="Can 991">
            <a:extLst>
              <a:ext uri="{FF2B5EF4-FFF2-40B4-BE49-F238E27FC236}">
                <a16:creationId xmlns:a16="http://schemas.microsoft.com/office/drawing/2014/main" id="{B028E0B5-0459-10A6-A24A-633CF589E880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4" name="Straight Connector 683">
            <a:extLst>
              <a:ext uri="{FF2B5EF4-FFF2-40B4-BE49-F238E27FC236}">
                <a16:creationId xmlns:a16="http://schemas.microsoft.com/office/drawing/2014/main" id="{20F75399-8D08-6A9D-4728-66FD75D2D0A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317</xdr:row>
      <xdr:rowOff>0</xdr:rowOff>
    </xdr:from>
    <xdr:to>
      <xdr:col>6</xdr:col>
      <xdr:colOff>461699</xdr:colOff>
      <xdr:row>318</xdr:row>
      <xdr:rowOff>123827</xdr:rowOff>
    </xdr:to>
    <xdr:grpSp>
      <xdr:nvGrpSpPr>
        <xdr:cNvPr id="685" name="Group 684">
          <a:extLst>
            <a:ext uri="{FF2B5EF4-FFF2-40B4-BE49-F238E27FC236}">
              <a16:creationId xmlns:a16="http://schemas.microsoft.com/office/drawing/2014/main" id="{DE18E2D8-7C14-44BE-9071-9EE107CE43B2}"/>
            </a:ext>
          </a:extLst>
        </xdr:cNvPr>
        <xdr:cNvGrpSpPr/>
      </xdr:nvGrpSpPr>
      <xdr:grpSpPr>
        <a:xfrm>
          <a:off x="3367617" y="55435500"/>
          <a:ext cx="131499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6" name="Can 991">
            <a:extLst>
              <a:ext uri="{FF2B5EF4-FFF2-40B4-BE49-F238E27FC236}">
                <a16:creationId xmlns:a16="http://schemas.microsoft.com/office/drawing/2014/main" id="{2A487EBE-A571-16FE-0F24-24AC95844F2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7" name="Straight Connector 686">
            <a:extLst>
              <a:ext uri="{FF2B5EF4-FFF2-40B4-BE49-F238E27FC236}">
                <a16:creationId xmlns:a16="http://schemas.microsoft.com/office/drawing/2014/main" id="{D4B917AD-7F7C-00B3-0B52-32A8CD7981EA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634B60FD-A8A7-4CC3-957F-D9B3E5376BD4}"/>
            </a:ext>
          </a:extLst>
        </xdr:cNvPr>
        <xdr:cNvGrpSpPr/>
      </xdr:nvGrpSpPr>
      <xdr:grpSpPr>
        <a:xfrm>
          <a:off x="9717617" y="57488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9" name="Can 991">
            <a:extLst>
              <a:ext uri="{FF2B5EF4-FFF2-40B4-BE49-F238E27FC236}">
                <a16:creationId xmlns:a16="http://schemas.microsoft.com/office/drawing/2014/main" id="{EEA6116C-460B-7A49-1C51-AA0BF03219E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90" name="Straight Connector 689">
            <a:extLst>
              <a:ext uri="{FF2B5EF4-FFF2-40B4-BE49-F238E27FC236}">
                <a16:creationId xmlns:a16="http://schemas.microsoft.com/office/drawing/2014/main" id="{638EB3FD-5B2E-E4C6-81E1-6BDB996FD3F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108857</xdr:colOff>
      <xdr:row>41</xdr:row>
      <xdr:rowOff>108857</xdr:rowOff>
    </xdr:from>
    <xdr:to>
      <xdr:col>2</xdr:col>
      <xdr:colOff>326571</xdr:colOff>
      <xdr:row>44</xdr:row>
      <xdr:rowOff>63500</xdr:rowOff>
    </xdr:to>
    <xdr:sp macro="" textlink="">
      <xdr:nvSpPr>
        <xdr:cNvPr id="691" name="Equals 2636">
          <a:extLst>
            <a:ext uri="{FF2B5EF4-FFF2-40B4-BE49-F238E27FC236}">
              <a16:creationId xmlns:a16="http://schemas.microsoft.com/office/drawing/2014/main" id="{40F425E1-727E-4CEB-99B1-EEA23398DB65}"/>
            </a:ext>
          </a:extLst>
        </xdr:cNvPr>
        <xdr:cNvSpPr/>
      </xdr:nvSpPr>
      <xdr:spPr>
        <a:xfrm rot="5400000">
          <a:off x="897617" y="8425997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16</xdr:col>
      <xdr:colOff>36285</xdr:colOff>
      <xdr:row>38</xdr:row>
      <xdr:rowOff>145142</xdr:rowOff>
    </xdr:from>
    <xdr:ext cx="382764" cy="287082"/>
    <xdr:pic>
      <xdr:nvPicPr>
        <xdr:cNvPr id="692" name="Picture 691" descr="Gas pipeline line icon concept. Gas ...">
          <a:extLst>
            <a:ext uri="{FF2B5EF4-FFF2-40B4-BE49-F238E27FC236}">
              <a16:creationId xmlns:a16="http://schemas.microsoft.com/office/drawing/2014/main" id="{666CE262-A1AF-4D41-B12D-743EBCA8CE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9385" y="782229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163285</xdr:colOff>
      <xdr:row>42</xdr:row>
      <xdr:rowOff>0</xdr:rowOff>
    </xdr:from>
    <xdr:ext cx="108857" cy="344130"/>
    <xdr:pic>
      <xdr:nvPicPr>
        <xdr:cNvPr id="693" name="Picture 11595">
          <a:extLst>
            <a:ext uri="{FF2B5EF4-FFF2-40B4-BE49-F238E27FC236}">
              <a16:creationId xmlns:a16="http://schemas.microsoft.com/office/drawing/2014/main" id="{B3078203-F0E0-4AD2-84A1-B46692403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0485" y="83629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54429</xdr:colOff>
      <xdr:row>49</xdr:row>
      <xdr:rowOff>145143</xdr:rowOff>
    </xdr:from>
    <xdr:ext cx="382764" cy="287082"/>
    <xdr:pic>
      <xdr:nvPicPr>
        <xdr:cNvPr id="694" name="Picture 693" descr="Gas pipeline line icon concept. Gas ...">
          <a:extLst>
            <a:ext uri="{FF2B5EF4-FFF2-40B4-BE49-F238E27FC236}">
              <a16:creationId xmlns:a16="http://schemas.microsoft.com/office/drawing/2014/main" id="{5DBA415F-89F9-4819-96E9-D5BA419D2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31129" y="97209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181429</xdr:colOff>
      <xdr:row>53</xdr:row>
      <xdr:rowOff>0</xdr:rowOff>
    </xdr:from>
    <xdr:ext cx="108857" cy="344130"/>
    <xdr:pic>
      <xdr:nvPicPr>
        <xdr:cNvPr id="695" name="Picture 11595">
          <a:extLst>
            <a:ext uri="{FF2B5EF4-FFF2-40B4-BE49-F238E27FC236}">
              <a16:creationId xmlns:a16="http://schemas.microsoft.com/office/drawing/2014/main" id="{C31EECFA-C079-4D7D-B1EC-210218778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4529" y="10261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18</xdr:col>
      <xdr:colOff>190500</xdr:colOff>
      <xdr:row>52</xdr:row>
      <xdr:rowOff>163286</xdr:rowOff>
    </xdr:from>
    <xdr:to>
      <xdr:col>18</xdr:col>
      <xdr:colOff>247650</xdr:colOff>
      <xdr:row>55</xdr:row>
      <xdr:rowOff>109764</xdr:rowOff>
    </xdr:to>
    <xdr:sp macro="" textlink="">
      <xdr:nvSpPr>
        <xdr:cNvPr id="696" name="Rectangle 11590" descr="Light horizontal">
          <a:extLst>
            <a:ext uri="{FF2B5EF4-FFF2-40B4-BE49-F238E27FC236}">
              <a16:creationId xmlns:a16="http://schemas.microsoft.com/office/drawing/2014/main" id="{D4D43972-9404-44CD-A6DC-82842633FF0C}"/>
            </a:ext>
          </a:extLst>
        </xdr:cNvPr>
        <xdr:cNvSpPr>
          <a:spLocks noChangeArrowheads="1"/>
        </xdr:cNvSpPr>
      </xdr:nvSpPr>
      <xdr:spPr bwMode="auto">
        <a:xfrm>
          <a:off x="9537700" y="10253436"/>
          <a:ext cx="57150" cy="460828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45357</xdr:colOff>
      <xdr:row>95</xdr:row>
      <xdr:rowOff>145143</xdr:rowOff>
    </xdr:from>
    <xdr:ext cx="382764" cy="287082"/>
    <xdr:pic>
      <xdr:nvPicPr>
        <xdr:cNvPr id="697" name="Picture 696" descr="Gas pipeline line icon concept. Gas ...">
          <a:extLst>
            <a:ext uri="{FF2B5EF4-FFF2-40B4-BE49-F238E27FC236}">
              <a16:creationId xmlns:a16="http://schemas.microsoft.com/office/drawing/2014/main" id="{17D0C969-C5AB-406C-8836-734A09B801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10446657" y="1578519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45357</xdr:colOff>
      <xdr:row>95</xdr:row>
      <xdr:rowOff>145143</xdr:rowOff>
    </xdr:from>
    <xdr:ext cx="382764" cy="287082"/>
    <xdr:pic>
      <xdr:nvPicPr>
        <xdr:cNvPr id="698" name="Picture 697" descr="Gas pipeline line icon concept. Gas ...">
          <a:extLst>
            <a:ext uri="{FF2B5EF4-FFF2-40B4-BE49-F238E27FC236}">
              <a16:creationId xmlns:a16="http://schemas.microsoft.com/office/drawing/2014/main" id="{BE3CBE88-139C-4F74-8648-804F47ABDF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38457" y="176838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54429</xdr:colOff>
      <xdr:row>311</xdr:row>
      <xdr:rowOff>163286</xdr:rowOff>
    </xdr:from>
    <xdr:ext cx="382764" cy="287082"/>
    <xdr:pic>
      <xdr:nvPicPr>
        <xdr:cNvPr id="699" name="Picture 698" descr="Gas pipeline line icon concept. Gas ...">
          <a:extLst>
            <a:ext uri="{FF2B5EF4-FFF2-40B4-BE49-F238E27FC236}">
              <a16:creationId xmlns:a16="http://schemas.microsoft.com/office/drawing/2014/main" id="{865DA39D-939A-42EA-B988-7F9A5464F0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68829" y="54989186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45357</xdr:colOff>
      <xdr:row>323</xdr:row>
      <xdr:rowOff>154214</xdr:rowOff>
    </xdr:from>
    <xdr:ext cx="382764" cy="287082"/>
    <xdr:pic>
      <xdr:nvPicPr>
        <xdr:cNvPr id="700" name="Picture 699" descr="Gas pipeline line icon concept. Gas ...">
          <a:extLst>
            <a:ext uri="{FF2B5EF4-FFF2-40B4-BE49-F238E27FC236}">
              <a16:creationId xmlns:a16="http://schemas.microsoft.com/office/drawing/2014/main" id="{DA7D8F4C-B068-4B7C-851F-1BDD04E191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3067957" y="57050214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45357</xdr:colOff>
      <xdr:row>335</xdr:row>
      <xdr:rowOff>145143</xdr:rowOff>
    </xdr:from>
    <xdr:ext cx="382764" cy="287082"/>
    <xdr:pic>
      <xdr:nvPicPr>
        <xdr:cNvPr id="701" name="Picture 700" descr="Gas pipeline line icon concept. Gas ...">
          <a:extLst>
            <a:ext uri="{FF2B5EF4-FFF2-40B4-BE49-F238E27FC236}">
              <a16:creationId xmlns:a16="http://schemas.microsoft.com/office/drawing/2014/main" id="{824FF0DA-A584-4B3C-8A8C-06838F5331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13857" y="591112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190500</xdr:colOff>
      <xdr:row>64</xdr:row>
      <xdr:rowOff>0</xdr:rowOff>
    </xdr:from>
    <xdr:ext cx="108857" cy="344130"/>
    <xdr:pic>
      <xdr:nvPicPr>
        <xdr:cNvPr id="702" name="Picture 11595">
          <a:extLst>
            <a:ext uri="{FF2B5EF4-FFF2-40B4-BE49-F238E27FC236}">
              <a16:creationId xmlns:a16="http://schemas.microsoft.com/office/drawing/2014/main" id="{F2B1967F-9AC2-481C-A2C2-5BF5E2DE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121602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99</xdr:row>
      <xdr:rowOff>0</xdr:rowOff>
    </xdr:from>
    <xdr:ext cx="108857" cy="344130"/>
    <xdr:pic>
      <xdr:nvPicPr>
        <xdr:cNvPr id="703" name="Picture 11595">
          <a:extLst>
            <a:ext uri="{FF2B5EF4-FFF2-40B4-BE49-F238E27FC236}">
              <a16:creationId xmlns:a16="http://schemas.microsoft.com/office/drawing/2014/main" id="{EEBD30D8-3F3A-4A39-87D4-0FD2F594A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63258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99</xdr:row>
      <xdr:rowOff>0</xdr:rowOff>
    </xdr:from>
    <xdr:ext cx="108857" cy="344130"/>
    <xdr:pic>
      <xdr:nvPicPr>
        <xdr:cNvPr id="704" name="Picture 11595">
          <a:extLst>
            <a:ext uri="{FF2B5EF4-FFF2-40B4-BE49-F238E27FC236}">
              <a16:creationId xmlns:a16="http://schemas.microsoft.com/office/drawing/2014/main" id="{EC43EA50-9E6C-43EB-8CD2-2D84F696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8224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208643</xdr:colOff>
      <xdr:row>98</xdr:row>
      <xdr:rowOff>163287</xdr:rowOff>
    </xdr:from>
    <xdr:ext cx="108857" cy="344130"/>
    <xdr:pic>
      <xdr:nvPicPr>
        <xdr:cNvPr id="705" name="Picture 11595">
          <a:extLst>
            <a:ext uri="{FF2B5EF4-FFF2-40B4-BE49-F238E27FC236}">
              <a16:creationId xmlns:a16="http://schemas.microsoft.com/office/drawing/2014/main" id="{AD0AB384-CE20-499A-A857-3F8068195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443" y="18216337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226786</xdr:colOff>
      <xdr:row>99</xdr:row>
      <xdr:rowOff>9072</xdr:rowOff>
    </xdr:from>
    <xdr:ext cx="108857" cy="344130"/>
    <xdr:pic>
      <xdr:nvPicPr>
        <xdr:cNvPr id="706" name="Picture 11595">
          <a:extLst>
            <a:ext uri="{FF2B5EF4-FFF2-40B4-BE49-F238E27FC236}">
              <a16:creationId xmlns:a16="http://schemas.microsoft.com/office/drawing/2014/main" id="{91EA5A07-A698-4C58-8DD8-66B1CE11C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886" y="182335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217715</xdr:colOff>
      <xdr:row>111</xdr:row>
      <xdr:rowOff>0</xdr:rowOff>
    </xdr:from>
    <xdr:ext cx="108857" cy="344130"/>
    <xdr:pic>
      <xdr:nvPicPr>
        <xdr:cNvPr id="707" name="Picture 11595">
          <a:extLst>
            <a:ext uri="{FF2B5EF4-FFF2-40B4-BE49-F238E27FC236}">
              <a16:creationId xmlns:a16="http://schemas.microsoft.com/office/drawing/2014/main" id="{6EFA881A-A214-4FF9-AB47-949B2681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415" y="203200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217714</xdr:colOff>
      <xdr:row>111</xdr:row>
      <xdr:rowOff>9071</xdr:rowOff>
    </xdr:from>
    <xdr:ext cx="108857" cy="344130"/>
    <xdr:pic>
      <xdr:nvPicPr>
        <xdr:cNvPr id="708" name="Picture 11595">
          <a:extLst>
            <a:ext uri="{FF2B5EF4-FFF2-40B4-BE49-F238E27FC236}">
              <a16:creationId xmlns:a16="http://schemas.microsoft.com/office/drawing/2014/main" id="{377541CB-77E6-4F3E-9742-BAC683E0D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8514" y="203290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244928</xdr:colOff>
      <xdr:row>123</xdr:row>
      <xdr:rowOff>0</xdr:rowOff>
    </xdr:from>
    <xdr:ext cx="108857" cy="344130"/>
    <xdr:pic>
      <xdr:nvPicPr>
        <xdr:cNvPr id="709" name="Picture 11595">
          <a:extLst>
            <a:ext uri="{FF2B5EF4-FFF2-40B4-BE49-F238E27FC236}">
              <a16:creationId xmlns:a16="http://schemas.microsoft.com/office/drawing/2014/main" id="{5B54F9A8-4A6C-456D-A367-9B88337A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28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123</xdr:row>
      <xdr:rowOff>0</xdr:rowOff>
    </xdr:from>
    <xdr:ext cx="108857" cy="344130"/>
    <xdr:pic>
      <xdr:nvPicPr>
        <xdr:cNvPr id="710" name="Picture 11595">
          <a:extLst>
            <a:ext uri="{FF2B5EF4-FFF2-40B4-BE49-F238E27FC236}">
              <a16:creationId xmlns:a16="http://schemas.microsoft.com/office/drawing/2014/main" id="{BC7A0ED9-D0E9-4546-8AB3-5730A18F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226785</xdr:colOff>
      <xdr:row>123</xdr:row>
      <xdr:rowOff>0</xdr:rowOff>
    </xdr:from>
    <xdr:ext cx="108857" cy="344130"/>
    <xdr:pic>
      <xdr:nvPicPr>
        <xdr:cNvPr id="711" name="Picture 11595">
          <a:extLst>
            <a:ext uri="{FF2B5EF4-FFF2-40B4-BE49-F238E27FC236}">
              <a16:creationId xmlns:a16="http://schemas.microsoft.com/office/drawing/2014/main" id="{6E233CF2-8EC3-4D49-9B0E-AF21CEE6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885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135</xdr:row>
      <xdr:rowOff>0</xdr:rowOff>
    </xdr:from>
    <xdr:ext cx="108857" cy="344130"/>
    <xdr:pic>
      <xdr:nvPicPr>
        <xdr:cNvPr id="712" name="Picture 11595">
          <a:extLst>
            <a:ext uri="{FF2B5EF4-FFF2-40B4-BE49-F238E27FC236}">
              <a16:creationId xmlns:a16="http://schemas.microsoft.com/office/drawing/2014/main" id="{75FF0106-DBBA-4AAC-9E6E-651A262FB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190500</xdr:colOff>
      <xdr:row>135</xdr:row>
      <xdr:rowOff>0</xdr:rowOff>
    </xdr:from>
    <xdr:ext cx="108857" cy="344130"/>
    <xdr:pic>
      <xdr:nvPicPr>
        <xdr:cNvPr id="713" name="Picture 11595">
          <a:extLst>
            <a:ext uri="{FF2B5EF4-FFF2-40B4-BE49-F238E27FC236}">
              <a16:creationId xmlns:a16="http://schemas.microsoft.com/office/drawing/2014/main" id="{92093EA1-D101-40B3-8547-1C2D10703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181429</xdr:colOff>
      <xdr:row>135</xdr:row>
      <xdr:rowOff>0</xdr:rowOff>
    </xdr:from>
    <xdr:ext cx="108857" cy="344130"/>
    <xdr:pic>
      <xdr:nvPicPr>
        <xdr:cNvPr id="714" name="Picture 11595">
          <a:extLst>
            <a:ext uri="{FF2B5EF4-FFF2-40B4-BE49-F238E27FC236}">
              <a16:creationId xmlns:a16="http://schemas.microsoft.com/office/drawing/2014/main" id="{07A297EB-247B-41D8-A061-74E4B336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629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226786</xdr:colOff>
      <xdr:row>147</xdr:row>
      <xdr:rowOff>0</xdr:rowOff>
    </xdr:from>
    <xdr:ext cx="108857" cy="344130"/>
    <xdr:pic>
      <xdr:nvPicPr>
        <xdr:cNvPr id="715" name="Picture 11595">
          <a:extLst>
            <a:ext uri="{FF2B5EF4-FFF2-40B4-BE49-F238E27FC236}">
              <a16:creationId xmlns:a16="http://schemas.microsoft.com/office/drawing/2014/main" id="{90627911-F3BD-4EBA-8398-9EB5EA383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3486" y="265303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226785</xdr:colOff>
      <xdr:row>171</xdr:row>
      <xdr:rowOff>0</xdr:rowOff>
    </xdr:from>
    <xdr:ext cx="108857" cy="344130"/>
    <xdr:pic>
      <xdr:nvPicPr>
        <xdr:cNvPr id="716" name="Picture 11595">
          <a:extLst>
            <a:ext uri="{FF2B5EF4-FFF2-40B4-BE49-F238E27FC236}">
              <a16:creationId xmlns:a16="http://schemas.microsoft.com/office/drawing/2014/main" id="{CD7280C8-630D-4FB1-94E9-EE314557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585" y="30670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72572</xdr:colOff>
      <xdr:row>171</xdr:row>
      <xdr:rowOff>9071</xdr:rowOff>
    </xdr:from>
    <xdr:ext cx="108857" cy="344130"/>
    <xdr:pic>
      <xdr:nvPicPr>
        <xdr:cNvPr id="717" name="Picture 11595">
          <a:extLst>
            <a:ext uri="{FF2B5EF4-FFF2-40B4-BE49-F238E27FC236}">
              <a16:creationId xmlns:a16="http://schemas.microsoft.com/office/drawing/2014/main" id="{B959523D-33A0-4605-A561-2CE83012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372" y="306795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235857</xdr:colOff>
      <xdr:row>171</xdr:row>
      <xdr:rowOff>9072</xdr:rowOff>
    </xdr:from>
    <xdr:ext cx="108857" cy="344130"/>
    <xdr:pic>
      <xdr:nvPicPr>
        <xdr:cNvPr id="718" name="Picture 11595">
          <a:extLst>
            <a:ext uri="{FF2B5EF4-FFF2-40B4-BE49-F238E27FC236}">
              <a16:creationId xmlns:a16="http://schemas.microsoft.com/office/drawing/2014/main" id="{3BD62FAE-1888-45D2-968E-12FDE17D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757" y="306795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226786</xdr:colOff>
      <xdr:row>183</xdr:row>
      <xdr:rowOff>0</xdr:rowOff>
    </xdr:from>
    <xdr:ext cx="108857" cy="344130"/>
    <xdr:pic>
      <xdr:nvPicPr>
        <xdr:cNvPr id="719" name="Picture 11595">
          <a:extLst>
            <a:ext uri="{FF2B5EF4-FFF2-40B4-BE49-F238E27FC236}">
              <a16:creationId xmlns:a16="http://schemas.microsoft.com/office/drawing/2014/main" id="{EF2D60F1-5084-4C67-9D78-F711E078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286" y="32740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290286</xdr:colOff>
      <xdr:row>183</xdr:row>
      <xdr:rowOff>18142</xdr:rowOff>
    </xdr:from>
    <xdr:ext cx="108857" cy="344130"/>
    <xdr:pic>
      <xdr:nvPicPr>
        <xdr:cNvPr id="720" name="Picture 11595">
          <a:extLst>
            <a:ext uri="{FF2B5EF4-FFF2-40B4-BE49-F238E27FC236}">
              <a16:creationId xmlns:a16="http://schemas.microsoft.com/office/drawing/2014/main" id="{82100734-DDED-41D8-9267-51469F9D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186" y="3275874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90714</xdr:colOff>
      <xdr:row>183</xdr:row>
      <xdr:rowOff>0</xdr:rowOff>
    </xdr:from>
    <xdr:ext cx="108857" cy="344130"/>
    <xdr:pic>
      <xdr:nvPicPr>
        <xdr:cNvPr id="721" name="Picture 11595">
          <a:extLst>
            <a:ext uri="{FF2B5EF4-FFF2-40B4-BE49-F238E27FC236}">
              <a16:creationId xmlns:a16="http://schemas.microsoft.com/office/drawing/2014/main" id="{7B57E14B-FFB5-4E21-A81E-071590B8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614" y="32740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199572</xdr:colOff>
      <xdr:row>195</xdr:row>
      <xdr:rowOff>9072</xdr:rowOff>
    </xdr:from>
    <xdr:ext cx="108857" cy="344130"/>
    <xdr:pic>
      <xdr:nvPicPr>
        <xdr:cNvPr id="722" name="Picture 11595">
          <a:extLst>
            <a:ext uri="{FF2B5EF4-FFF2-40B4-BE49-F238E27FC236}">
              <a16:creationId xmlns:a16="http://schemas.microsoft.com/office/drawing/2014/main" id="{83179060-A8DF-48F1-97BE-79EFFF837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0872" y="327496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208643</xdr:colOff>
      <xdr:row>207</xdr:row>
      <xdr:rowOff>0</xdr:rowOff>
    </xdr:from>
    <xdr:ext cx="108857" cy="344130"/>
    <xdr:pic>
      <xdr:nvPicPr>
        <xdr:cNvPr id="723" name="Picture 11595">
          <a:extLst>
            <a:ext uri="{FF2B5EF4-FFF2-40B4-BE49-F238E27FC236}">
              <a16:creationId xmlns:a16="http://schemas.microsoft.com/office/drawing/2014/main" id="{F2458912-0D9F-4B33-9151-ADD205F7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3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163286</xdr:colOff>
      <xdr:row>207</xdr:row>
      <xdr:rowOff>0</xdr:rowOff>
    </xdr:from>
    <xdr:ext cx="108857" cy="344130"/>
    <xdr:pic>
      <xdr:nvPicPr>
        <xdr:cNvPr id="724" name="Picture 11595">
          <a:extLst>
            <a:ext uri="{FF2B5EF4-FFF2-40B4-BE49-F238E27FC236}">
              <a16:creationId xmlns:a16="http://schemas.microsoft.com/office/drawing/2014/main" id="{07A9D392-0280-41CC-9A57-7F3638660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986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163286</xdr:colOff>
      <xdr:row>207</xdr:row>
      <xdr:rowOff>0</xdr:rowOff>
    </xdr:from>
    <xdr:ext cx="108857" cy="344130"/>
    <xdr:pic>
      <xdr:nvPicPr>
        <xdr:cNvPr id="725" name="Picture 11595">
          <a:extLst>
            <a:ext uri="{FF2B5EF4-FFF2-40B4-BE49-F238E27FC236}">
              <a16:creationId xmlns:a16="http://schemas.microsoft.com/office/drawing/2014/main" id="{C8D6ABBD-24F0-45DA-8837-49AE2455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4086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181429</xdr:colOff>
      <xdr:row>219</xdr:row>
      <xdr:rowOff>9072</xdr:rowOff>
    </xdr:from>
    <xdr:ext cx="108857" cy="344130"/>
    <xdr:pic>
      <xdr:nvPicPr>
        <xdr:cNvPr id="726" name="Picture 11595">
          <a:extLst>
            <a:ext uri="{FF2B5EF4-FFF2-40B4-BE49-F238E27FC236}">
              <a16:creationId xmlns:a16="http://schemas.microsoft.com/office/drawing/2014/main" id="{3B7AA48D-B6D8-49A3-B033-0A2D5D9B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9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235857</xdr:colOff>
      <xdr:row>219</xdr:row>
      <xdr:rowOff>9072</xdr:rowOff>
    </xdr:from>
    <xdr:ext cx="108857" cy="344130"/>
    <xdr:pic>
      <xdr:nvPicPr>
        <xdr:cNvPr id="727" name="Picture 11595">
          <a:extLst>
            <a:ext uri="{FF2B5EF4-FFF2-40B4-BE49-F238E27FC236}">
              <a16:creationId xmlns:a16="http://schemas.microsoft.com/office/drawing/2014/main" id="{551A25DD-3271-4A89-B89C-1B9F688C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2557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226786</xdr:colOff>
      <xdr:row>219</xdr:row>
      <xdr:rowOff>9072</xdr:rowOff>
    </xdr:from>
    <xdr:ext cx="108857" cy="344130"/>
    <xdr:pic>
      <xdr:nvPicPr>
        <xdr:cNvPr id="728" name="Picture 11595">
          <a:extLst>
            <a:ext uri="{FF2B5EF4-FFF2-40B4-BE49-F238E27FC236}">
              <a16:creationId xmlns:a16="http://schemas.microsoft.com/office/drawing/2014/main" id="{D82542CC-87E1-450B-AA43-BD7D16B2B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1686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181429</xdr:colOff>
      <xdr:row>231</xdr:row>
      <xdr:rowOff>18143</xdr:rowOff>
    </xdr:from>
    <xdr:ext cx="108857" cy="344130"/>
    <xdr:pic>
      <xdr:nvPicPr>
        <xdr:cNvPr id="729" name="Picture 11595">
          <a:extLst>
            <a:ext uri="{FF2B5EF4-FFF2-40B4-BE49-F238E27FC236}">
              <a16:creationId xmlns:a16="http://schemas.microsoft.com/office/drawing/2014/main" id="{E3916E5D-8986-4540-A40D-88B476AB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9" y="410391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190500</xdr:colOff>
      <xdr:row>231</xdr:row>
      <xdr:rowOff>27215</xdr:rowOff>
    </xdr:from>
    <xdr:ext cx="108857" cy="344130"/>
    <xdr:pic>
      <xdr:nvPicPr>
        <xdr:cNvPr id="730" name="Picture 11595">
          <a:extLst>
            <a:ext uri="{FF2B5EF4-FFF2-40B4-BE49-F238E27FC236}">
              <a16:creationId xmlns:a16="http://schemas.microsoft.com/office/drawing/2014/main" id="{6724FBCE-5985-462E-B678-71A395923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41048215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208643</xdr:colOff>
      <xdr:row>242</xdr:row>
      <xdr:rowOff>163286</xdr:rowOff>
    </xdr:from>
    <xdr:ext cx="108857" cy="344130"/>
    <xdr:pic>
      <xdr:nvPicPr>
        <xdr:cNvPr id="731" name="Picture 11595">
          <a:extLst>
            <a:ext uri="{FF2B5EF4-FFF2-40B4-BE49-F238E27FC236}">
              <a16:creationId xmlns:a16="http://schemas.microsoft.com/office/drawing/2014/main" id="{B24D5D1D-8CF3-4A17-BD76-D931704B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443" y="4308293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208643</xdr:colOff>
      <xdr:row>243</xdr:row>
      <xdr:rowOff>18143</xdr:rowOff>
    </xdr:from>
    <xdr:ext cx="108857" cy="344130"/>
    <xdr:pic>
      <xdr:nvPicPr>
        <xdr:cNvPr id="732" name="Picture 11595">
          <a:extLst>
            <a:ext uri="{FF2B5EF4-FFF2-40B4-BE49-F238E27FC236}">
              <a16:creationId xmlns:a16="http://schemas.microsoft.com/office/drawing/2014/main" id="{3928260F-A4EE-4D23-A18E-F41A2F0DC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431092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181429</xdr:colOff>
      <xdr:row>243</xdr:row>
      <xdr:rowOff>9071</xdr:rowOff>
    </xdr:from>
    <xdr:ext cx="108857" cy="344130"/>
    <xdr:pic>
      <xdr:nvPicPr>
        <xdr:cNvPr id="733" name="Picture 11595">
          <a:extLst>
            <a:ext uri="{FF2B5EF4-FFF2-40B4-BE49-F238E27FC236}">
              <a16:creationId xmlns:a16="http://schemas.microsoft.com/office/drawing/2014/main" id="{154EE9A4-651B-4D2D-B8F0-0ACB333DE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629" y="431001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208643</xdr:colOff>
      <xdr:row>255</xdr:row>
      <xdr:rowOff>0</xdr:rowOff>
    </xdr:from>
    <xdr:ext cx="108857" cy="344130"/>
    <xdr:pic>
      <xdr:nvPicPr>
        <xdr:cNvPr id="734" name="Picture 11595">
          <a:extLst>
            <a:ext uri="{FF2B5EF4-FFF2-40B4-BE49-F238E27FC236}">
              <a16:creationId xmlns:a16="http://schemas.microsoft.com/office/drawing/2014/main" id="{57147E96-D618-45E3-A1DD-21330B3F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45161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163286</xdr:colOff>
      <xdr:row>291</xdr:row>
      <xdr:rowOff>0</xdr:rowOff>
    </xdr:from>
    <xdr:ext cx="108857" cy="344130"/>
    <xdr:pic>
      <xdr:nvPicPr>
        <xdr:cNvPr id="735" name="Picture 11595">
          <a:extLst>
            <a:ext uri="{FF2B5EF4-FFF2-40B4-BE49-F238E27FC236}">
              <a16:creationId xmlns:a16="http://schemas.microsoft.com/office/drawing/2014/main" id="{B682D5E1-8FA2-4AE6-9833-0FE940ED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6386" y="51371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226786</xdr:colOff>
      <xdr:row>303</xdr:row>
      <xdr:rowOff>0</xdr:rowOff>
    </xdr:from>
    <xdr:ext cx="108857" cy="344130"/>
    <xdr:pic>
      <xdr:nvPicPr>
        <xdr:cNvPr id="736" name="Picture 11595">
          <a:extLst>
            <a:ext uri="{FF2B5EF4-FFF2-40B4-BE49-F238E27FC236}">
              <a16:creationId xmlns:a16="http://schemas.microsoft.com/office/drawing/2014/main" id="{96F05EA7-BEBC-46BA-B456-206F97C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286" y="53441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254000</xdr:colOff>
      <xdr:row>314</xdr:row>
      <xdr:rowOff>163286</xdr:rowOff>
    </xdr:from>
    <xdr:ext cx="108857" cy="344130"/>
    <xdr:pic>
      <xdr:nvPicPr>
        <xdr:cNvPr id="737" name="Picture 11595">
          <a:extLst>
            <a:ext uri="{FF2B5EF4-FFF2-40B4-BE49-F238E27FC236}">
              <a16:creationId xmlns:a16="http://schemas.microsoft.com/office/drawing/2014/main" id="{51CA59C5-1C31-4812-B026-6E8A0DDBF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50353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217714</xdr:colOff>
      <xdr:row>315</xdr:row>
      <xdr:rowOff>18143</xdr:rowOff>
    </xdr:from>
    <xdr:ext cx="108857" cy="344130"/>
    <xdr:pic>
      <xdr:nvPicPr>
        <xdr:cNvPr id="738" name="Picture 11595">
          <a:extLst>
            <a:ext uri="{FF2B5EF4-FFF2-40B4-BE49-F238E27FC236}">
              <a16:creationId xmlns:a16="http://schemas.microsoft.com/office/drawing/2014/main" id="{9DB67F04-53D9-4ED1-931E-172AF4CC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6714" y="555298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226786</xdr:colOff>
      <xdr:row>315</xdr:row>
      <xdr:rowOff>18143</xdr:rowOff>
    </xdr:from>
    <xdr:ext cx="108857" cy="344130"/>
    <xdr:pic>
      <xdr:nvPicPr>
        <xdr:cNvPr id="739" name="Picture 11595">
          <a:extLst>
            <a:ext uri="{FF2B5EF4-FFF2-40B4-BE49-F238E27FC236}">
              <a16:creationId xmlns:a16="http://schemas.microsoft.com/office/drawing/2014/main" id="{3D16C289-18E6-426F-B4F9-0AE282360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3986" y="555298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327</xdr:row>
      <xdr:rowOff>9072</xdr:rowOff>
    </xdr:from>
    <xdr:ext cx="108857" cy="344130"/>
    <xdr:pic>
      <xdr:nvPicPr>
        <xdr:cNvPr id="740" name="Picture 11595">
          <a:extLst>
            <a:ext uri="{FF2B5EF4-FFF2-40B4-BE49-F238E27FC236}">
              <a16:creationId xmlns:a16="http://schemas.microsoft.com/office/drawing/2014/main" id="{AD12EBD1-7EC9-48C0-B7CE-E3BAA0997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555207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244928</xdr:colOff>
      <xdr:row>363</xdr:row>
      <xdr:rowOff>9071</xdr:rowOff>
    </xdr:from>
    <xdr:ext cx="108857" cy="344130"/>
    <xdr:pic>
      <xdr:nvPicPr>
        <xdr:cNvPr id="741" name="Picture 11595">
          <a:extLst>
            <a:ext uri="{FF2B5EF4-FFF2-40B4-BE49-F238E27FC236}">
              <a16:creationId xmlns:a16="http://schemas.microsoft.com/office/drawing/2014/main" id="{3329BC1A-7084-4188-B24D-D08882E82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1628" y="638011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235857</xdr:colOff>
      <xdr:row>375</xdr:row>
      <xdr:rowOff>18143</xdr:rowOff>
    </xdr:from>
    <xdr:ext cx="108857" cy="344130"/>
    <xdr:pic>
      <xdr:nvPicPr>
        <xdr:cNvPr id="742" name="Picture 11595">
          <a:extLst>
            <a:ext uri="{FF2B5EF4-FFF2-40B4-BE49-F238E27FC236}">
              <a16:creationId xmlns:a16="http://schemas.microsoft.com/office/drawing/2014/main" id="{14C3F1FD-FAE7-4915-93E5-059519A5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4857" y="6589939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181429</xdr:colOff>
      <xdr:row>315</xdr:row>
      <xdr:rowOff>9072</xdr:rowOff>
    </xdr:from>
    <xdr:to>
      <xdr:col>6</xdr:col>
      <xdr:colOff>238579</xdr:colOff>
      <xdr:row>317</xdr:row>
      <xdr:rowOff>127908</xdr:rowOff>
    </xdr:to>
    <xdr:sp macro="" textlink="">
      <xdr:nvSpPr>
        <xdr:cNvPr id="743" name="Rectangle 11590" descr="Light horizontal">
          <a:extLst>
            <a:ext uri="{FF2B5EF4-FFF2-40B4-BE49-F238E27FC236}">
              <a16:creationId xmlns:a16="http://schemas.microsoft.com/office/drawing/2014/main" id="{126A5CA9-1922-4B8C-8AE6-816CC13C17F2}"/>
            </a:ext>
          </a:extLst>
        </xdr:cNvPr>
        <xdr:cNvSpPr>
          <a:spLocks noChangeArrowheads="1"/>
        </xdr:cNvSpPr>
      </xdr:nvSpPr>
      <xdr:spPr bwMode="auto">
        <a:xfrm>
          <a:off x="2149929" y="55520772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163286</xdr:colOff>
      <xdr:row>123</xdr:row>
      <xdr:rowOff>9073</xdr:rowOff>
    </xdr:from>
    <xdr:to>
      <xdr:col>12</xdr:col>
      <xdr:colOff>272142</xdr:colOff>
      <xdr:row>125</xdr:row>
      <xdr:rowOff>48532</xdr:rowOff>
    </xdr:to>
    <xdr:sp macro="" textlink="">
      <xdr:nvSpPr>
        <xdr:cNvPr id="744" name="AutoShape 10732">
          <a:extLst>
            <a:ext uri="{FF2B5EF4-FFF2-40B4-BE49-F238E27FC236}">
              <a16:creationId xmlns:a16="http://schemas.microsoft.com/office/drawing/2014/main" id="{D315B13E-710A-47A9-9830-1DEE88F026A7}"/>
            </a:ext>
          </a:extLst>
        </xdr:cNvPr>
        <xdr:cNvSpPr>
          <a:spLocks noChangeArrowheads="1"/>
        </xdr:cNvSpPr>
      </xdr:nvSpPr>
      <xdr:spPr bwMode="auto">
        <a:xfrm rot="5400000">
          <a:off x="5157334" y="22535925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154214</xdr:colOff>
      <xdr:row>170</xdr:row>
      <xdr:rowOff>163287</xdr:rowOff>
    </xdr:from>
    <xdr:to>
      <xdr:col>20</xdr:col>
      <xdr:colOff>263070</xdr:colOff>
      <xdr:row>173</xdr:row>
      <xdr:rowOff>30388</xdr:rowOff>
    </xdr:to>
    <xdr:sp macro="" textlink="">
      <xdr:nvSpPr>
        <xdr:cNvPr id="745" name="AutoShape 10732">
          <a:extLst>
            <a:ext uri="{FF2B5EF4-FFF2-40B4-BE49-F238E27FC236}">
              <a16:creationId xmlns:a16="http://schemas.microsoft.com/office/drawing/2014/main" id="{713D6FB2-851F-4002-8E5A-37392D900E20}"/>
            </a:ext>
          </a:extLst>
        </xdr:cNvPr>
        <xdr:cNvSpPr>
          <a:spLocks noChangeArrowheads="1"/>
        </xdr:cNvSpPr>
      </xdr:nvSpPr>
      <xdr:spPr bwMode="auto">
        <a:xfrm rot="5400000">
          <a:off x="9365116" y="30798635"/>
          <a:ext cx="381451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136072</xdr:colOff>
      <xdr:row>110</xdr:row>
      <xdr:rowOff>127000</xdr:rowOff>
    </xdr:from>
    <xdr:to>
      <xdr:col>4</xdr:col>
      <xdr:colOff>353786</xdr:colOff>
      <xdr:row>113</xdr:row>
      <xdr:rowOff>81642</xdr:rowOff>
    </xdr:to>
    <xdr:sp macro="" textlink="">
      <xdr:nvSpPr>
        <xdr:cNvPr id="746" name="Equals 2636">
          <a:extLst>
            <a:ext uri="{FF2B5EF4-FFF2-40B4-BE49-F238E27FC236}">
              <a16:creationId xmlns:a16="http://schemas.microsoft.com/office/drawing/2014/main" id="{37DEABDF-D460-4F69-A334-C3F2860437A7}"/>
            </a:ext>
          </a:extLst>
        </xdr:cNvPr>
        <xdr:cNvSpPr/>
      </xdr:nvSpPr>
      <xdr:spPr>
        <a:xfrm rot="5400000">
          <a:off x="924833" y="20401189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108857</xdr:colOff>
      <xdr:row>266</xdr:row>
      <xdr:rowOff>117929</xdr:rowOff>
    </xdr:from>
    <xdr:to>
      <xdr:col>20</xdr:col>
      <xdr:colOff>326571</xdr:colOff>
      <xdr:row>269</xdr:row>
      <xdr:rowOff>72572</xdr:rowOff>
    </xdr:to>
    <xdr:sp macro="" textlink="">
      <xdr:nvSpPr>
        <xdr:cNvPr id="747" name="Equals 2636">
          <a:extLst>
            <a:ext uri="{FF2B5EF4-FFF2-40B4-BE49-F238E27FC236}">
              <a16:creationId xmlns:a16="http://schemas.microsoft.com/office/drawing/2014/main" id="{77322AF4-0D33-49C2-9F1B-ABFAF9A29673}"/>
            </a:ext>
          </a:extLst>
        </xdr:cNvPr>
        <xdr:cNvSpPr/>
      </xdr:nvSpPr>
      <xdr:spPr>
        <a:xfrm rot="5400000">
          <a:off x="9330417" y="47303419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302</xdr:row>
      <xdr:rowOff>127000</xdr:rowOff>
    </xdr:from>
    <xdr:to>
      <xdr:col>2</xdr:col>
      <xdr:colOff>408214</xdr:colOff>
      <xdr:row>305</xdr:row>
      <xdr:rowOff>81643</xdr:rowOff>
    </xdr:to>
    <xdr:sp macro="" textlink="">
      <xdr:nvSpPr>
        <xdr:cNvPr id="748" name="Equals 2636">
          <a:extLst>
            <a:ext uri="{FF2B5EF4-FFF2-40B4-BE49-F238E27FC236}">
              <a16:creationId xmlns:a16="http://schemas.microsoft.com/office/drawing/2014/main" id="{851FCDA7-B27C-4C1C-896A-761F5D887FFA}"/>
            </a:ext>
          </a:extLst>
        </xdr:cNvPr>
        <xdr:cNvSpPr/>
      </xdr:nvSpPr>
      <xdr:spPr>
        <a:xfrm rot="5400000">
          <a:off x="10466160" y="51452690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136071</xdr:colOff>
      <xdr:row>158</xdr:row>
      <xdr:rowOff>117929</xdr:rowOff>
    </xdr:from>
    <xdr:to>
      <xdr:col>14</xdr:col>
      <xdr:colOff>353785</xdr:colOff>
      <xdr:row>161</xdr:row>
      <xdr:rowOff>72572</xdr:rowOff>
    </xdr:to>
    <xdr:sp macro="" textlink="">
      <xdr:nvSpPr>
        <xdr:cNvPr id="749" name="Equals 2636">
          <a:extLst>
            <a:ext uri="{FF2B5EF4-FFF2-40B4-BE49-F238E27FC236}">
              <a16:creationId xmlns:a16="http://schemas.microsoft.com/office/drawing/2014/main" id="{3A2F2D37-F8B1-4643-B398-DC5FBC586729}"/>
            </a:ext>
          </a:extLst>
        </xdr:cNvPr>
        <xdr:cNvSpPr/>
      </xdr:nvSpPr>
      <xdr:spPr>
        <a:xfrm rot="5400000">
          <a:off x="6195331" y="28672519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90714</xdr:colOff>
      <xdr:row>194</xdr:row>
      <xdr:rowOff>108857</xdr:rowOff>
    </xdr:from>
    <xdr:to>
      <xdr:col>16</xdr:col>
      <xdr:colOff>308428</xdr:colOff>
      <xdr:row>197</xdr:row>
      <xdr:rowOff>63499</xdr:rowOff>
    </xdr:to>
    <xdr:sp macro="" textlink="">
      <xdr:nvSpPr>
        <xdr:cNvPr id="750" name="Equals 2636">
          <a:extLst>
            <a:ext uri="{FF2B5EF4-FFF2-40B4-BE49-F238E27FC236}">
              <a16:creationId xmlns:a16="http://schemas.microsoft.com/office/drawing/2014/main" id="{6412ABDC-DEB7-462C-9C46-22A9D2120415}"/>
            </a:ext>
          </a:extLst>
        </xdr:cNvPr>
        <xdr:cNvSpPr/>
      </xdr:nvSpPr>
      <xdr:spPr>
        <a:xfrm rot="5400000">
          <a:off x="7204075" y="34873746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136072</xdr:colOff>
      <xdr:row>254</xdr:row>
      <xdr:rowOff>127000</xdr:rowOff>
    </xdr:from>
    <xdr:to>
      <xdr:col>20</xdr:col>
      <xdr:colOff>353786</xdr:colOff>
      <xdr:row>257</xdr:row>
      <xdr:rowOff>81642</xdr:rowOff>
    </xdr:to>
    <xdr:sp macro="" textlink="">
      <xdr:nvSpPr>
        <xdr:cNvPr id="751" name="Equals 2636">
          <a:extLst>
            <a:ext uri="{FF2B5EF4-FFF2-40B4-BE49-F238E27FC236}">
              <a16:creationId xmlns:a16="http://schemas.microsoft.com/office/drawing/2014/main" id="{53158933-66B5-4715-950F-AFCCFDC2C1BC}"/>
            </a:ext>
          </a:extLst>
        </xdr:cNvPr>
        <xdr:cNvSpPr/>
      </xdr:nvSpPr>
      <xdr:spPr>
        <a:xfrm rot="5400000">
          <a:off x="9357633" y="45242389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117929</xdr:colOff>
      <xdr:row>266</xdr:row>
      <xdr:rowOff>108857</xdr:rowOff>
    </xdr:from>
    <xdr:to>
      <xdr:col>10</xdr:col>
      <xdr:colOff>335643</xdr:colOff>
      <xdr:row>269</xdr:row>
      <xdr:rowOff>63500</xdr:rowOff>
    </xdr:to>
    <xdr:sp macro="" textlink="">
      <xdr:nvSpPr>
        <xdr:cNvPr id="752" name="Equals 2636">
          <a:extLst>
            <a:ext uri="{FF2B5EF4-FFF2-40B4-BE49-F238E27FC236}">
              <a16:creationId xmlns:a16="http://schemas.microsoft.com/office/drawing/2014/main" id="{017ABE43-9F1B-4E96-AFE3-391CFA76BC23}"/>
            </a:ext>
          </a:extLst>
        </xdr:cNvPr>
        <xdr:cNvSpPr/>
      </xdr:nvSpPr>
      <xdr:spPr>
        <a:xfrm rot="5400000">
          <a:off x="4068989" y="47294347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190500</xdr:colOff>
      <xdr:row>88</xdr:row>
      <xdr:rowOff>18143</xdr:rowOff>
    </xdr:from>
    <xdr:to>
      <xdr:col>4</xdr:col>
      <xdr:colOff>247650</xdr:colOff>
      <xdr:row>90</xdr:row>
      <xdr:rowOff>136979</xdr:rowOff>
    </xdr:to>
    <xdr:sp macro="" textlink="">
      <xdr:nvSpPr>
        <xdr:cNvPr id="753" name="Rectangle 11590" descr="Light horizontal">
          <a:extLst>
            <a:ext uri="{FF2B5EF4-FFF2-40B4-BE49-F238E27FC236}">
              <a16:creationId xmlns:a16="http://schemas.microsoft.com/office/drawing/2014/main" id="{6BE3E513-6241-4BF1-947A-5C8B331595EF}"/>
            </a:ext>
          </a:extLst>
        </xdr:cNvPr>
        <xdr:cNvSpPr>
          <a:spLocks noChangeArrowheads="1"/>
        </xdr:cNvSpPr>
      </xdr:nvSpPr>
      <xdr:spPr bwMode="auto">
        <a:xfrm>
          <a:off x="1104900" y="1634399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754" name="Group 753">
          <a:extLst>
            <a:ext uri="{FF2B5EF4-FFF2-40B4-BE49-F238E27FC236}">
              <a16:creationId xmlns:a16="http://schemas.microsoft.com/office/drawing/2014/main" id="{C10A57AC-36CB-41B8-9DE2-0A8E12F0CD9C}"/>
            </a:ext>
          </a:extLst>
        </xdr:cNvPr>
        <xdr:cNvGrpSpPr/>
      </xdr:nvGrpSpPr>
      <xdr:grpSpPr>
        <a:xfrm>
          <a:off x="2309283" y="1656291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55" name="Can 991">
            <a:extLst>
              <a:ext uri="{FF2B5EF4-FFF2-40B4-BE49-F238E27FC236}">
                <a16:creationId xmlns:a16="http://schemas.microsoft.com/office/drawing/2014/main" id="{53562EE6-C647-63DC-A4B0-F46C086A2BC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56" name="Straight Connector 755">
            <a:extLst>
              <a:ext uri="{FF2B5EF4-FFF2-40B4-BE49-F238E27FC236}">
                <a16:creationId xmlns:a16="http://schemas.microsoft.com/office/drawing/2014/main" id="{32B48109-D70B-6A04-6648-235E354924B2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757" name="Group 756">
          <a:extLst>
            <a:ext uri="{FF2B5EF4-FFF2-40B4-BE49-F238E27FC236}">
              <a16:creationId xmlns:a16="http://schemas.microsoft.com/office/drawing/2014/main" id="{E7FE85DE-1C55-4C5F-80E3-F0AC70975EB2}"/>
            </a:ext>
          </a:extLst>
        </xdr:cNvPr>
        <xdr:cNvGrpSpPr/>
      </xdr:nvGrpSpPr>
      <xdr:grpSpPr>
        <a:xfrm>
          <a:off x="2309283" y="1656291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58" name="Can 991">
            <a:extLst>
              <a:ext uri="{FF2B5EF4-FFF2-40B4-BE49-F238E27FC236}">
                <a16:creationId xmlns:a16="http://schemas.microsoft.com/office/drawing/2014/main" id="{2B907DDE-2226-E802-2E3E-EB38E26DDF34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59" name="Straight Connector 758">
            <a:extLst>
              <a:ext uri="{FF2B5EF4-FFF2-40B4-BE49-F238E27FC236}">
                <a16:creationId xmlns:a16="http://schemas.microsoft.com/office/drawing/2014/main" id="{B37A902B-8BD5-0F8A-356E-E3A3DC752EF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111</xdr:row>
      <xdr:rowOff>9072</xdr:rowOff>
    </xdr:from>
    <xdr:to>
      <xdr:col>8</xdr:col>
      <xdr:colOff>247650</xdr:colOff>
      <xdr:row>113</xdr:row>
      <xdr:rowOff>127907</xdr:rowOff>
    </xdr:to>
    <xdr:sp macro="" textlink="">
      <xdr:nvSpPr>
        <xdr:cNvPr id="760" name="Rectangle 11590" descr="Light horizontal">
          <a:extLst>
            <a:ext uri="{FF2B5EF4-FFF2-40B4-BE49-F238E27FC236}">
              <a16:creationId xmlns:a16="http://schemas.microsoft.com/office/drawing/2014/main" id="{31A0060A-4CF9-4EAD-931C-2AEA835E029A}"/>
            </a:ext>
          </a:extLst>
        </xdr:cNvPr>
        <xdr:cNvSpPr>
          <a:spLocks noChangeArrowheads="1"/>
        </xdr:cNvSpPr>
      </xdr:nvSpPr>
      <xdr:spPr bwMode="auto">
        <a:xfrm>
          <a:off x="3213100" y="20329072"/>
          <a:ext cx="57150" cy="461735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1" name="Group 760">
          <a:extLst>
            <a:ext uri="{FF2B5EF4-FFF2-40B4-BE49-F238E27FC236}">
              <a16:creationId xmlns:a16="http://schemas.microsoft.com/office/drawing/2014/main" id="{D726A9EB-5040-4D81-84AB-BD64A3A132C9}"/>
            </a:ext>
          </a:extLst>
        </xdr:cNvPr>
        <xdr:cNvGrpSpPr/>
      </xdr:nvGrpSpPr>
      <xdr:grpSpPr>
        <a:xfrm>
          <a:off x="4425950" y="20531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2" name="Can 991">
            <a:extLst>
              <a:ext uri="{FF2B5EF4-FFF2-40B4-BE49-F238E27FC236}">
                <a16:creationId xmlns:a16="http://schemas.microsoft.com/office/drawing/2014/main" id="{0573C598-750B-D99E-4D99-A1008AA2E20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3" name="Straight Connector 762">
            <a:extLst>
              <a:ext uri="{FF2B5EF4-FFF2-40B4-BE49-F238E27FC236}">
                <a16:creationId xmlns:a16="http://schemas.microsoft.com/office/drawing/2014/main" id="{CFD18B67-0680-0B1D-E471-6A9B8C1ADBB4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4" name="Group 763">
          <a:extLst>
            <a:ext uri="{FF2B5EF4-FFF2-40B4-BE49-F238E27FC236}">
              <a16:creationId xmlns:a16="http://schemas.microsoft.com/office/drawing/2014/main" id="{C6BE7E50-C1CF-4A54-B20A-D3FB9A77FCDE}"/>
            </a:ext>
          </a:extLst>
        </xdr:cNvPr>
        <xdr:cNvGrpSpPr/>
      </xdr:nvGrpSpPr>
      <xdr:grpSpPr>
        <a:xfrm>
          <a:off x="4425950" y="20531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5" name="Can 991">
            <a:extLst>
              <a:ext uri="{FF2B5EF4-FFF2-40B4-BE49-F238E27FC236}">
                <a16:creationId xmlns:a16="http://schemas.microsoft.com/office/drawing/2014/main" id="{4D402774-D834-FCFC-6AC7-A0A50F0564F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6" name="Straight Connector 765">
            <a:extLst>
              <a:ext uri="{FF2B5EF4-FFF2-40B4-BE49-F238E27FC236}">
                <a16:creationId xmlns:a16="http://schemas.microsoft.com/office/drawing/2014/main" id="{B3F9BCB8-5574-1200-B837-BFA0C1EADB2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7" name="Group 766">
          <a:extLst>
            <a:ext uri="{FF2B5EF4-FFF2-40B4-BE49-F238E27FC236}">
              <a16:creationId xmlns:a16="http://schemas.microsoft.com/office/drawing/2014/main" id="{5625D902-4A78-4DAF-BE1C-BB98920C2D25}"/>
            </a:ext>
          </a:extLst>
        </xdr:cNvPr>
        <xdr:cNvGrpSpPr/>
      </xdr:nvGrpSpPr>
      <xdr:grpSpPr>
        <a:xfrm>
          <a:off x="4425950" y="20531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8" name="Can 991">
            <a:extLst>
              <a:ext uri="{FF2B5EF4-FFF2-40B4-BE49-F238E27FC236}">
                <a16:creationId xmlns:a16="http://schemas.microsoft.com/office/drawing/2014/main" id="{231A53A2-1172-BA88-90B0-EB2376F3584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136A03A6-4C00-62BC-21E8-E8EFFB8FAD1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235857</xdr:colOff>
      <xdr:row>243</xdr:row>
      <xdr:rowOff>9071</xdr:rowOff>
    </xdr:from>
    <xdr:to>
      <xdr:col>8</xdr:col>
      <xdr:colOff>293007</xdr:colOff>
      <xdr:row>245</xdr:row>
      <xdr:rowOff>127907</xdr:rowOff>
    </xdr:to>
    <xdr:sp macro="" textlink="">
      <xdr:nvSpPr>
        <xdr:cNvPr id="770" name="Rectangle 11590" descr="Light horizontal">
          <a:extLst>
            <a:ext uri="{FF2B5EF4-FFF2-40B4-BE49-F238E27FC236}">
              <a16:creationId xmlns:a16="http://schemas.microsoft.com/office/drawing/2014/main" id="{025635E2-A75A-47EA-8E4E-110D8A338D5B}"/>
            </a:ext>
          </a:extLst>
        </xdr:cNvPr>
        <xdr:cNvSpPr>
          <a:spLocks noChangeArrowheads="1"/>
        </xdr:cNvSpPr>
      </xdr:nvSpPr>
      <xdr:spPr bwMode="auto">
        <a:xfrm>
          <a:off x="3258457" y="43100171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172357</xdr:colOff>
      <xdr:row>327</xdr:row>
      <xdr:rowOff>18143</xdr:rowOff>
    </xdr:from>
    <xdr:to>
      <xdr:col>18</xdr:col>
      <xdr:colOff>229507</xdr:colOff>
      <xdr:row>329</xdr:row>
      <xdr:rowOff>136979</xdr:rowOff>
    </xdr:to>
    <xdr:sp macro="" textlink="">
      <xdr:nvSpPr>
        <xdr:cNvPr id="771" name="Rectangle 11590" descr="Light horizontal">
          <a:extLst>
            <a:ext uri="{FF2B5EF4-FFF2-40B4-BE49-F238E27FC236}">
              <a16:creationId xmlns:a16="http://schemas.microsoft.com/office/drawing/2014/main" id="{7640F5BB-1B64-46CF-BB2E-AB961857304B}"/>
            </a:ext>
          </a:extLst>
        </xdr:cNvPr>
        <xdr:cNvSpPr>
          <a:spLocks noChangeArrowheads="1"/>
        </xdr:cNvSpPr>
      </xdr:nvSpPr>
      <xdr:spPr bwMode="auto">
        <a:xfrm>
          <a:off x="8465457" y="5759994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772" name="Group 771">
          <a:extLst>
            <a:ext uri="{FF2B5EF4-FFF2-40B4-BE49-F238E27FC236}">
              <a16:creationId xmlns:a16="http://schemas.microsoft.com/office/drawing/2014/main" id="{EA47F8C9-B4FF-4137-A256-1BB8F80CDE57}"/>
            </a:ext>
          </a:extLst>
        </xdr:cNvPr>
        <xdr:cNvGrpSpPr/>
      </xdr:nvGrpSpPr>
      <xdr:grpSpPr>
        <a:xfrm>
          <a:off x="9717617" y="57488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73" name="Can 991">
            <a:extLst>
              <a:ext uri="{FF2B5EF4-FFF2-40B4-BE49-F238E27FC236}">
                <a16:creationId xmlns:a16="http://schemas.microsoft.com/office/drawing/2014/main" id="{8584A9C9-010C-758C-1D7E-4D3D76DC958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74" name="Straight Connector 773">
            <a:extLst>
              <a:ext uri="{FF2B5EF4-FFF2-40B4-BE49-F238E27FC236}">
                <a16:creationId xmlns:a16="http://schemas.microsoft.com/office/drawing/2014/main" id="{FD2CEE86-41EC-16F7-7266-6220A00551F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775" name="Group 774">
          <a:extLst>
            <a:ext uri="{FF2B5EF4-FFF2-40B4-BE49-F238E27FC236}">
              <a16:creationId xmlns:a16="http://schemas.microsoft.com/office/drawing/2014/main" id="{DBDFA8F2-23C1-4A4C-86E3-EB0BCD6446AB}"/>
            </a:ext>
          </a:extLst>
        </xdr:cNvPr>
        <xdr:cNvGrpSpPr/>
      </xdr:nvGrpSpPr>
      <xdr:grpSpPr>
        <a:xfrm>
          <a:off x="9717617" y="57488667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76" name="Can 991">
            <a:extLst>
              <a:ext uri="{FF2B5EF4-FFF2-40B4-BE49-F238E27FC236}">
                <a16:creationId xmlns:a16="http://schemas.microsoft.com/office/drawing/2014/main" id="{63265EE4-512C-BB00-DE17-4D68FF0A1FA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77" name="Straight Connector 776">
            <a:extLst>
              <a:ext uri="{FF2B5EF4-FFF2-40B4-BE49-F238E27FC236}">
                <a16:creationId xmlns:a16="http://schemas.microsoft.com/office/drawing/2014/main" id="{2B6F9222-B035-AED4-6853-EB5321F1D5F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31</xdr:row>
      <xdr:rowOff>163286</xdr:rowOff>
    </xdr:from>
    <xdr:to>
      <xdr:col>8</xdr:col>
      <xdr:colOff>274320</xdr:colOff>
      <xdr:row>33</xdr:row>
      <xdr:rowOff>175261</xdr:rowOff>
    </xdr:to>
    <xdr:grpSp>
      <xdr:nvGrpSpPr>
        <xdr:cNvPr id="778" name="Group 777">
          <a:extLst>
            <a:ext uri="{FF2B5EF4-FFF2-40B4-BE49-F238E27FC236}">
              <a16:creationId xmlns:a16="http://schemas.microsoft.com/office/drawing/2014/main" id="{D37D0613-0437-48B2-A7BB-94C866952454}"/>
            </a:ext>
          </a:extLst>
        </xdr:cNvPr>
        <xdr:cNvGrpSpPr/>
      </xdr:nvGrpSpPr>
      <xdr:grpSpPr>
        <a:xfrm>
          <a:off x="4095750" y="6555619"/>
          <a:ext cx="274320" cy="361225"/>
          <a:chOff x="6147651" y="793750"/>
          <a:chExt cx="462699" cy="514350"/>
        </a:xfrm>
      </xdr:grpSpPr>
      <xdr:grpSp>
        <xdr:nvGrpSpPr>
          <xdr:cNvPr id="779" name="Group 778">
            <a:extLst>
              <a:ext uri="{FF2B5EF4-FFF2-40B4-BE49-F238E27FC236}">
                <a16:creationId xmlns:a16="http://schemas.microsoft.com/office/drawing/2014/main" id="{D451A800-4066-74F0-9C51-8E576335B0A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81" name="Straight Connector 780">
              <a:extLst>
                <a:ext uri="{FF2B5EF4-FFF2-40B4-BE49-F238E27FC236}">
                  <a16:creationId xmlns:a16="http://schemas.microsoft.com/office/drawing/2014/main" id="{28A1AF7B-B6BC-C2A3-689E-EA7CD9FF2C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2" name="Straight Connector 781">
              <a:extLst>
                <a:ext uri="{FF2B5EF4-FFF2-40B4-BE49-F238E27FC236}">
                  <a16:creationId xmlns:a16="http://schemas.microsoft.com/office/drawing/2014/main" id="{6745C870-8E53-01AA-513C-813CAABB55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3" name="Straight Connector 782">
              <a:extLst>
                <a:ext uri="{FF2B5EF4-FFF2-40B4-BE49-F238E27FC236}">
                  <a16:creationId xmlns:a16="http://schemas.microsoft.com/office/drawing/2014/main" id="{D446F5B3-CC29-5D80-05E1-A1C581A5AC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4" name="Straight Connector 783">
              <a:extLst>
                <a:ext uri="{FF2B5EF4-FFF2-40B4-BE49-F238E27FC236}">
                  <a16:creationId xmlns:a16="http://schemas.microsoft.com/office/drawing/2014/main" id="{5403E489-2D38-D0B4-0D9B-327B3F5722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5" name="Straight Connector 784">
              <a:extLst>
                <a:ext uri="{FF2B5EF4-FFF2-40B4-BE49-F238E27FC236}">
                  <a16:creationId xmlns:a16="http://schemas.microsoft.com/office/drawing/2014/main" id="{3C733979-30EB-B51E-964D-92A875885B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6" name="Straight Connector 785">
              <a:extLst>
                <a:ext uri="{FF2B5EF4-FFF2-40B4-BE49-F238E27FC236}">
                  <a16:creationId xmlns:a16="http://schemas.microsoft.com/office/drawing/2014/main" id="{F19753C7-6F96-03C3-45BE-BADF8BA0CF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0" name="Straight Connector 779">
            <a:extLst>
              <a:ext uri="{FF2B5EF4-FFF2-40B4-BE49-F238E27FC236}">
                <a16:creationId xmlns:a16="http://schemas.microsoft.com/office/drawing/2014/main" id="{E1B4BED7-1703-6FA8-6B1D-5ED503F6A7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32</xdr:row>
      <xdr:rowOff>0</xdr:rowOff>
    </xdr:from>
    <xdr:to>
      <xdr:col>14</xdr:col>
      <xdr:colOff>274320</xdr:colOff>
      <xdr:row>34</xdr:row>
      <xdr:rowOff>2903</xdr:rowOff>
    </xdr:to>
    <xdr:grpSp>
      <xdr:nvGrpSpPr>
        <xdr:cNvPr id="787" name="Group 786">
          <a:extLst>
            <a:ext uri="{FF2B5EF4-FFF2-40B4-BE49-F238E27FC236}">
              <a16:creationId xmlns:a16="http://schemas.microsoft.com/office/drawing/2014/main" id="{8B782ECD-0C31-4FCC-A217-EC15495DD3D0}"/>
            </a:ext>
          </a:extLst>
        </xdr:cNvPr>
        <xdr:cNvGrpSpPr/>
      </xdr:nvGrpSpPr>
      <xdr:grpSpPr>
        <a:xfrm>
          <a:off x="7270750" y="6561667"/>
          <a:ext cx="274320" cy="362736"/>
          <a:chOff x="6147651" y="793750"/>
          <a:chExt cx="462699" cy="514350"/>
        </a:xfrm>
      </xdr:grpSpPr>
      <xdr:grpSp>
        <xdr:nvGrpSpPr>
          <xdr:cNvPr id="788" name="Group 787">
            <a:extLst>
              <a:ext uri="{FF2B5EF4-FFF2-40B4-BE49-F238E27FC236}">
                <a16:creationId xmlns:a16="http://schemas.microsoft.com/office/drawing/2014/main" id="{277D2782-37F2-F787-2784-71A1BAF5394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0" name="Straight Connector 789">
              <a:extLst>
                <a:ext uri="{FF2B5EF4-FFF2-40B4-BE49-F238E27FC236}">
                  <a16:creationId xmlns:a16="http://schemas.microsoft.com/office/drawing/2014/main" id="{546D73AA-E44C-090A-1A41-EA8BA594409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1" name="Straight Connector 790">
              <a:extLst>
                <a:ext uri="{FF2B5EF4-FFF2-40B4-BE49-F238E27FC236}">
                  <a16:creationId xmlns:a16="http://schemas.microsoft.com/office/drawing/2014/main" id="{F6BDE030-667D-C7B6-8AD0-BC78A079E7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2" name="Straight Connector 791">
              <a:extLst>
                <a:ext uri="{FF2B5EF4-FFF2-40B4-BE49-F238E27FC236}">
                  <a16:creationId xmlns:a16="http://schemas.microsoft.com/office/drawing/2014/main" id="{49FD79B2-B17A-110E-176A-EFCA220523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3" name="Straight Connector 792">
              <a:extLst>
                <a:ext uri="{FF2B5EF4-FFF2-40B4-BE49-F238E27FC236}">
                  <a16:creationId xmlns:a16="http://schemas.microsoft.com/office/drawing/2014/main" id="{0CD9EECC-BEBD-5171-34DD-B1FF7820712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4" name="Straight Connector 793">
              <a:extLst>
                <a:ext uri="{FF2B5EF4-FFF2-40B4-BE49-F238E27FC236}">
                  <a16:creationId xmlns:a16="http://schemas.microsoft.com/office/drawing/2014/main" id="{3282FF33-7FB1-4A1C-940A-39223A2835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5" name="Straight Connector 794">
              <a:extLst>
                <a:ext uri="{FF2B5EF4-FFF2-40B4-BE49-F238E27FC236}">
                  <a16:creationId xmlns:a16="http://schemas.microsoft.com/office/drawing/2014/main" id="{82953AC2-9902-2E9C-D999-D99E451D684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9" name="Straight Connector 788">
            <a:extLst>
              <a:ext uri="{FF2B5EF4-FFF2-40B4-BE49-F238E27FC236}">
                <a16:creationId xmlns:a16="http://schemas.microsoft.com/office/drawing/2014/main" id="{EF2D6670-1D6D-515F-C570-2E1CE5F17A2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44</xdr:row>
      <xdr:rowOff>0</xdr:rowOff>
    </xdr:from>
    <xdr:to>
      <xdr:col>18</xdr:col>
      <xdr:colOff>274320</xdr:colOff>
      <xdr:row>46</xdr:row>
      <xdr:rowOff>2903</xdr:rowOff>
    </xdr:to>
    <xdr:grpSp>
      <xdr:nvGrpSpPr>
        <xdr:cNvPr id="796" name="Group 795">
          <a:extLst>
            <a:ext uri="{FF2B5EF4-FFF2-40B4-BE49-F238E27FC236}">
              <a16:creationId xmlns:a16="http://schemas.microsoft.com/office/drawing/2014/main" id="{FB952A90-2EB3-4809-8D2B-76955F57C141}"/>
            </a:ext>
          </a:extLst>
        </xdr:cNvPr>
        <xdr:cNvGrpSpPr/>
      </xdr:nvGrpSpPr>
      <xdr:grpSpPr>
        <a:xfrm>
          <a:off x="9387417" y="8657167"/>
          <a:ext cx="274320" cy="362736"/>
          <a:chOff x="6147651" y="793750"/>
          <a:chExt cx="462699" cy="514350"/>
        </a:xfrm>
      </xdr:grpSpPr>
      <xdr:grpSp>
        <xdr:nvGrpSpPr>
          <xdr:cNvPr id="797" name="Group 796">
            <a:extLst>
              <a:ext uri="{FF2B5EF4-FFF2-40B4-BE49-F238E27FC236}">
                <a16:creationId xmlns:a16="http://schemas.microsoft.com/office/drawing/2014/main" id="{B6AC994E-EE92-32C5-93A0-32E9E04D0B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9" name="Straight Connector 798">
              <a:extLst>
                <a:ext uri="{FF2B5EF4-FFF2-40B4-BE49-F238E27FC236}">
                  <a16:creationId xmlns:a16="http://schemas.microsoft.com/office/drawing/2014/main" id="{DD2EC2E9-6DB4-856B-0E80-A09B5CDA3E3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0" name="Straight Connector 799">
              <a:extLst>
                <a:ext uri="{FF2B5EF4-FFF2-40B4-BE49-F238E27FC236}">
                  <a16:creationId xmlns:a16="http://schemas.microsoft.com/office/drawing/2014/main" id="{961F89E5-2E4A-0E9F-96B6-890F0333B61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1" name="Straight Connector 800">
              <a:extLst>
                <a:ext uri="{FF2B5EF4-FFF2-40B4-BE49-F238E27FC236}">
                  <a16:creationId xmlns:a16="http://schemas.microsoft.com/office/drawing/2014/main" id="{D3FADD4B-A87F-50CE-3BFB-EF939AC25AA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2" name="Straight Connector 801">
              <a:extLst>
                <a:ext uri="{FF2B5EF4-FFF2-40B4-BE49-F238E27FC236}">
                  <a16:creationId xmlns:a16="http://schemas.microsoft.com/office/drawing/2014/main" id="{6404A284-E2BF-09C5-6E9D-F5D2BBA41C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3" name="Straight Connector 802">
              <a:extLst>
                <a:ext uri="{FF2B5EF4-FFF2-40B4-BE49-F238E27FC236}">
                  <a16:creationId xmlns:a16="http://schemas.microsoft.com/office/drawing/2014/main" id="{4423D6BC-09D4-C7B4-29CF-51ACAA3054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4" name="Straight Connector 803">
              <a:extLst>
                <a:ext uri="{FF2B5EF4-FFF2-40B4-BE49-F238E27FC236}">
                  <a16:creationId xmlns:a16="http://schemas.microsoft.com/office/drawing/2014/main" id="{29763A94-2928-3F1B-DDD2-A00FB801213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98" name="Straight Connector 797">
            <a:extLst>
              <a:ext uri="{FF2B5EF4-FFF2-40B4-BE49-F238E27FC236}">
                <a16:creationId xmlns:a16="http://schemas.microsoft.com/office/drawing/2014/main" id="{508E4012-41CB-5048-B102-BDBEA05396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55</xdr:row>
      <xdr:rowOff>0</xdr:rowOff>
    </xdr:from>
    <xdr:to>
      <xdr:col>6</xdr:col>
      <xdr:colOff>274320</xdr:colOff>
      <xdr:row>57</xdr:row>
      <xdr:rowOff>2903</xdr:rowOff>
    </xdr:to>
    <xdr:grpSp>
      <xdr:nvGrpSpPr>
        <xdr:cNvPr id="805" name="Group 804">
          <a:extLst>
            <a:ext uri="{FF2B5EF4-FFF2-40B4-BE49-F238E27FC236}">
              <a16:creationId xmlns:a16="http://schemas.microsoft.com/office/drawing/2014/main" id="{68C7AB21-02AC-4A62-86C0-E6A1BC936DCE}"/>
            </a:ext>
          </a:extLst>
        </xdr:cNvPr>
        <xdr:cNvGrpSpPr/>
      </xdr:nvGrpSpPr>
      <xdr:grpSpPr>
        <a:xfrm>
          <a:off x="3037417" y="10541000"/>
          <a:ext cx="274320" cy="362736"/>
          <a:chOff x="6147651" y="793750"/>
          <a:chExt cx="462699" cy="514350"/>
        </a:xfrm>
      </xdr:grpSpPr>
      <xdr:grpSp>
        <xdr:nvGrpSpPr>
          <xdr:cNvPr id="806" name="Group 805">
            <a:extLst>
              <a:ext uri="{FF2B5EF4-FFF2-40B4-BE49-F238E27FC236}">
                <a16:creationId xmlns:a16="http://schemas.microsoft.com/office/drawing/2014/main" id="{D3DE061D-480D-B300-2502-18C101FA214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08" name="Straight Connector 807">
              <a:extLst>
                <a:ext uri="{FF2B5EF4-FFF2-40B4-BE49-F238E27FC236}">
                  <a16:creationId xmlns:a16="http://schemas.microsoft.com/office/drawing/2014/main" id="{CDEEBED5-9548-F6A5-5AAF-4AA5A2473D1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9" name="Straight Connector 808">
              <a:extLst>
                <a:ext uri="{FF2B5EF4-FFF2-40B4-BE49-F238E27FC236}">
                  <a16:creationId xmlns:a16="http://schemas.microsoft.com/office/drawing/2014/main" id="{D9286F0D-C538-4D1B-F0B2-DAE62268F8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0" name="Straight Connector 809">
              <a:extLst>
                <a:ext uri="{FF2B5EF4-FFF2-40B4-BE49-F238E27FC236}">
                  <a16:creationId xmlns:a16="http://schemas.microsoft.com/office/drawing/2014/main" id="{C835A880-EB26-BA9E-3A03-5B4A8B1D602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1" name="Straight Connector 810">
              <a:extLst>
                <a:ext uri="{FF2B5EF4-FFF2-40B4-BE49-F238E27FC236}">
                  <a16:creationId xmlns:a16="http://schemas.microsoft.com/office/drawing/2014/main" id="{3084031B-888F-00B9-CCF7-AFD6137426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2" name="Straight Connector 811">
              <a:extLst>
                <a:ext uri="{FF2B5EF4-FFF2-40B4-BE49-F238E27FC236}">
                  <a16:creationId xmlns:a16="http://schemas.microsoft.com/office/drawing/2014/main" id="{F9E6F00C-15E5-88A6-0F47-46421330A1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3" name="Straight Connector 812">
              <a:extLst>
                <a:ext uri="{FF2B5EF4-FFF2-40B4-BE49-F238E27FC236}">
                  <a16:creationId xmlns:a16="http://schemas.microsoft.com/office/drawing/2014/main" id="{28BFEFE8-F73D-A597-E982-2ECBBBDEF4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07" name="Straight Connector 806">
            <a:extLst>
              <a:ext uri="{FF2B5EF4-FFF2-40B4-BE49-F238E27FC236}">
                <a16:creationId xmlns:a16="http://schemas.microsoft.com/office/drawing/2014/main" id="{E7688D53-69C3-6D82-B6B5-450E970A0B0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274320</xdr:colOff>
      <xdr:row>68</xdr:row>
      <xdr:rowOff>2903</xdr:rowOff>
    </xdr:to>
    <xdr:grpSp>
      <xdr:nvGrpSpPr>
        <xdr:cNvPr id="814" name="Group 813">
          <a:extLst>
            <a:ext uri="{FF2B5EF4-FFF2-40B4-BE49-F238E27FC236}">
              <a16:creationId xmlns:a16="http://schemas.microsoft.com/office/drawing/2014/main" id="{5E3412AE-E481-4420-A345-B5D8CD9CD572}"/>
            </a:ext>
          </a:extLst>
        </xdr:cNvPr>
        <xdr:cNvGrpSpPr/>
      </xdr:nvGrpSpPr>
      <xdr:grpSpPr>
        <a:xfrm>
          <a:off x="1979083" y="12424833"/>
          <a:ext cx="274320" cy="362737"/>
          <a:chOff x="6147651" y="793750"/>
          <a:chExt cx="462699" cy="514350"/>
        </a:xfrm>
      </xdr:grpSpPr>
      <xdr:grpSp>
        <xdr:nvGrpSpPr>
          <xdr:cNvPr id="815" name="Group 814">
            <a:extLst>
              <a:ext uri="{FF2B5EF4-FFF2-40B4-BE49-F238E27FC236}">
                <a16:creationId xmlns:a16="http://schemas.microsoft.com/office/drawing/2014/main" id="{970E6A21-DEF7-8A7F-5089-752803BCB6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17" name="Straight Connector 816">
              <a:extLst>
                <a:ext uri="{FF2B5EF4-FFF2-40B4-BE49-F238E27FC236}">
                  <a16:creationId xmlns:a16="http://schemas.microsoft.com/office/drawing/2014/main" id="{A48E029A-1007-2B98-B2C0-E68192F45B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8" name="Straight Connector 817">
              <a:extLst>
                <a:ext uri="{FF2B5EF4-FFF2-40B4-BE49-F238E27FC236}">
                  <a16:creationId xmlns:a16="http://schemas.microsoft.com/office/drawing/2014/main" id="{4EB9AE23-CE5B-720E-CF98-E08E494364D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9" name="Straight Connector 818">
              <a:extLst>
                <a:ext uri="{FF2B5EF4-FFF2-40B4-BE49-F238E27FC236}">
                  <a16:creationId xmlns:a16="http://schemas.microsoft.com/office/drawing/2014/main" id="{34909B4C-FF82-DFF0-960D-390DD2C3E3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0" name="Straight Connector 819">
              <a:extLst>
                <a:ext uri="{FF2B5EF4-FFF2-40B4-BE49-F238E27FC236}">
                  <a16:creationId xmlns:a16="http://schemas.microsoft.com/office/drawing/2014/main" id="{98985587-31EB-5E4C-B412-1F8E4C72EB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1" name="Straight Connector 820">
              <a:extLst>
                <a:ext uri="{FF2B5EF4-FFF2-40B4-BE49-F238E27FC236}">
                  <a16:creationId xmlns:a16="http://schemas.microsoft.com/office/drawing/2014/main" id="{9F6381C6-6E57-41A9-B787-F706212DF1A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2" name="Straight Connector 821">
              <a:extLst>
                <a:ext uri="{FF2B5EF4-FFF2-40B4-BE49-F238E27FC236}">
                  <a16:creationId xmlns:a16="http://schemas.microsoft.com/office/drawing/2014/main" id="{771A51F9-8B08-0478-5BB3-D69B4409BB1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16" name="Straight Connector 815">
            <a:extLst>
              <a:ext uri="{FF2B5EF4-FFF2-40B4-BE49-F238E27FC236}">
                <a16:creationId xmlns:a16="http://schemas.microsoft.com/office/drawing/2014/main" id="{906C02C4-E065-AB88-323B-4BA6169BF9A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66</xdr:row>
      <xdr:rowOff>0</xdr:rowOff>
    </xdr:from>
    <xdr:to>
      <xdr:col>6</xdr:col>
      <xdr:colOff>274320</xdr:colOff>
      <xdr:row>68</xdr:row>
      <xdr:rowOff>2903</xdr:rowOff>
    </xdr:to>
    <xdr:grpSp>
      <xdr:nvGrpSpPr>
        <xdr:cNvPr id="823" name="Group 822">
          <a:extLst>
            <a:ext uri="{FF2B5EF4-FFF2-40B4-BE49-F238E27FC236}">
              <a16:creationId xmlns:a16="http://schemas.microsoft.com/office/drawing/2014/main" id="{12B9E02C-8BE1-41B3-BA22-0024C061C235}"/>
            </a:ext>
          </a:extLst>
        </xdr:cNvPr>
        <xdr:cNvGrpSpPr/>
      </xdr:nvGrpSpPr>
      <xdr:grpSpPr>
        <a:xfrm>
          <a:off x="3037417" y="12424833"/>
          <a:ext cx="274320" cy="362737"/>
          <a:chOff x="6147651" y="793750"/>
          <a:chExt cx="462699" cy="514350"/>
        </a:xfrm>
      </xdr:grpSpPr>
      <xdr:grpSp>
        <xdr:nvGrpSpPr>
          <xdr:cNvPr id="824" name="Group 823">
            <a:extLst>
              <a:ext uri="{FF2B5EF4-FFF2-40B4-BE49-F238E27FC236}">
                <a16:creationId xmlns:a16="http://schemas.microsoft.com/office/drawing/2014/main" id="{0F017977-FA9A-953D-D4A9-F274C63BC6C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26" name="Straight Connector 825">
              <a:extLst>
                <a:ext uri="{FF2B5EF4-FFF2-40B4-BE49-F238E27FC236}">
                  <a16:creationId xmlns:a16="http://schemas.microsoft.com/office/drawing/2014/main" id="{99790525-C7AE-E868-6040-35AC7EEBB25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7" name="Straight Connector 826">
              <a:extLst>
                <a:ext uri="{FF2B5EF4-FFF2-40B4-BE49-F238E27FC236}">
                  <a16:creationId xmlns:a16="http://schemas.microsoft.com/office/drawing/2014/main" id="{9DE83CF9-5308-B642-32F2-F2A0CECD434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8" name="Straight Connector 827">
              <a:extLst>
                <a:ext uri="{FF2B5EF4-FFF2-40B4-BE49-F238E27FC236}">
                  <a16:creationId xmlns:a16="http://schemas.microsoft.com/office/drawing/2014/main" id="{23A41692-CB3C-60C0-317A-B8ADF637EA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9" name="Straight Connector 828">
              <a:extLst>
                <a:ext uri="{FF2B5EF4-FFF2-40B4-BE49-F238E27FC236}">
                  <a16:creationId xmlns:a16="http://schemas.microsoft.com/office/drawing/2014/main" id="{B585EC90-988C-BEA8-6650-DD9A7AB8532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0" name="Straight Connector 829">
              <a:extLst>
                <a:ext uri="{FF2B5EF4-FFF2-40B4-BE49-F238E27FC236}">
                  <a16:creationId xmlns:a16="http://schemas.microsoft.com/office/drawing/2014/main" id="{AD58072E-FF75-D5F6-0ABF-B08C838DD3A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1" name="Straight Connector 830">
              <a:extLst>
                <a:ext uri="{FF2B5EF4-FFF2-40B4-BE49-F238E27FC236}">
                  <a16:creationId xmlns:a16="http://schemas.microsoft.com/office/drawing/2014/main" id="{6D8FE9AA-77F4-444E-9759-4F8714389F1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25" name="Straight Connector 824">
            <a:extLst>
              <a:ext uri="{FF2B5EF4-FFF2-40B4-BE49-F238E27FC236}">
                <a16:creationId xmlns:a16="http://schemas.microsoft.com/office/drawing/2014/main" id="{8FD4046B-0FDB-5294-5F7A-81111AB0293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66</xdr:row>
      <xdr:rowOff>0</xdr:rowOff>
    </xdr:from>
    <xdr:to>
      <xdr:col>8</xdr:col>
      <xdr:colOff>274320</xdr:colOff>
      <xdr:row>68</xdr:row>
      <xdr:rowOff>2903</xdr:rowOff>
    </xdr:to>
    <xdr:grpSp>
      <xdr:nvGrpSpPr>
        <xdr:cNvPr id="832" name="Group 831">
          <a:extLst>
            <a:ext uri="{FF2B5EF4-FFF2-40B4-BE49-F238E27FC236}">
              <a16:creationId xmlns:a16="http://schemas.microsoft.com/office/drawing/2014/main" id="{1FDE7A46-92DF-474C-9942-560B92CE580C}"/>
            </a:ext>
          </a:extLst>
        </xdr:cNvPr>
        <xdr:cNvGrpSpPr/>
      </xdr:nvGrpSpPr>
      <xdr:grpSpPr>
        <a:xfrm>
          <a:off x="4095750" y="12424833"/>
          <a:ext cx="274320" cy="362737"/>
          <a:chOff x="6147651" y="793750"/>
          <a:chExt cx="462699" cy="514350"/>
        </a:xfrm>
      </xdr:grpSpPr>
      <xdr:grpSp>
        <xdr:nvGrpSpPr>
          <xdr:cNvPr id="833" name="Group 832">
            <a:extLst>
              <a:ext uri="{FF2B5EF4-FFF2-40B4-BE49-F238E27FC236}">
                <a16:creationId xmlns:a16="http://schemas.microsoft.com/office/drawing/2014/main" id="{98276E2D-3AE5-9301-4535-F40F948D896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35" name="Straight Connector 834">
              <a:extLst>
                <a:ext uri="{FF2B5EF4-FFF2-40B4-BE49-F238E27FC236}">
                  <a16:creationId xmlns:a16="http://schemas.microsoft.com/office/drawing/2014/main" id="{BBD937F8-D052-1D42-7AE9-E3DB30C5B0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6" name="Straight Connector 835">
              <a:extLst>
                <a:ext uri="{FF2B5EF4-FFF2-40B4-BE49-F238E27FC236}">
                  <a16:creationId xmlns:a16="http://schemas.microsoft.com/office/drawing/2014/main" id="{EA8DCD57-A0E6-74D8-9057-70F6AB938A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7" name="Straight Connector 836">
              <a:extLst>
                <a:ext uri="{FF2B5EF4-FFF2-40B4-BE49-F238E27FC236}">
                  <a16:creationId xmlns:a16="http://schemas.microsoft.com/office/drawing/2014/main" id="{04B45593-16D3-8B12-944C-1AC1C74C4B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8" name="Straight Connector 837">
              <a:extLst>
                <a:ext uri="{FF2B5EF4-FFF2-40B4-BE49-F238E27FC236}">
                  <a16:creationId xmlns:a16="http://schemas.microsoft.com/office/drawing/2014/main" id="{C9FBF396-323E-F37B-0744-1E4BDCF03C6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9" name="Straight Connector 838">
              <a:extLst>
                <a:ext uri="{FF2B5EF4-FFF2-40B4-BE49-F238E27FC236}">
                  <a16:creationId xmlns:a16="http://schemas.microsoft.com/office/drawing/2014/main" id="{95B9666B-FDFF-0E1F-ED0C-AEA191F957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0" name="Straight Connector 839">
              <a:extLst>
                <a:ext uri="{FF2B5EF4-FFF2-40B4-BE49-F238E27FC236}">
                  <a16:creationId xmlns:a16="http://schemas.microsoft.com/office/drawing/2014/main" id="{B60CE779-1E83-6671-F641-92E5AEE2B2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4" name="Straight Connector 833">
            <a:extLst>
              <a:ext uri="{FF2B5EF4-FFF2-40B4-BE49-F238E27FC236}">
                <a16:creationId xmlns:a16="http://schemas.microsoft.com/office/drawing/2014/main" id="{A3A6B1CC-3D5D-633C-4CF5-91D690F141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66</xdr:row>
      <xdr:rowOff>0</xdr:rowOff>
    </xdr:from>
    <xdr:to>
      <xdr:col>10</xdr:col>
      <xdr:colOff>274320</xdr:colOff>
      <xdr:row>68</xdr:row>
      <xdr:rowOff>2903</xdr:rowOff>
    </xdr:to>
    <xdr:grpSp>
      <xdr:nvGrpSpPr>
        <xdr:cNvPr id="841" name="Group 840">
          <a:extLst>
            <a:ext uri="{FF2B5EF4-FFF2-40B4-BE49-F238E27FC236}">
              <a16:creationId xmlns:a16="http://schemas.microsoft.com/office/drawing/2014/main" id="{CDD4B5E6-9A65-4C8E-9F71-BDE2CAC3E544}"/>
            </a:ext>
          </a:extLst>
        </xdr:cNvPr>
        <xdr:cNvGrpSpPr/>
      </xdr:nvGrpSpPr>
      <xdr:grpSpPr>
        <a:xfrm>
          <a:off x="5154083" y="12424833"/>
          <a:ext cx="274320" cy="362737"/>
          <a:chOff x="6147651" y="793750"/>
          <a:chExt cx="462699" cy="514350"/>
        </a:xfrm>
      </xdr:grpSpPr>
      <xdr:grpSp>
        <xdr:nvGrpSpPr>
          <xdr:cNvPr id="842" name="Group 841">
            <a:extLst>
              <a:ext uri="{FF2B5EF4-FFF2-40B4-BE49-F238E27FC236}">
                <a16:creationId xmlns:a16="http://schemas.microsoft.com/office/drawing/2014/main" id="{3F8A2224-6E88-253C-929D-7E4151EA052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44" name="Straight Connector 843">
              <a:extLst>
                <a:ext uri="{FF2B5EF4-FFF2-40B4-BE49-F238E27FC236}">
                  <a16:creationId xmlns:a16="http://schemas.microsoft.com/office/drawing/2014/main" id="{77785CFC-9F78-380D-F475-AEA5641BEBD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5" name="Straight Connector 844">
              <a:extLst>
                <a:ext uri="{FF2B5EF4-FFF2-40B4-BE49-F238E27FC236}">
                  <a16:creationId xmlns:a16="http://schemas.microsoft.com/office/drawing/2014/main" id="{D66EE183-A061-9B7E-8B8D-5C1AEE0855D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6" name="Straight Connector 845">
              <a:extLst>
                <a:ext uri="{FF2B5EF4-FFF2-40B4-BE49-F238E27FC236}">
                  <a16:creationId xmlns:a16="http://schemas.microsoft.com/office/drawing/2014/main" id="{0A378FA7-DA60-B35E-30A2-66DE3690D7F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7" name="Straight Connector 846">
              <a:extLst>
                <a:ext uri="{FF2B5EF4-FFF2-40B4-BE49-F238E27FC236}">
                  <a16:creationId xmlns:a16="http://schemas.microsoft.com/office/drawing/2014/main" id="{D97FDE18-856B-41E1-6C95-B9F03B1054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8" name="Straight Connector 847">
              <a:extLst>
                <a:ext uri="{FF2B5EF4-FFF2-40B4-BE49-F238E27FC236}">
                  <a16:creationId xmlns:a16="http://schemas.microsoft.com/office/drawing/2014/main" id="{C7D307CA-40AA-4972-1651-E26977CBB8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9" name="Straight Connector 848">
              <a:extLst>
                <a:ext uri="{FF2B5EF4-FFF2-40B4-BE49-F238E27FC236}">
                  <a16:creationId xmlns:a16="http://schemas.microsoft.com/office/drawing/2014/main" id="{77C6C065-E4A8-66FB-A726-5319225D944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43" name="Straight Connector 842">
            <a:extLst>
              <a:ext uri="{FF2B5EF4-FFF2-40B4-BE49-F238E27FC236}">
                <a16:creationId xmlns:a16="http://schemas.microsoft.com/office/drawing/2014/main" id="{53348F7D-068A-58DD-A971-DB8182CCFF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66</xdr:row>
      <xdr:rowOff>0</xdr:rowOff>
    </xdr:from>
    <xdr:to>
      <xdr:col>12</xdr:col>
      <xdr:colOff>274320</xdr:colOff>
      <xdr:row>68</xdr:row>
      <xdr:rowOff>2903</xdr:rowOff>
    </xdr:to>
    <xdr:grpSp>
      <xdr:nvGrpSpPr>
        <xdr:cNvPr id="850" name="Group 849">
          <a:extLst>
            <a:ext uri="{FF2B5EF4-FFF2-40B4-BE49-F238E27FC236}">
              <a16:creationId xmlns:a16="http://schemas.microsoft.com/office/drawing/2014/main" id="{95E8A34B-725F-4C7E-80F7-AA41132CB660}"/>
            </a:ext>
          </a:extLst>
        </xdr:cNvPr>
        <xdr:cNvGrpSpPr/>
      </xdr:nvGrpSpPr>
      <xdr:grpSpPr>
        <a:xfrm>
          <a:off x="6212417" y="12424833"/>
          <a:ext cx="274320" cy="362737"/>
          <a:chOff x="6147651" y="793750"/>
          <a:chExt cx="462699" cy="514350"/>
        </a:xfrm>
      </xdr:grpSpPr>
      <xdr:grpSp>
        <xdr:nvGrpSpPr>
          <xdr:cNvPr id="851" name="Group 850">
            <a:extLst>
              <a:ext uri="{FF2B5EF4-FFF2-40B4-BE49-F238E27FC236}">
                <a16:creationId xmlns:a16="http://schemas.microsoft.com/office/drawing/2014/main" id="{138860DF-7313-2110-BBE5-2231043F3CE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53" name="Straight Connector 852">
              <a:extLst>
                <a:ext uri="{FF2B5EF4-FFF2-40B4-BE49-F238E27FC236}">
                  <a16:creationId xmlns:a16="http://schemas.microsoft.com/office/drawing/2014/main" id="{99F71561-D1C7-4BF1-CA91-2E85FFD265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4" name="Straight Connector 853">
              <a:extLst>
                <a:ext uri="{FF2B5EF4-FFF2-40B4-BE49-F238E27FC236}">
                  <a16:creationId xmlns:a16="http://schemas.microsoft.com/office/drawing/2014/main" id="{FDE07209-FCF5-4B0A-FA6F-9B2C58AB1E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5" name="Straight Connector 854">
              <a:extLst>
                <a:ext uri="{FF2B5EF4-FFF2-40B4-BE49-F238E27FC236}">
                  <a16:creationId xmlns:a16="http://schemas.microsoft.com/office/drawing/2014/main" id="{74EF27D9-A8D6-A761-C0A0-2D8EC85BA9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6" name="Straight Connector 855">
              <a:extLst>
                <a:ext uri="{FF2B5EF4-FFF2-40B4-BE49-F238E27FC236}">
                  <a16:creationId xmlns:a16="http://schemas.microsoft.com/office/drawing/2014/main" id="{38813FC4-9F54-D76B-CC9C-08C969D112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7" name="Straight Connector 856">
              <a:extLst>
                <a:ext uri="{FF2B5EF4-FFF2-40B4-BE49-F238E27FC236}">
                  <a16:creationId xmlns:a16="http://schemas.microsoft.com/office/drawing/2014/main" id="{15AA06E6-ECF2-E7C7-90D3-7BDD399F5FE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8" name="Straight Connector 857">
              <a:extLst>
                <a:ext uri="{FF2B5EF4-FFF2-40B4-BE49-F238E27FC236}">
                  <a16:creationId xmlns:a16="http://schemas.microsoft.com/office/drawing/2014/main" id="{C6C6221A-AB6A-BFCE-DF9C-555D2153C55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2" name="Straight Connector 851">
            <a:extLst>
              <a:ext uri="{FF2B5EF4-FFF2-40B4-BE49-F238E27FC236}">
                <a16:creationId xmlns:a16="http://schemas.microsoft.com/office/drawing/2014/main" id="{43A22CC8-2828-506F-53BE-67186C3B91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66</xdr:row>
      <xdr:rowOff>0</xdr:rowOff>
    </xdr:from>
    <xdr:to>
      <xdr:col>14</xdr:col>
      <xdr:colOff>274320</xdr:colOff>
      <xdr:row>68</xdr:row>
      <xdr:rowOff>2903</xdr:rowOff>
    </xdr:to>
    <xdr:grpSp>
      <xdr:nvGrpSpPr>
        <xdr:cNvPr id="859" name="Group 858">
          <a:extLst>
            <a:ext uri="{FF2B5EF4-FFF2-40B4-BE49-F238E27FC236}">
              <a16:creationId xmlns:a16="http://schemas.microsoft.com/office/drawing/2014/main" id="{DA753201-6ABC-4C79-AF14-580F1695FF2D}"/>
            </a:ext>
          </a:extLst>
        </xdr:cNvPr>
        <xdr:cNvGrpSpPr/>
      </xdr:nvGrpSpPr>
      <xdr:grpSpPr>
        <a:xfrm>
          <a:off x="7270750" y="12424833"/>
          <a:ext cx="274320" cy="362737"/>
          <a:chOff x="6147651" y="793750"/>
          <a:chExt cx="462699" cy="514350"/>
        </a:xfrm>
      </xdr:grpSpPr>
      <xdr:grpSp>
        <xdr:nvGrpSpPr>
          <xdr:cNvPr id="860" name="Group 859">
            <a:extLst>
              <a:ext uri="{FF2B5EF4-FFF2-40B4-BE49-F238E27FC236}">
                <a16:creationId xmlns:a16="http://schemas.microsoft.com/office/drawing/2014/main" id="{A2CDFEDB-C34C-3B27-F5D5-DE25B14DFF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2" name="Straight Connector 861">
              <a:extLst>
                <a:ext uri="{FF2B5EF4-FFF2-40B4-BE49-F238E27FC236}">
                  <a16:creationId xmlns:a16="http://schemas.microsoft.com/office/drawing/2014/main" id="{67DD94DE-9D3C-A07D-D6F1-13F166BF8DD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3" name="Straight Connector 862">
              <a:extLst>
                <a:ext uri="{FF2B5EF4-FFF2-40B4-BE49-F238E27FC236}">
                  <a16:creationId xmlns:a16="http://schemas.microsoft.com/office/drawing/2014/main" id="{1627FF61-E3CD-1DFC-4530-069C656DE4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4" name="Straight Connector 863">
              <a:extLst>
                <a:ext uri="{FF2B5EF4-FFF2-40B4-BE49-F238E27FC236}">
                  <a16:creationId xmlns:a16="http://schemas.microsoft.com/office/drawing/2014/main" id="{2247D91D-6A37-726D-FBF0-6E2D484DF9F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5" name="Straight Connector 864">
              <a:extLst>
                <a:ext uri="{FF2B5EF4-FFF2-40B4-BE49-F238E27FC236}">
                  <a16:creationId xmlns:a16="http://schemas.microsoft.com/office/drawing/2014/main" id="{AEAE1ECE-41CE-B8E4-CB8F-BD8FA52CA35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6" name="Straight Connector 865">
              <a:extLst>
                <a:ext uri="{FF2B5EF4-FFF2-40B4-BE49-F238E27FC236}">
                  <a16:creationId xmlns:a16="http://schemas.microsoft.com/office/drawing/2014/main" id="{3CDC49C7-D563-8EDB-F7F6-E5DDE43AB9D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7" name="Straight Connector 866">
              <a:extLst>
                <a:ext uri="{FF2B5EF4-FFF2-40B4-BE49-F238E27FC236}">
                  <a16:creationId xmlns:a16="http://schemas.microsoft.com/office/drawing/2014/main" id="{2A7FC78C-34FB-D450-4F8E-0F2501CE54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1" name="Straight Connector 860">
            <a:extLst>
              <a:ext uri="{FF2B5EF4-FFF2-40B4-BE49-F238E27FC236}">
                <a16:creationId xmlns:a16="http://schemas.microsoft.com/office/drawing/2014/main" id="{4ADAEDCA-BDC2-671A-B2DF-224833332C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66</xdr:row>
      <xdr:rowOff>0</xdr:rowOff>
    </xdr:from>
    <xdr:to>
      <xdr:col>20</xdr:col>
      <xdr:colOff>274320</xdr:colOff>
      <xdr:row>68</xdr:row>
      <xdr:rowOff>2903</xdr:rowOff>
    </xdr:to>
    <xdr:grpSp>
      <xdr:nvGrpSpPr>
        <xdr:cNvPr id="868" name="Group 867">
          <a:extLst>
            <a:ext uri="{FF2B5EF4-FFF2-40B4-BE49-F238E27FC236}">
              <a16:creationId xmlns:a16="http://schemas.microsoft.com/office/drawing/2014/main" id="{A5344244-3E97-4551-B060-AC79965B6ADD}"/>
            </a:ext>
          </a:extLst>
        </xdr:cNvPr>
        <xdr:cNvGrpSpPr/>
      </xdr:nvGrpSpPr>
      <xdr:grpSpPr>
        <a:xfrm>
          <a:off x="10445750" y="12424833"/>
          <a:ext cx="274320" cy="362737"/>
          <a:chOff x="6147651" y="793750"/>
          <a:chExt cx="462699" cy="514350"/>
        </a:xfrm>
      </xdr:grpSpPr>
      <xdr:grpSp>
        <xdr:nvGrpSpPr>
          <xdr:cNvPr id="869" name="Group 868">
            <a:extLst>
              <a:ext uri="{FF2B5EF4-FFF2-40B4-BE49-F238E27FC236}">
                <a16:creationId xmlns:a16="http://schemas.microsoft.com/office/drawing/2014/main" id="{276C0545-1C1E-8BB3-565D-068057C64B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71" name="Straight Connector 870">
              <a:extLst>
                <a:ext uri="{FF2B5EF4-FFF2-40B4-BE49-F238E27FC236}">
                  <a16:creationId xmlns:a16="http://schemas.microsoft.com/office/drawing/2014/main" id="{C038BB73-740A-9C41-AB2D-A866F5BD31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2" name="Straight Connector 871">
              <a:extLst>
                <a:ext uri="{FF2B5EF4-FFF2-40B4-BE49-F238E27FC236}">
                  <a16:creationId xmlns:a16="http://schemas.microsoft.com/office/drawing/2014/main" id="{19A82FA1-2936-A6E5-667A-266B755211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3" name="Straight Connector 872">
              <a:extLst>
                <a:ext uri="{FF2B5EF4-FFF2-40B4-BE49-F238E27FC236}">
                  <a16:creationId xmlns:a16="http://schemas.microsoft.com/office/drawing/2014/main" id="{8F28C9A6-6578-DDB9-3459-97C65A94CFE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4" name="Straight Connector 873">
              <a:extLst>
                <a:ext uri="{FF2B5EF4-FFF2-40B4-BE49-F238E27FC236}">
                  <a16:creationId xmlns:a16="http://schemas.microsoft.com/office/drawing/2014/main" id="{0FB5FB60-C3EA-19F9-A1D8-87DE443DCA4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5" name="Straight Connector 874">
              <a:extLst>
                <a:ext uri="{FF2B5EF4-FFF2-40B4-BE49-F238E27FC236}">
                  <a16:creationId xmlns:a16="http://schemas.microsoft.com/office/drawing/2014/main" id="{3C878DA6-A784-E4DB-047B-CD5E839F414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6" name="Straight Connector 875">
              <a:extLst>
                <a:ext uri="{FF2B5EF4-FFF2-40B4-BE49-F238E27FC236}">
                  <a16:creationId xmlns:a16="http://schemas.microsoft.com/office/drawing/2014/main" id="{1FFD6FF5-3F2F-3325-A03E-BF749486372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0" name="Straight Connector 869">
            <a:extLst>
              <a:ext uri="{FF2B5EF4-FFF2-40B4-BE49-F238E27FC236}">
                <a16:creationId xmlns:a16="http://schemas.microsoft.com/office/drawing/2014/main" id="{F2860011-2334-316B-71E7-99BE799EAE1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78</xdr:row>
      <xdr:rowOff>0</xdr:rowOff>
    </xdr:from>
    <xdr:to>
      <xdr:col>8</xdr:col>
      <xdr:colOff>274320</xdr:colOff>
      <xdr:row>80</xdr:row>
      <xdr:rowOff>2903</xdr:rowOff>
    </xdr:to>
    <xdr:grpSp>
      <xdr:nvGrpSpPr>
        <xdr:cNvPr id="877" name="Group 876">
          <a:extLst>
            <a:ext uri="{FF2B5EF4-FFF2-40B4-BE49-F238E27FC236}">
              <a16:creationId xmlns:a16="http://schemas.microsoft.com/office/drawing/2014/main" id="{53B9C7C9-0A41-4D30-9DB3-0FC1E10FD882}"/>
            </a:ext>
          </a:extLst>
        </xdr:cNvPr>
        <xdr:cNvGrpSpPr/>
      </xdr:nvGrpSpPr>
      <xdr:grpSpPr>
        <a:xfrm>
          <a:off x="4095750" y="14509750"/>
          <a:ext cx="274320" cy="362736"/>
          <a:chOff x="6147651" y="793750"/>
          <a:chExt cx="462699" cy="514350"/>
        </a:xfrm>
      </xdr:grpSpPr>
      <xdr:grpSp>
        <xdr:nvGrpSpPr>
          <xdr:cNvPr id="878" name="Group 877">
            <a:extLst>
              <a:ext uri="{FF2B5EF4-FFF2-40B4-BE49-F238E27FC236}">
                <a16:creationId xmlns:a16="http://schemas.microsoft.com/office/drawing/2014/main" id="{F98A4572-8D02-C894-662F-638F601AF2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0" name="Straight Connector 879">
              <a:extLst>
                <a:ext uri="{FF2B5EF4-FFF2-40B4-BE49-F238E27FC236}">
                  <a16:creationId xmlns:a16="http://schemas.microsoft.com/office/drawing/2014/main" id="{A0F0B739-5892-F53B-FCB2-9FCA73D917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1" name="Straight Connector 880">
              <a:extLst>
                <a:ext uri="{FF2B5EF4-FFF2-40B4-BE49-F238E27FC236}">
                  <a16:creationId xmlns:a16="http://schemas.microsoft.com/office/drawing/2014/main" id="{3236E69F-18ED-D92C-E655-ED7CE67B648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2" name="Straight Connector 881">
              <a:extLst>
                <a:ext uri="{FF2B5EF4-FFF2-40B4-BE49-F238E27FC236}">
                  <a16:creationId xmlns:a16="http://schemas.microsoft.com/office/drawing/2014/main" id="{0F011EBC-5013-4276-9C76-97D8D003760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3" name="Straight Connector 882">
              <a:extLst>
                <a:ext uri="{FF2B5EF4-FFF2-40B4-BE49-F238E27FC236}">
                  <a16:creationId xmlns:a16="http://schemas.microsoft.com/office/drawing/2014/main" id="{38A840CA-0BAA-00C6-26C6-0E83918530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4" name="Straight Connector 883">
              <a:extLst>
                <a:ext uri="{FF2B5EF4-FFF2-40B4-BE49-F238E27FC236}">
                  <a16:creationId xmlns:a16="http://schemas.microsoft.com/office/drawing/2014/main" id="{DC121BB5-4D3F-BDBF-4B34-BE28D60E638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5" name="Straight Connector 884">
              <a:extLst>
                <a:ext uri="{FF2B5EF4-FFF2-40B4-BE49-F238E27FC236}">
                  <a16:creationId xmlns:a16="http://schemas.microsoft.com/office/drawing/2014/main" id="{0ECB00AA-8BC9-B5E5-3BD9-45BDD759682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9" name="Straight Connector 878">
            <a:extLst>
              <a:ext uri="{FF2B5EF4-FFF2-40B4-BE49-F238E27FC236}">
                <a16:creationId xmlns:a16="http://schemas.microsoft.com/office/drawing/2014/main" id="{A233EE24-0CAD-7DB5-EF7C-57B63606DCB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78</xdr:row>
      <xdr:rowOff>0</xdr:rowOff>
    </xdr:from>
    <xdr:to>
      <xdr:col>10</xdr:col>
      <xdr:colOff>274320</xdr:colOff>
      <xdr:row>80</xdr:row>
      <xdr:rowOff>2903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3F514E41-DD2D-4495-9BA2-E9447E970277}"/>
            </a:ext>
          </a:extLst>
        </xdr:cNvPr>
        <xdr:cNvGrpSpPr/>
      </xdr:nvGrpSpPr>
      <xdr:grpSpPr>
        <a:xfrm>
          <a:off x="5154083" y="14509750"/>
          <a:ext cx="274320" cy="362736"/>
          <a:chOff x="6147651" y="793750"/>
          <a:chExt cx="462699" cy="514350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68362FC2-BCA0-044A-F778-C5E64C908D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9" name="Straight Connector 888">
              <a:extLst>
                <a:ext uri="{FF2B5EF4-FFF2-40B4-BE49-F238E27FC236}">
                  <a16:creationId xmlns:a16="http://schemas.microsoft.com/office/drawing/2014/main" id="{F7C9D762-8AF8-3207-BB69-3308299F49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0" name="Straight Connector 889">
              <a:extLst>
                <a:ext uri="{FF2B5EF4-FFF2-40B4-BE49-F238E27FC236}">
                  <a16:creationId xmlns:a16="http://schemas.microsoft.com/office/drawing/2014/main" id="{7BB96FCE-9F3D-ABD6-E419-4202AEC7154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1" name="Straight Connector 890">
              <a:extLst>
                <a:ext uri="{FF2B5EF4-FFF2-40B4-BE49-F238E27FC236}">
                  <a16:creationId xmlns:a16="http://schemas.microsoft.com/office/drawing/2014/main" id="{FDE26DB3-2738-2A4F-8967-5A7F1EC158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2" name="Straight Connector 891">
              <a:extLst>
                <a:ext uri="{FF2B5EF4-FFF2-40B4-BE49-F238E27FC236}">
                  <a16:creationId xmlns:a16="http://schemas.microsoft.com/office/drawing/2014/main" id="{ABA621A8-C979-4D06-054A-D94B384BD4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3" name="Straight Connector 892">
              <a:extLst>
                <a:ext uri="{FF2B5EF4-FFF2-40B4-BE49-F238E27FC236}">
                  <a16:creationId xmlns:a16="http://schemas.microsoft.com/office/drawing/2014/main" id="{1998DF9F-40D6-E893-02A7-96C3DB030B5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4" name="Straight Connector 893">
              <a:extLst>
                <a:ext uri="{FF2B5EF4-FFF2-40B4-BE49-F238E27FC236}">
                  <a16:creationId xmlns:a16="http://schemas.microsoft.com/office/drawing/2014/main" id="{C1A4F2C3-6D21-21C2-BFE5-9948817929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88" name="Straight Connector 887">
            <a:extLst>
              <a:ext uri="{FF2B5EF4-FFF2-40B4-BE49-F238E27FC236}">
                <a16:creationId xmlns:a16="http://schemas.microsoft.com/office/drawing/2014/main" id="{53239E27-3530-ED89-40AD-057B8B18068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78</xdr:row>
      <xdr:rowOff>0</xdr:rowOff>
    </xdr:from>
    <xdr:to>
      <xdr:col>12</xdr:col>
      <xdr:colOff>274320</xdr:colOff>
      <xdr:row>80</xdr:row>
      <xdr:rowOff>2903</xdr:rowOff>
    </xdr:to>
    <xdr:grpSp>
      <xdr:nvGrpSpPr>
        <xdr:cNvPr id="895" name="Group 894">
          <a:extLst>
            <a:ext uri="{FF2B5EF4-FFF2-40B4-BE49-F238E27FC236}">
              <a16:creationId xmlns:a16="http://schemas.microsoft.com/office/drawing/2014/main" id="{84DE6C20-9892-4296-B60A-62F8FFD758C8}"/>
            </a:ext>
          </a:extLst>
        </xdr:cNvPr>
        <xdr:cNvGrpSpPr/>
      </xdr:nvGrpSpPr>
      <xdr:grpSpPr>
        <a:xfrm>
          <a:off x="6212417" y="14509750"/>
          <a:ext cx="274320" cy="362736"/>
          <a:chOff x="6147651" y="793750"/>
          <a:chExt cx="462699" cy="514350"/>
        </a:xfrm>
      </xdr:grpSpPr>
      <xdr:grpSp>
        <xdr:nvGrpSpPr>
          <xdr:cNvPr id="896" name="Group 895">
            <a:extLst>
              <a:ext uri="{FF2B5EF4-FFF2-40B4-BE49-F238E27FC236}">
                <a16:creationId xmlns:a16="http://schemas.microsoft.com/office/drawing/2014/main" id="{A0972C5D-2430-FA3E-1095-FBFEC34314B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98" name="Straight Connector 897">
              <a:extLst>
                <a:ext uri="{FF2B5EF4-FFF2-40B4-BE49-F238E27FC236}">
                  <a16:creationId xmlns:a16="http://schemas.microsoft.com/office/drawing/2014/main" id="{3890CF76-0B2C-9391-962F-05AD7BDE093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9" name="Straight Connector 898">
              <a:extLst>
                <a:ext uri="{FF2B5EF4-FFF2-40B4-BE49-F238E27FC236}">
                  <a16:creationId xmlns:a16="http://schemas.microsoft.com/office/drawing/2014/main" id="{721A188E-3323-657A-0A71-9853E5B555D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0" name="Straight Connector 899">
              <a:extLst>
                <a:ext uri="{FF2B5EF4-FFF2-40B4-BE49-F238E27FC236}">
                  <a16:creationId xmlns:a16="http://schemas.microsoft.com/office/drawing/2014/main" id="{169A280C-6A43-A5CE-9F46-AC52C2CEDB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1" name="Straight Connector 900">
              <a:extLst>
                <a:ext uri="{FF2B5EF4-FFF2-40B4-BE49-F238E27FC236}">
                  <a16:creationId xmlns:a16="http://schemas.microsoft.com/office/drawing/2014/main" id="{CE28C904-DAD5-28CC-F043-6FC5C327A0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2" name="Straight Connector 901">
              <a:extLst>
                <a:ext uri="{FF2B5EF4-FFF2-40B4-BE49-F238E27FC236}">
                  <a16:creationId xmlns:a16="http://schemas.microsoft.com/office/drawing/2014/main" id="{20E56478-8064-131A-5ED4-F5356CC80F6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3" name="Straight Connector 902">
              <a:extLst>
                <a:ext uri="{FF2B5EF4-FFF2-40B4-BE49-F238E27FC236}">
                  <a16:creationId xmlns:a16="http://schemas.microsoft.com/office/drawing/2014/main" id="{3291099B-6864-08F1-78B6-9D31CD6C67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97" name="Straight Connector 896">
            <a:extLst>
              <a:ext uri="{FF2B5EF4-FFF2-40B4-BE49-F238E27FC236}">
                <a16:creationId xmlns:a16="http://schemas.microsoft.com/office/drawing/2014/main" id="{1A84BF00-BD76-4C79-91BF-4CF67C4F7C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78</xdr:row>
      <xdr:rowOff>0</xdr:rowOff>
    </xdr:from>
    <xdr:to>
      <xdr:col>14</xdr:col>
      <xdr:colOff>274320</xdr:colOff>
      <xdr:row>80</xdr:row>
      <xdr:rowOff>2903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EF3E6937-C91B-47F2-8592-D4D42ED2FCC3}"/>
            </a:ext>
          </a:extLst>
        </xdr:cNvPr>
        <xdr:cNvGrpSpPr/>
      </xdr:nvGrpSpPr>
      <xdr:grpSpPr>
        <a:xfrm>
          <a:off x="7270750" y="14509750"/>
          <a:ext cx="274320" cy="362736"/>
          <a:chOff x="6147651" y="793750"/>
          <a:chExt cx="462699" cy="514350"/>
        </a:xfrm>
      </xdr:grpSpPr>
      <xdr:grpSp>
        <xdr:nvGrpSpPr>
          <xdr:cNvPr id="905" name="Group 904">
            <a:extLst>
              <a:ext uri="{FF2B5EF4-FFF2-40B4-BE49-F238E27FC236}">
                <a16:creationId xmlns:a16="http://schemas.microsoft.com/office/drawing/2014/main" id="{EDE2A54B-B478-2809-508F-E73F6F8E100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07" name="Straight Connector 906">
              <a:extLst>
                <a:ext uri="{FF2B5EF4-FFF2-40B4-BE49-F238E27FC236}">
                  <a16:creationId xmlns:a16="http://schemas.microsoft.com/office/drawing/2014/main" id="{E353E030-0FA8-6554-78EB-516BE69F254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8" name="Straight Connector 907">
              <a:extLst>
                <a:ext uri="{FF2B5EF4-FFF2-40B4-BE49-F238E27FC236}">
                  <a16:creationId xmlns:a16="http://schemas.microsoft.com/office/drawing/2014/main" id="{3F6674E3-A822-7A95-20F9-9E2EEE9BFA5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9" name="Straight Connector 908">
              <a:extLst>
                <a:ext uri="{FF2B5EF4-FFF2-40B4-BE49-F238E27FC236}">
                  <a16:creationId xmlns:a16="http://schemas.microsoft.com/office/drawing/2014/main" id="{0BC2FA42-BA32-31E8-E91E-E298C82D21C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0" name="Straight Connector 909">
              <a:extLst>
                <a:ext uri="{FF2B5EF4-FFF2-40B4-BE49-F238E27FC236}">
                  <a16:creationId xmlns:a16="http://schemas.microsoft.com/office/drawing/2014/main" id="{8B471119-F08D-0157-BE8F-71A41675F4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1" name="Straight Connector 910">
              <a:extLst>
                <a:ext uri="{FF2B5EF4-FFF2-40B4-BE49-F238E27FC236}">
                  <a16:creationId xmlns:a16="http://schemas.microsoft.com/office/drawing/2014/main" id="{ED0A0599-4BCB-C1FA-B53B-7C62635ECD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2" name="Straight Connector 911">
              <a:extLst>
                <a:ext uri="{FF2B5EF4-FFF2-40B4-BE49-F238E27FC236}">
                  <a16:creationId xmlns:a16="http://schemas.microsoft.com/office/drawing/2014/main" id="{3C89F669-0074-29F0-547B-27A752214D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06" name="Straight Connector 905">
            <a:extLst>
              <a:ext uri="{FF2B5EF4-FFF2-40B4-BE49-F238E27FC236}">
                <a16:creationId xmlns:a16="http://schemas.microsoft.com/office/drawing/2014/main" id="{61B751E2-93AD-A3AF-6E6D-1CE41F2996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78</xdr:row>
      <xdr:rowOff>0</xdr:rowOff>
    </xdr:from>
    <xdr:to>
      <xdr:col>16</xdr:col>
      <xdr:colOff>274320</xdr:colOff>
      <xdr:row>80</xdr:row>
      <xdr:rowOff>2903</xdr:rowOff>
    </xdr:to>
    <xdr:grpSp>
      <xdr:nvGrpSpPr>
        <xdr:cNvPr id="913" name="Group 912">
          <a:extLst>
            <a:ext uri="{FF2B5EF4-FFF2-40B4-BE49-F238E27FC236}">
              <a16:creationId xmlns:a16="http://schemas.microsoft.com/office/drawing/2014/main" id="{AED214A2-ABCF-4EFA-921D-204916F3785E}"/>
            </a:ext>
          </a:extLst>
        </xdr:cNvPr>
        <xdr:cNvGrpSpPr/>
      </xdr:nvGrpSpPr>
      <xdr:grpSpPr>
        <a:xfrm>
          <a:off x="8329083" y="14509750"/>
          <a:ext cx="274320" cy="362736"/>
          <a:chOff x="6147651" y="793750"/>
          <a:chExt cx="462699" cy="514350"/>
        </a:xfrm>
      </xdr:grpSpPr>
      <xdr:grpSp>
        <xdr:nvGrpSpPr>
          <xdr:cNvPr id="914" name="Group 913">
            <a:extLst>
              <a:ext uri="{FF2B5EF4-FFF2-40B4-BE49-F238E27FC236}">
                <a16:creationId xmlns:a16="http://schemas.microsoft.com/office/drawing/2014/main" id="{BD1C2425-7D98-73BC-142A-E7D7E0AE2BB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16" name="Straight Connector 915">
              <a:extLst>
                <a:ext uri="{FF2B5EF4-FFF2-40B4-BE49-F238E27FC236}">
                  <a16:creationId xmlns:a16="http://schemas.microsoft.com/office/drawing/2014/main" id="{24112879-2885-F4F9-3AEE-DE97F3F65A1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7" name="Straight Connector 916">
              <a:extLst>
                <a:ext uri="{FF2B5EF4-FFF2-40B4-BE49-F238E27FC236}">
                  <a16:creationId xmlns:a16="http://schemas.microsoft.com/office/drawing/2014/main" id="{977B79E7-D84D-3AF6-FF88-B77B9DE0C54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8" name="Straight Connector 917">
              <a:extLst>
                <a:ext uri="{FF2B5EF4-FFF2-40B4-BE49-F238E27FC236}">
                  <a16:creationId xmlns:a16="http://schemas.microsoft.com/office/drawing/2014/main" id="{3FDDD734-9418-B8A7-93D7-B7C0D6257D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9" name="Straight Connector 918">
              <a:extLst>
                <a:ext uri="{FF2B5EF4-FFF2-40B4-BE49-F238E27FC236}">
                  <a16:creationId xmlns:a16="http://schemas.microsoft.com/office/drawing/2014/main" id="{8412117C-6F7A-693A-0F99-CDA263EC3FD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0" name="Straight Connector 919">
              <a:extLst>
                <a:ext uri="{FF2B5EF4-FFF2-40B4-BE49-F238E27FC236}">
                  <a16:creationId xmlns:a16="http://schemas.microsoft.com/office/drawing/2014/main" id="{C0583F9D-B3D8-A200-A831-D05EC1F42E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1" name="Straight Connector 920">
              <a:extLst>
                <a:ext uri="{FF2B5EF4-FFF2-40B4-BE49-F238E27FC236}">
                  <a16:creationId xmlns:a16="http://schemas.microsoft.com/office/drawing/2014/main" id="{876922E5-6AD7-0BA1-1025-3610FF4703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15" name="Straight Connector 914">
            <a:extLst>
              <a:ext uri="{FF2B5EF4-FFF2-40B4-BE49-F238E27FC236}">
                <a16:creationId xmlns:a16="http://schemas.microsoft.com/office/drawing/2014/main" id="{5AB53650-674A-70CB-8CE2-669EF882A3C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78</xdr:row>
      <xdr:rowOff>0</xdr:rowOff>
    </xdr:from>
    <xdr:to>
      <xdr:col>18</xdr:col>
      <xdr:colOff>274320</xdr:colOff>
      <xdr:row>80</xdr:row>
      <xdr:rowOff>2903</xdr:rowOff>
    </xdr:to>
    <xdr:grpSp>
      <xdr:nvGrpSpPr>
        <xdr:cNvPr id="922" name="Group 921">
          <a:extLst>
            <a:ext uri="{FF2B5EF4-FFF2-40B4-BE49-F238E27FC236}">
              <a16:creationId xmlns:a16="http://schemas.microsoft.com/office/drawing/2014/main" id="{3F3FA463-219F-453B-945F-E28F7335A33E}"/>
            </a:ext>
          </a:extLst>
        </xdr:cNvPr>
        <xdr:cNvGrpSpPr/>
      </xdr:nvGrpSpPr>
      <xdr:grpSpPr>
        <a:xfrm>
          <a:off x="9387417" y="14509750"/>
          <a:ext cx="274320" cy="362736"/>
          <a:chOff x="6147651" y="793750"/>
          <a:chExt cx="462699" cy="514350"/>
        </a:xfrm>
      </xdr:grpSpPr>
      <xdr:grpSp>
        <xdr:nvGrpSpPr>
          <xdr:cNvPr id="923" name="Group 922">
            <a:extLst>
              <a:ext uri="{FF2B5EF4-FFF2-40B4-BE49-F238E27FC236}">
                <a16:creationId xmlns:a16="http://schemas.microsoft.com/office/drawing/2014/main" id="{937FCAA2-AEA6-DEBB-90B8-39E42CE2A3D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25" name="Straight Connector 924">
              <a:extLst>
                <a:ext uri="{FF2B5EF4-FFF2-40B4-BE49-F238E27FC236}">
                  <a16:creationId xmlns:a16="http://schemas.microsoft.com/office/drawing/2014/main" id="{9BD9BF25-1BD1-75B4-DB10-34CEFA8F9B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6" name="Straight Connector 925">
              <a:extLst>
                <a:ext uri="{FF2B5EF4-FFF2-40B4-BE49-F238E27FC236}">
                  <a16:creationId xmlns:a16="http://schemas.microsoft.com/office/drawing/2014/main" id="{F4F71023-8690-72B3-A048-7AB60F5E5A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FBAC30FF-8567-30BA-DE56-6291B8339A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8" name="Straight Connector 927">
              <a:extLst>
                <a:ext uri="{FF2B5EF4-FFF2-40B4-BE49-F238E27FC236}">
                  <a16:creationId xmlns:a16="http://schemas.microsoft.com/office/drawing/2014/main" id="{E46963D5-9EAB-03C8-C1DC-216258B32EB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9" name="Straight Connector 928">
              <a:extLst>
                <a:ext uri="{FF2B5EF4-FFF2-40B4-BE49-F238E27FC236}">
                  <a16:creationId xmlns:a16="http://schemas.microsoft.com/office/drawing/2014/main" id="{30C1B0FF-3777-4C2A-CF1C-7332C425D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0" name="Straight Connector 929">
              <a:extLst>
                <a:ext uri="{FF2B5EF4-FFF2-40B4-BE49-F238E27FC236}">
                  <a16:creationId xmlns:a16="http://schemas.microsoft.com/office/drawing/2014/main" id="{2030D341-AC56-8ED9-F601-6C746CA8E9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24" name="Straight Connector 923">
            <a:extLst>
              <a:ext uri="{FF2B5EF4-FFF2-40B4-BE49-F238E27FC236}">
                <a16:creationId xmlns:a16="http://schemas.microsoft.com/office/drawing/2014/main" id="{7A1AFCC3-BA7C-D70A-180B-0F2947090C2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90</xdr:row>
      <xdr:rowOff>0</xdr:rowOff>
    </xdr:from>
    <xdr:to>
      <xdr:col>10</xdr:col>
      <xdr:colOff>274320</xdr:colOff>
      <xdr:row>92</xdr:row>
      <xdr:rowOff>2902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414421A4-9CC4-401E-BFF8-687048143BC1}"/>
            </a:ext>
          </a:extLst>
        </xdr:cNvPr>
        <xdr:cNvGrpSpPr/>
      </xdr:nvGrpSpPr>
      <xdr:grpSpPr>
        <a:xfrm>
          <a:off x="5154083" y="16562917"/>
          <a:ext cx="274320" cy="362735"/>
          <a:chOff x="6147651" y="793750"/>
          <a:chExt cx="462699" cy="514350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95CBB64-AE72-F1B7-2F69-08EE254BD25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43" name="Straight Connector 942">
              <a:extLst>
                <a:ext uri="{FF2B5EF4-FFF2-40B4-BE49-F238E27FC236}">
                  <a16:creationId xmlns:a16="http://schemas.microsoft.com/office/drawing/2014/main" id="{D5C0E9FC-140E-3601-4C64-6C86058361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4" name="Straight Connector 943">
              <a:extLst>
                <a:ext uri="{FF2B5EF4-FFF2-40B4-BE49-F238E27FC236}">
                  <a16:creationId xmlns:a16="http://schemas.microsoft.com/office/drawing/2014/main" id="{59F479D3-169F-3DA3-B820-87B0F44288C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5" name="Straight Connector 944">
              <a:extLst>
                <a:ext uri="{FF2B5EF4-FFF2-40B4-BE49-F238E27FC236}">
                  <a16:creationId xmlns:a16="http://schemas.microsoft.com/office/drawing/2014/main" id="{474C03DC-75A8-87C6-B70E-DAA1AAE301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6" name="Straight Connector 945">
              <a:extLst>
                <a:ext uri="{FF2B5EF4-FFF2-40B4-BE49-F238E27FC236}">
                  <a16:creationId xmlns:a16="http://schemas.microsoft.com/office/drawing/2014/main" id="{0AF80203-96BE-5609-F27C-2EA0DA7D555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7" name="Straight Connector 946">
              <a:extLst>
                <a:ext uri="{FF2B5EF4-FFF2-40B4-BE49-F238E27FC236}">
                  <a16:creationId xmlns:a16="http://schemas.microsoft.com/office/drawing/2014/main" id="{E6E3B458-7E92-40E8-5CD7-1901E11D6F7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8" name="Straight Connector 947">
              <a:extLst>
                <a:ext uri="{FF2B5EF4-FFF2-40B4-BE49-F238E27FC236}">
                  <a16:creationId xmlns:a16="http://schemas.microsoft.com/office/drawing/2014/main" id="{421AB623-79A9-1799-F590-23A10B46DDC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2" name="Straight Connector 941">
            <a:extLst>
              <a:ext uri="{FF2B5EF4-FFF2-40B4-BE49-F238E27FC236}">
                <a16:creationId xmlns:a16="http://schemas.microsoft.com/office/drawing/2014/main" id="{903C6FC1-C863-3A65-22E1-8ECF965EBEC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90</xdr:row>
      <xdr:rowOff>0</xdr:rowOff>
    </xdr:from>
    <xdr:to>
      <xdr:col>12</xdr:col>
      <xdr:colOff>274320</xdr:colOff>
      <xdr:row>92</xdr:row>
      <xdr:rowOff>2902</xdr:rowOff>
    </xdr:to>
    <xdr:grpSp>
      <xdr:nvGrpSpPr>
        <xdr:cNvPr id="949" name="Group 948">
          <a:extLst>
            <a:ext uri="{FF2B5EF4-FFF2-40B4-BE49-F238E27FC236}">
              <a16:creationId xmlns:a16="http://schemas.microsoft.com/office/drawing/2014/main" id="{6618E8EB-B6BE-4086-B0F4-BA6951599395}"/>
            </a:ext>
          </a:extLst>
        </xdr:cNvPr>
        <xdr:cNvGrpSpPr/>
      </xdr:nvGrpSpPr>
      <xdr:grpSpPr>
        <a:xfrm>
          <a:off x="6212417" y="16562917"/>
          <a:ext cx="274320" cy="362735"/>
          <a:chOff x="6147651" y="793750"/>
          <a:chExt cx="462699" cy="514350"/>
        </a:xfrm>
      </xdr:grpSpPr>
      <xdr:grpSp>
        <xdr:nvGrpSpPr>
          <xdr:cNvPr id="950" name="Group 949">
            <a:extLst>
              <a:ext uri="{FF2B5EF4-FFF2-40B4-BE49-F238E27FC236}">
                <a16:creationId xmlns:a16="http://schemas.microsoft.com/office/drawing/2014/main" id="{7B8C415C-BE69-FF20-A5F4-1711AF46A43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2" name="Straight Connector 951">
              <a:extLst>
                <a:ext uri="{FF2B5EF4-FFF2-40B4-BE49-F238E27FC236}">
                  <a16:creationId xmlns:a16="http://schemas.microsoft.com/office/drawing/2014/main" id="{9ED28875-B96E-E44D-4B14-1C75C19F6DF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3" name="Straight Connector 952">
              <a:extLst>
                <a:ext uri="{FF2B5EF4-FFF2-40B4-BE49-F238E27FC236}">
                  <a16:creationId xmlns:a16="http://schemas.microsoft.com/office/drawing/2014/main" id="{D2D67EFA-6EC4-017D-360A-335CAB5120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4" name="Straight Connector 953">
              <a:extLst>
                <a:ext uri="{FF2B5EF4-FFF2-40B4-BE49-F238E27FC236}">
                  <a16:creationId xmlns:a16="http://schemas.microsoft.com/office/drawing/2014/main" id="{6DDC2383-1E49-F514-B349-64F1172C85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5" name="Straight Connector 954">
              <a:extLst>
                <a:ext uri="{FF2B5EF4-FFF2-40B4-BE49-F238E27FC236}">
                  <a16:creationId xmlns:a16="http://schemas.microsoft.com/office/drawing/2014/main" id="{51E626A5-3849-6129-BEAC-7401311B214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6" name="Straight Connector 955">
              <a:extLst>
                <a:ext uri="{FF2B5EF4-FFF2-40B4-BE49-F238E27FC236}">
                  <a16:creationId xmlns:a16="http://schemas.microsoft.com/office/drawing/2014/main" id="{2AD43DE8-3C7A-E79D-2281-E8976CF33A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7" name="Straight Connector 956">
              <a:extLst>
                <a:ext uri="{FF2B5EF4-FFF2-40B4-BE49-F238E27FC236}">
                  <a16:creationId xmlns:a16="http://schemas.microsoft.com/office/drawing/2014/main" id="{73AA2F57-C89C-88CC-C3A9-8C6792D4C8A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51" name="Straight Connector 950">
            <a:extLst>
              <a:ext uri="{FF2B5EF4-FFF2-40B4-BE49-F238E27FC236}">
                <a16:creationId xmlns:a16="http://schemas.microsoft.com/office/drawing/2014/main" id="{B4D3043A-6836-C23A-CF84-CA80A62197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90</xdr:row>
      <xdr:rowOff>0</xdr:rowOff>
    </xdr:from>
    <xdr:to>
      <xdr:col>14</xdr:col>
      <xdr:colOff>274320</xdr:colOff>
      <xdr:row>92</xdr:row>
      <xdr:rowOff>2902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C26AE2DC-38EC-420E-ABA0-3309D6F8F659}"/>
            </a:ext>
          </a:extLst>
        </xdr:cNvPr>
        <xdr:cNvGrpSpPr/>
      </xdr:nvGrpSpPr>
      <xdr:grpSpPr>
        <a:xfrm>
          <a:off x="7270750" y="16562917"/>
          <a:ext cx="274320" cy="362735"/>
          <a:chOff x="6147651" y="793750"/>
          <a:chExt cx="462699" cy="514350"/>
        </a:xfrm>
      </xdr:grpSpPr>
      <xdr:grpSp>
        <xdr:nvGrpSpPr>
          <xdr:cNvPr id="959" name="Group 958">
            <a:extLst>
              <a:ext uri="{FF2B5EF4-FFF2-40B4-BE49-F238E27FC236}">
                <a16:creationId xmlns:a16="http://schemas.microsoft.com/office/drawing/2014/main" id="{6CD1982F-D6B7-D08A-0FE5-71E06DF0FC1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61" name="Straight Connector 960">
              <a:extLst>
                <a:ext uri="{FF2B5EF4-FFF2-40B4-BE49-F238E27FC236}">
                  <a16:creationId xmlns:a16="http://schemas.microsoft.com/office/drawing/2014/main" id="{1453A5A4-74F0-656F-BB06-719A9ABE09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2" name="Straight Connector 961">
              <a:extLst>
                <a:ext uri="{FF2B5EF4-FFF2-40B4-BE49-F238E27FC236}">
                  <a16:creationId xmlns:a16="http://schemas.microsoft.com/office/drawing/2014/main" id="{8C9F56E8-A337-1239-014D-3CED1EF305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3" name="Straight Connector 962">
              <a:extLst>
                <a:ext uri="{FF2B5EF4-FFF2-40B4-BE49-F238E27FC236}">
                  <a16:creationId xmlns:a16="http://schemas.microsoft.com/office/drawing/2014/main" id="{4E9CAD59-553F-388D-05BA-47AE0940008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4" name="Straight Connector 963">
              <a:extLst>
                <a:ext uri="{FF2B5EF4-FFF2-40B4-BE49-F238E27FC236}">
                  <a16:creationId xmlns:a16="http://schemas.microsoft.com/office/drawing/2014/main" id="{3C71303B-F8BF-7C68-3E21-E2E8D547DB8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5" name="Straight Connector 964">
              <a:extLst>
                <a:ext uri="{FF2B5EF4-FFF2-40B4-BE49-F238E27FC236}">
                  <a16:creationId xmlns:a16="http://schemas.microsoft.com/office/drawing/2014/main" id="{1BE81949-418A-3E43-B8FF-9C8490FED2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6" name="Straight Connector 965">
              <a:extLst>
                <a:ext uri="{FF2B5EF4-FFF2-40B4-BE49-F238E27FC236}">
                  <a16:creationId xmlns:a16="http://schemas.microsoft.com/office/drawing/2014/main" id="{00D970E9-6EF5-EAA6-E10F-6C3358076A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0" name="Straight Connector 959">
            <a:extLst>
              <a:ext uri="{FF2B5EF4-FFF2-40B4-BE49-F238E27FC236}">
                <a16:creationId xmlns:a16="http://schemas.microsoft.com/office/drawing/2014/main" id="{FC0176BF-12BA-E26B-FF36-E68E603DA0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137</xdr:row>
      <xdr:rowOff>0</xdr:rowOff>
    </xdr:from>
    <xdr:to>
      <xdr:col>4</xdr:col>
      <xdr:colOff>274320</xdr:colOff>
      <xdr:row>139</xdr:row>
      <xdr:rowOff>2903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6304EDF4-6821-4547-8C7C-B5577F64CB86}"/>
            </a:ext>
          </a:extLst>
        </xdr:cNvPr>
        <xdr:cNvGrpSpPr/>
      </xdr:nvGrpSpPr>
      <xdr:grpSpPr>
        <a:xfrm>
          <a:off x="1979083" y="24638000"/>
          <a:ext cx="274320" cy="362736"/>
          <a:chOff x="6147651" y="793750"/>
          <a:chExt cx="462699" cy="514350"/>
        </a:xfrm>
      </xdr:grpSpPr>
      <xdr:grpSp>
        <xdr:nvGrpSpPr>
          <xdr:cNvPr id="968" name="Group 967">
            <a:extLst>
              <a:ext uri="{FF2B5EF4-FFF2-40B4-BE49-F238E27FC236}">
                <a16:creationId xmlns:a16="http://schemas.microsoft.com/office/drawing/2014/main" id="{FF52D0A8-050B-0715-D9C1-981AC1A768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0" name="Straight Connector 969">
              <a:extLst>
                <a:ext uri="{FF2B5EF4-FFF2-40B4-BE49-F238E27FC236}">
                  <a16:creationId xmlns:a16="http://schemas.microsoft.com/office/drawing/2014/main" id="{2A73703A-FFF1-F9F5-C885-E375AC4EFA7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1" name="Straight Connector 970">
              <a:extLst>
                <a:ext uri="{FF2B5EF4-FFF2-40B4-BE49-F238E27FC236}">
                  <a16:creationId xmlns:a16="http://schemas.microsoft.com/office/drawing/2014/main" id="{AEC2DDD2-DAB8-36E7-678E-51AAA221C2A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2" name="Straight Connector 971">
              <a:extLst>
                <a:ext uri="{FF2B5EF4-FFF2-40B4-BE49-F238E27FC236}">
                  <a16:creationId xmlns:a16="http://schemas.microsoft.com/office/drawing/2014/main" id="{EBDAF2C9-02A8-5729-7CED-25A5CC617F8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E16755E4-C88B-178D-0A9E-D921B74E0A5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4" name="Straight Connector 973">
              <a:extLst>
                <a:ext uri="{FF2B5EF4-FFF2-40B4-BE49-F238E27FC236}">
                  <a16:creationId xmlns:a16="http://schemas.microsoft.com/office/drawing/2014/main" id="{EF464E45-BC34-E9CC-0DCC-1BA0250F1B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5" name="Straight Connector 974">
              <a:extLst>
                <a:ext uri="{FF2B5EF4-FFF2-40B4-BE49-F238E27FC236}">
                  <a16:creationId xmlns:a16="http://schemas.microsoft.com/office/drawing/2014/main" id="{87EF7B05-6E0D-8A29-B386-68D682F4B2C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9" name="Straight Connector 968">
            <a:extLst>
              <a:ext uri="{FF2B5EF4-FFF2-40B4-BE49-F238E27FC236}">
                <a16:creationId xmlns:a16="http://schemas.microsoft.com/office/drawing/2014/main" id="{D21E7540-C2D6-FAAC-8F22-9935C24F7D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137</xdr:row>
      <xdr:rowOff>0</xdr:rowOff>
    </xdr:from>
    <xdr:to>
      <xdr:col>6</xdr:col>
      <xdr:colOff>274320</xdr:colOff>
      <xdr:row>139</xdr:row>
      <xdr:rowOff>2903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88A89A48-EC88-4420-ACF2-1FAB1637CC33}"/>
            </a:ext>
          </a:extLst>
        </xdr:cNvPr>
        <xdr:cNvGrpSpPr/>
      </xdr:nvGrpSpPr>
      <xdr:grpSpPr>
        <a:xfrm>
          <a:off x="3037417" y="24638000"/>
          <a:ext cx="274320" cy="362736"/>
          <a:chOff x="6147651" y="793750"/>
          <a:chExt cx="462699" cy="514350"/>
        </a:xfrm>
      </xdr:grpSpPr>
      <xdr:grpSp>
        <xdr:nvGrpSpPr>
          <xdr:cNvPr id="977" name="Group 976">
            <a:extLst>
              <a:ext uri="{FF2B5EF4-FFF2-40B4-BE49-F238E27FC236}">
                <a16:creationId xmlns:a16="http://schemas.microsoft.com/office/drawing/2014/main" id="{4F9D5194-4F92-81E3-1A2D-2BCB3F3FE27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9" name="Straight Connector 978">
              <a:extLst>
                <a:ext uri="{FF2B5EF4-FFF2-40B4-BE49-F238E27FC236}">
                  <a16:creationId xmlns:a16="http://schemas.microsoft.com/office/drawing/2014/main" id="{8E6B174E-DD88-D7DD-CD64-3BD4EB80C1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0" name="Straight Connector 979">
              <a:extLst>
                <a:ext uri="{FF2B5EF4-FFF2-40B4-BE49-F238E27FC236}">
                  <a16:creationId xmlns:a16="http://schemas.microsoft.com/office/drawing/2014/main" id="{15E67EB9-CC38-3C38-F556-E6B1687EC2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1" name="Straight Connector 980">
              <a:extLst>
                <a:ext uri="{FF2B5EF4-FFF2-40B4-BE49-F238E27FC236}">
                  <a16:creationId xmlns:a16="http://schemas.microsoft.com/office/drawing/2014/main" id="{D8F9AB85-307F-7516-9F48-12C307AF81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2" name="Straight Connector 981">
              <a:extLst>
                <a:ext uri="{FF2B5EF4-FFF2-40B4-BE49-F238E27FC236}">
                  <a16:creationId xmlns:a16="http://schemas.microsoft.com/office/drawing/2014/main" id="{57A097A3-5238-6D6F-C4D5-E81A94D1869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3" name="Straight Connector 982">
              <a:extLst>
                <a:ext uri="{FF2B5EF4-FFF2-40B4-BE49-F238E27FC236}">
                  <a16:creationId xmlns:a16="http://schemas.microsoft.com/office/drawing/2014/main" id="{976BEFEE-9363-0AFB-5718-1D106DA367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4" name="Straight Connector 983">
              <a:extLst>
                <a:ext uri="{FF2B5EF4-FFF2-40B4-BE49-F238E27FC236}">
                  <a16:creationId xmlns:a16="http://schemas.microsoft.com/office/drawing/2014/main" id="{7AF4F2CF-A7F1-FAE8-2D78-3E5B006E622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78" name="Straight Connector 977">
            <a:extLst>
              <a:ext uri="{FF2B5EF4-FFF2-40B4-BE49-F238E27FC236}">
                <a16:creationId xmlns:a16="http://schemas.microsoft.com/office/drawing/2014/main" id="{0C6FDA39-269A-3C2A-36F4-4CFB800B5D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137</xdr:row>
      <xdr:rowOff>0</xdr:rowOff>
    </xdr:from>
    <xdr:to>
      <xdr:col>8</xdr:col>
      <xdr:colOff>274320</xdr:colOff>
      <xdr:row>139</xdr:row>
      <xdr:rowOff>2903</xdr:rowOff>
    </xdr:to>
    <xdr:grpSp>
      <xdr:nvGrpSpPr>
        <xdr:cNvPr id="985" name="Group 984">
          <a:extLst>
            <a:ext uri="{FF2B5EF4-FFF2-40B4-BE49-F238E27FC236}">
              <a16:creationId xmlns:a16="http://schemas.microsoft.com/office/drawing/2014/main" id="{E77E3113-45C8-4092-9766-05999953B5D9}"/>
            </a:ext>
          </a:extLst>
        </xdr:cNvPr>
        <xdr:cNvGrpSpPr/>
      </xdr:nvGrpSpPr>
      <xdr:grpSpPr>
        <a:xfrm>
          <a:off x="4095750" y="24638000"/>
          <a:ext cx="274320" cy="362736"/>
          <a:chOff x="6147651" y="793750"/>
          <a:chExt cx="462699" cy="514350"/>
        </a:xfrm>
      </xdr:grpSpPr>
      <xdr:grpSp>
        <xdr:nvGrpSpPr>
          <xdr:cNvPr id="986" name="Group 985">
            <a:extLst>
              <a:ext uri="{FF2B5EF4-FFF2-40B4-BE49-F238E27FC236}">
                <a16:creationId xmlns:a16="http://schemas.microsoft.com/office/drawing/2014/main" id="{11025D14-F242-333E-19C6-3B27638E68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88" name="Straight Connector 987">
              <a:extLst>
                <a:ext uri="{FF2B5EF4-FFF2-40B4-BE49-F238E27FC236}">
                  <a16:creationId xmlns:a16="http://schemas.microsoft.com/office/drawing/2014/main" id="{CAE1423D-4AE6-7F07-8652-6535FCC690F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9" name="Straight Connector 988">
              <a:extLst>
                <a:ext uri="{FF2B5EF4-FFF2-40B4-BE49-F238E27FC236}">
                  <a16:creationId xmlns:a16="http://schemas.microsoft.com/office/drawing/2014/main" id="{3F5822F1-AFA7-0DBC-C5B7-15AA4E4A914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0" name="Straight Connector 989">
              <a:extLst>
                <a:ext uri="{FF2B5EF4-FFF2-40B4-BE49-F238E27FC236}">
                  <a16:creationId xmlns:a16="http://schemas.microsoft.com/office/drawing/2014/main" id="{5087B74F-EB1D-166C-0991-AC9A7CA514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1" name="Straight Connector 990">
              <a:extLst>
                <a:ext uri="{FF2B5EF4-FFF2-40B4-BE49-F238E27FC236}">
                  <a16:creationId xmlns:a16="http://schemas.microsoft.com/office/drawing/2014/main" id="{035A5D2F-1609-0070-601C-87D764D7D5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2" name="Straight Connector 991">
              <a:extLst>
                <a:ext uri="{FF2B5EF4-FFF2-40B4-BE49-F238E27FC236}">
                  <a16:creationId xmlns:a16="http://schemas.microsoft.com/office/drawing/2014/main" id="{AD914DA6-3F2E-383A-A8C4-56C1950CF3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3" name="Straight Connector 992">
              <a:extLst>
                <a:ext uri="{FF2B5EF4-FFF2-40B4-BE49-F238E27FC236}">
                  <a16:creationId xmlns:a16="http://schemas.microsoft.com/office/drawing/2014/main" id="{AC042E3A-C5CD-1368-009E-59C6CE59F0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87" name="Straight Connector 986">
            <a:extLst>
              <a:ext uri="{FF2B5EF4-FFF2-40B4-BE49-F238E27FC236}">
                <a16:creationId xmlns:a16="http://schemas.microsoft.com/office/drawing/2014/main" id="{9E09C6BC-D1B5-86AC-AC13-1DEB0BECD9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137</xdr:row>
      <xdr:rowOff>0</xdr:rowOff>
    </xdr:from>
    <xdr:to>
      <xdr:col>10</xdr:col>
      <xdr:colOff>274320</xdr:colOff>
      <xdr:row>139</xdr:row>
      <xdr:rowOff>2903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B3EBE35D-FE0D-408C-9855-3887BFDB39BA}"/>
            </a:ext>
          </a:extLst>
        </xdr:cNvPr>
        <xdr:cNvGrpSpPr/>
      </xdr:nvGrpSpPr>
      <xdr:grpSpPr>
        <a:xfrm>
          <a:off x="5154083" y="24638000"/>
          <a:ext cx="274320" cy="362736"/>
          <a:chOff x="6147651" y="793750"/>
          <a:chExt cx="462699" cy="514350"/>
        </a:xfrm>
      </xdr:grpSpPr>
      <xdr:grpSp>
        <xdr:nvGrpSpPr>
          <xdr:cNvPr id="995" name="Group 994">
            <a:extLst>
              <a:ext uri="{FF2B5EF4-FFF2-40B4-BE49-F238E27FC236}">
                <a16:creationId xmlns:a16="http://schemas.microsoft.com/office/drawing/2014/main" id="{33CDEDF3-43FD-746B-CCC1-BF8B845193C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97" name="Straight Connector 996">
              <a:extLst>
                <a:ext uri="{FF2B5EF4-FFF2-40B4-BE49-F238E27FC236}">
                  <a16:creationId xmlns:a16="http://schemas.microsoft.com/office/drawing/2014/main" id="{3869898F-AE8A-3738-03EA-7288D68278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5CE21F69-5D05-3AF5-9EB3-700CF994F9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9" name="Straight Connector 998">
              <a:extLst>
                <a:ext uri="{FF2B5EF4-FFF2-40B4-BE49-F238E27FC236}">
                  <a16:creationId xmlns:a16="http://schemas.microsoft.com/office/drawing/2014/main" id="{719DAD5C-C957-8D4F-1785-396DC39294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0" name="Straight Connector 999">
              <a:extLst>
                <a:ext uri="{FF2B5EF4-FFF2-40B4-BE49-F238E27FC236}">
                  <a16:creationId xmlns:a16="http://schemas.microsoft.com/office/drawing/2014/main" id="{A6E2052D-65C0-7098-E756-DBF7CFB3DF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1" name="Straight Connector 1000">
              <a:extLst>
                <a:ext uri="{FF2B5EF4-FFF2-40B4-BE49-F238E27FC236}">
                  <a16:creationId xmlns:a16="http://schemas.microsoft.com/office/drawing/2014/main" id="{0DEBCD9F-BC03-2D13-D9D9-8C7EA1EF55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2" name="Straight Connector 1001">
              <a:extLst>
                <a:ext uri="{FF2B5EF4-FFF2-40B4-BE49-F238E27FC236}">
                  <a16:creationId xmlns:a16="http://schemas.microsoft.com/office/drawing/2014/main" id="{3669483B-916A-16FB-50F4-F5D6DF4063F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96" name="Straight Connector 995">
            <a:extLst>
              <a:ext uri="{FF2B5EF4-FFF2-40B4-BE49-F238E27FC236}">
                <a16:creationId xmlns:a16="http://schemas.microsoft.com/office/drawing/2014/main" id="{D6CC371F-84E6-CBB1-2E65-79E23727B6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137</xdr:row>
      <xdr:rowOff>0</xdr:rowOff>
    </xdr:from>
    <xdr:to>
      <xdr:col>16</xdr:col>
      <xdr:colOff>274320</xdr:colOff>
      <xdr:row>139</xdr:row>
      <xdr:rowOff>2903</xdr:rowOff>
    </xdr:to>
    <xdr:grpSp>
      <xdr:nvGrpSpPr>
        <xdr:cNvPr id="1003" name="Group 1002">
          <a:extLst>
            <a:ext uri="{FF2B5EF4-FFF2-40B4-BE49-F238E27FC236}">
              <a16:creationId xmlns:a16="http://schemas.microsoft.com/office/drawing/2014/main" id="{07DAC0D7-654C-4309-961E-103DF5B1AB6C}"/>
            </a:ext>
          </a:extLst>
        </xdr:cNvPr>
        <xdr:cNvGrpSpPr/>
      </xdr:nvGrpSpPr>
      <xdr:grpSpPr>
        <a:xfrm>
          <a:off x="8329083" y="24638000"/>
          <a:ext cx="274320" cy="362736"/>
          <a:chOff x="6147651" y="793750"/>
          <a:chExt cx="462699" cy="514350"/>
        </a:xfrm>
      </xdr:grpSpPr>
      <xdr:grpSp>
        <xdr:nvGrpSpPr>
          <xdr:cNvPr id="1004" name="Group 1003">
            <a:extLst>
              <a:ext uri="{FF2B5EF4-FFF2-40B4-BE49-F238E27FC236}">
                <a16:creationId xmlns:a16="http://schemas.microsoft.com/office/drawing/2014/main" id="{A5719250-C238-C7FE-958D-B60BDD2923C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F70AA210-5FD3-E25A-CE91-10C3C9BA91E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7" name="Straight Connector 1006">
              <a:extLst>
                <a:ext uri="{FF2B5EF4-FFF2-40B4-BE49-F238E27FC236}">
                  <a16:creationId xmlns:a16="http://schemas.microsoft.com/office/drawing/2014/main" id="{878245F3-B322-0ED1-4316-BB79A12B3B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8" name="Straight Connector 1007">
              <a:extLst>
                <a:ext uri="{FF2B5EF4-FFF2-40B4-BE49-F238E27FC236}">
                  <a16:creationId xmlns:a16="http://schemas.microsoft.com/office/drawing/2014/main" id="{7E3218F2-2FF1-6638-DFDC-A0026CEB5D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9" name="Straight Connector 1008">
              <a:extLst>
                <a:ext uri="{FF2B5EF4-FFF2-40B4-BE49-F238E27FC236}">
                  <a16:creationId xmlns:a16="http://schemas.microsoft.com/office/drawing/2014/main" id="{89891E9D-F69E-DAEB-5258-9AADBEC973E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0" name="Straight Connector 1009">
              <a:extLst>
                <a:ext uri="{FF2B5EF4-FFF2-40B4-BE49-F238E27FC236}">
                  <a16:creationId xmlns:a16="http://schemas.microsoft.com/office/drawing/2014/main" id="{BD726A48-EE98-4482-3755-D9D8AD31D8D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1" name="Straight Connector 1010">
              <a:extLst>
                <a:ext uri="{FF2B5EF4-FFF2-40B4-BE49-F238E27FC236}">
                  <a16:creationId xmlns:a16="http://schemas.microsoft.com/office/drawing/2014/main" id="{B837ED2E-3778-472D-1192-30BC89BDB69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5" name="Straight Connector 1004">
            <a:extLst>
              <a:ext uri="{FF2B5EF4-FFF2-40B4-BE49-F238E27FC236}">
                <a16:creationId xmlns:a16="http://schemas.microsoft.com/office/drawing/2014/main" id="{4C54B8B6-DD15-C472-4BD6-5BD61297A4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137</xdr:row>
      <xdr:rowOff>0</xdr:rowOff>
    </xdr:from>
    <xdr:to>
      <xdr:col>18</xdr:col>
      <xdr:colOff>274320</xdr:colOff>
      <xdr:row>139</xdr:row>
      <xdr:rowOff>2903</xdr:rowOff>
    </xdr:to>
    <xdr:grpSp>
      <xdr:nvGrpSpPr>
        <xdr:cNvPr id="1012" name="Group 1011">
          <a:extLst>
            <a:ext uri="{FF2B5EF4-FFF2-40B4-BE49-F238E27FC236}">
              <a16:creationId xmlns:a16="http://schemas.microsoft.com/office/drawing/2014/main" id="{F84C2944-0C71-4F02-AADB-1929C8220405}"/>
            </a:ext>
          </a:extLst>
        </xdr:cNvPr>
        <xdr:cNvGrpSpPr/>
      </xdr:nvGrpSpPr>
      <xdr:grpSpPr>
        <a:xfrm>
          <a:off x="9387417" y="24638000"/>
          <a:ext cx="274320" cy="362736"/>
          <a:chOff x="6147651" y="793750"/>
          <a:chExt cx="462699" cy="514350"/>
        </a:xfrm>
      </xdr:grpSpPr>
      <xdr:grpSp>
        <xdr:nvGrpSpPr>
          <xdr:cNvPr id="1013" name="Group 1012">
            <a:extLst>
              <a:ext uri="{FF2B5EF4-FFF2-40B4-BE49-F238E27FC236}">
                <a16:creationId xmlns:a16="http://schemas.microsoft.com/office/drawing/2014/main" id="{C5B63AB1-FA9C-0B52-ADA8-73B1BAC295A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15" name="Straight Connector 1014">
              <a:extLst>
                <a:ext uri="{FF2B5EF4-FFF2-40B4-BE49-F238E27FC236}">
                  <a16:creationId xmlns:a16="http://schemas.microsoft.com/office/drawing/2014/main" id="{4747BD8C-73C9-BB1C-9C51-E0192088DED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6" name="Straight Connector 1015">
              <a:extLst>
                <a:ext uri="{FF2B5EF4-FFF2-40B4-BE49-F238E27FC236}">
                  <a16:creationId xmlns:a16="http://schemas.microsoft.com/office/drawing/2014/main" id="{7F083407-3BEC-357D-BA82-59ED8AA531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7" name="Straight Connector 1016">
              <a:extLst>
                <a:ext uri="{FF2B5EF4-FFF2-40B4-BE49-F238E27FC236}">
                  <a16:creationId xmlns:a16="http://schemas.microsoft.com/office/drawing/2014/main" id="{691D7E30-7CCD-26BA-432D-7EA8DC8B47E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8" name="Straight Connector 1017">
              <a:extLst>
                <a:ext uri="{FF2B5EF4-FFF2-40B4-BE49-F238E27FC236}">
                  <a16:creationId xmlns:a16="http://schemas.microsoft.com/office/drawing/2014/main" id="{E974DF2D-80BC-B230-F2B2-41F90332E4B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9" name="Straight Connector 1018">
              <a:extLst>
                <a:ext uri="{FF2B5EF4-FFF2-40B4-BE49-F238E27FC236}">
                  <a16:creationId xmlns:a16="http://schemas.microsoft.com/office/drawing/2014/main" id="{0214A7D8-5C81-2A2B-CF56-9C2F714FB49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0" name="Straight Connector 1019">
              <a:extLst>
                <a:ext uri="{FF2B5EF4-FFF2-40B4-BE49-F238E27FC236}">
                  <a16:creationId xmlns:a16="http://schemas.microsoft.com/office/drawing/2014/main" id="{82AC7C4D-FD08-D57C-F41C-D2EDA6582D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14" name="Straight Connector 1013">
            <a:extLst>
              <a:ext uri="{FF2B5EF4-FFF2-40B4-BE49-F238E27FC236}">
                <a16:creationId xmlns:a16="http://schemas.microsoft.com/office/drawing/2014/main" id="{E0534FEB-06A6-8699-61AB-DD7FD660600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149</xdr:row>
      <xdr:rowOff>0</xdr:rowOff>
    </xdr:from>
    <xdr:to>
      <xdr:col>4</xdr:col>
      <xdr:colOff>274320</xdr:colOff>
      <xdr:row>151</xdr:row>
      <xdr:rowOff>2902</xdr:rowOff>
    </xdr:to>
    <xdr:grpSp>
      <xdr:nvGrpSpPr>
        <xdr:cNvPr id="1021" name="Group 1020">
          <a:extLst>
            <a:ext uri="{FF2B5EF4-FFF2-40B4-BE49-F238E27FC236}">
              <a16:creationId xmlns:a16="http://schemas.microsoft.com/office/drawing/2014/main" id="{05F38620-CD7E-4925-AC51-7DEF36376EF3}"/>
            </a:ext>
          </a:extLst>
        </xdr:cNvPr>
        <xdr:cNvGrpSpPr/>
      </xdr:nvGrpSpPr>
      <xdr:grpSpPr>
        <a:xfrm>
          <a:off x="1979083" y="26691167"/>
          <a:ext cx="274320" cy="362735"/>
          <a:chOff x="6147651" y="793750"/>
          <a:chExt cx="462699" cy="514350"/>
        </a:xfrm>
      </xdr:grpSpPr>
      <xdr:grpSp>
        <xdr:nvGrpSpPr>
          <xdr:cNvPr id="1022" name="Group 1021">
            <a:extLst>
              <a:ext uri="{FF2B5EF4-FFF2-40B4-BE49-F238E27FC236}">
                <a16:creationId xmlns:a16="http://schemas.microsoft.com/office/drawing/2014/main" id="{E773A0FF-7A4C-B1F9-8598-3359593F7CB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24" name="Straight Connector 1023">
              <a:extLst>
                <a:ext uri="{FF2B5EF4-FFF2-40B4-BE49-F238E27FC236}">
                  <a16:creationId xmlns:a16="http://schemas.microsoft.com/office/drawing/2014/main" id="{19621CE9-9CD4-25F5-D217-2B55F63A079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5" name="Straight Connector 1024">
              <a:extLst>
                <a:ext uri="{FF2B5EF4-FFF2-40B4-BE49-F238E27FC236}">
                  <a16:creationId xmlns:a16="http://schemas.microsoft.com/office/drawing/2014/main" id="{3B986E03-92F0-374F-007F-33C0BD3622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6" name="Straight Connector 1025">
              <a:extLst>
                <a:ext uri="{FF2B5EF4-FFF2-40B4-BE49-F238E27FC236}">
                  <a16:creationId xmlns:a16="http://schemas.microsoft.com/office/drawing/2014/main" id="{A0614A19-363B-15BE-8000-B995AA6B0F7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7" name="Straight Connector 1026">
              <a:extLst>
                <a:ext uri="{FF2B5EF4-FFF2-40B4-BE49-F238E27FC236}">
                  <a16:creationId xmlns:a16="http://schemas.microsoft.com/office/drawing/2014/main" id="{CAB1C84F-E8BC-73A0-5473-BFBF7937D02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8" name="Straight Connector 1027">
              <a:extLst>
                <a:ext uri="{FF2B5EF4-FFF2-40B4-BE49-F238E27FC236}">
                  <a16:creationId xmlns:a16="http://schemas.microsoft.com/office/drawing/2014/main" id="{001E9B48-5033-7104-4E06-A67C01C252D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9" name="Straight Connector 1028">
              <a:extLst>
                <a:ext uri="{FF2B5EF4-FFF2-40B4-BE49-F238E27FC236}">
                  <a16:creationId xmlns:a16="http://schemas.microsoft.com/office/drawing/2014/main" id="{71B25CE9-2A68-E3F4-83C0-4246A5EACC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23" name="Straight Connector 1022">
            <a:extLst>
              <a:ext uri="{FF2B5EF4-FFF2-40B4-BE49-F238E27FC236}">
                <a16:creationId xmlns:a16="http://schemas.microsoft.com/office/drawing/2014/main" id="{78804816-AC5F-6E84-EAC1-E324F5F520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149</xdr:row>
      <xdr:rowOff>0</xdr:rowOff>
    </xdr:from>
    <xdr:to>
      <xdr:col>6</xdr:col>
      <xdr:colOff>274320</xdr:colOff>
      <xdr:row>151</xdr:row>
      <xdr:rowOff>2902</xdr:rowOff>
    </xdr:to>
    <xdr:grpSp>
      <xdr:nvGrpSpPr>
        <xdr:cNvPr id="1030" name="Group 1029">
          <a:extLst>
            <a:ext uri="{FF2B5EF4-FFF2-40B4-BE49-F238E27FC236}">
              <a16:creationId xmlns:a16="http://schemas.microsoft.com/office/drawing/2014/main" id="{F7FFA89B-8D5C-4DAA-9005-BA2C1380C0CF}"/>
            </a:ext>
          </a:extLst>
        </xdr:cNvPr>
        <xdr:cNvGrpSpPr/>
      </xdr:nvGrpSpPr>
      <xdr:grpSpPr>
        <a:xfrm>
          <a:off x="3037417" y="26691167"/>
          <a:ext cx="274320" cy="362735"/>
          <a:chOff x="6147651" y="793750"/>
          <a:chExt cx="462699" cy="514350"/>
        </a:xfrm>
      </xdr:grpSpPr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3C36F956-EE23-13AD-C070-70B91CA245E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F3473088-483B-F625-44FA-9C2960E4968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4" name="Straight Connector 1033">
              <a:extLst>
                <a:ext uri="{FF2B5EF4-FFF2-40B4-BE49-F238E27FC236}">
                  <a16:creationId xmlns:a16="http://schemas.microsoft.com/office/drawing/2014/main" id="{B70A0964-A1DC-0770-E6EA-0C05BDDB4C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5" name="Straight Connector 1034">
              <a:extLst>
                <a:ext uri="{FF2B5EF4-FFF2-40B4-BE49-F238E27FC236}">
                  <a16:creationId xmlns:a16="http://schemas.microsoft.com/office/drawing/2014/main" id="{379880E3-E4CA-DABB-AFCE-23CFEE88AEC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6" name="Straight Connector 1035">
              <a:extLst>
                <a:ext uri="{FF2B5EF4-FFF2-40B4-BE49-F238E27FC236}">
                  <a16:creationId xmlns:a16="http://schemas.microsoft.com/office/drawing/2014/main" id="{70526D85-5DCA-2B2B-A629-99AA1CB35A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7" name="Straight Connector 1036">
              <a:extLst>
                <a:ext uri="{FF2B5EF4-FFF2-40B4-BE49-F238E27FC236}">
                  <a16:creationId xmlns:a16="http://schemas.microsoft.com/office/drawing/2014/main" id="{7F7DDF0C-AA27-DA2B-C7ED-F4A0B62D2E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8" name="Straight Connector 1037">
              <a:extLst>
                <a:ext uri="{FF2B5EF4-FFF2-40B4-BE49-F238E27FC236}">
                  <a16:creationId xmlns:a16="http://schemas.microsoft.com/office/drawing/2014/main" id="{DD4DE3E9-1FA9-82BA-A963-86C4F1B2CB6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2" name="Straight Connector 1031">
            <a:extLst>
              <a:ext uri="{FF2B5EF4-FFF2-40B4-BE49-F238E27FC236}">
                <a16:creationId xmlns:a16="http://schemas.microsoft.com/office/drawing/2014/main" id="{FD884A62-6C24-2447-804B-EC2731A2AA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149</xdr:row>
      <xdr:rowOff>0</xdr:rowOff>
    </xdr:from>
    <xdr:to>
      <xdr:col>10</xdr:col>
      <xdr:colOff>274320</xdr:colOff>
      <xdr:row>151</xdr:row>
      <xdr:rowOff>2902</xdr:rowOff>
    </xdr:to>
    <xdr:grpSp>
      <xdr:nvGrpSpPr>
        <xdr:cNvPr id="1039" name="Group 1038">
          <a:extLst>
            <a:ext uri="{FF2B5EF4-FFF2-40B4-BE49-F238E27FC236}">
              <a16:creationId xmlns:a16="http://schemas.microsoft.com/office/drawing/2014/main" id="{6198D859-B02C-4B4D-B1B7-DBE88546D3D5}"/>
            </a:ext>
          </a:extLst>
        </xdr:cNvPr>
        <xdr:cNvGrpSpPr/>
      </xdr:nvGrpSpPr>
      <xdr:grpSpPr>
        <a:xfrm>
          <a:off x="5154083" y="26691167"/>
          <a:ext cx="274320" cy="362735"/>
          <a:chOff x="6147651" y="793750"/>
          <a:chExt cx="462699" cy="514350"/>
        </a:xfrm>
      </xdr:grpSpPr>
      <xdr:grpSp>
        <xdr:nvGrpSpPr>
          <xdr:cNvPr id="1040" name="Group 1039">
            <a:extLst>
              <a:ext uri="{FF2B5EF4-FFF2-40B4-BE49-F238E27FC236}">
                <a16:creationId xmlns:a16="http://schemas.microsoft.com/office/drawing/2014/main" id="{2908DEBF-E985-A9C8-6E9D-75441AD1C1F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2" name="Straight Connector 1041">
              <a:extLst>
                <a:ext uri="{FF2B5EF4-FFF2-40B4-BE49-F238E27FC236}">
                  <a16:creationId xmlns:a16="http://schemas.microsoft.com/office/drawing/2014/main" id="{F1A9B95E-678E-43D7-7634-5B4041D69C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3" name="Straight Connector 1042">
              <a:extLst>
                <a:ext uri="{FF2B5EF4-FFF2-40B4-BE49-F238E27FC236}">
                  <a16:creationId xmlns:a16="http://schemas.microsoft.com/office/drawing/2014/main" id="{6E7244EC-0385-DF64-45CD-B9AAF27828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3756F07C-EB6D-FF92-6A90-980A96234CE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1C829C3B-8F06-BC19-584F-C9EEAC3AC44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6" name="Straight Connector 1045">
              <a:extLst>
                <a:ext uri="{FF2B5EF4-FFF2-40B4-BE49-F238E27FC236}">
                  <a16:creationId xmlns:a16="http://schemas.microsoft.com/office/drawing/2014/main" id="{E6773599-0AB7-A2CD-DB5E-26D31830E6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7" name="Straight Connector 1046">
              <a:extLst>
                <a:ext uri="{FF2B5EF4-FFF2-40B4-BE49-F238E27FC236}">
                  <a16:creationId xmlns:a16="http://schemas.microsoft.com/office/drawing/2014/main" id="{428FC283-23C4-DB38-9F9A-AC90F3AA9D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41" name="Straight Connector 1040">
            <a:extLst>
              <a:ext uri="{FF2B5EF4-FFF2-40B4-BE49-F238E27FC236}">
                <a16:creationId xmlns:a16="http://schemas.microsoft.com/office/drawing/2014/main" id="{DE445B5B-A09F-A188-6BAA-768F07B056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149</xdr:row>
      <xdr:rowOff>0</xdr:rowOff>
    </xdr:from>
    <xdr:to>
      <xdr:col>14</xdr:col>
      <xdr:colOff>274320</xdr:colOff>
      <xdr:row>151</xdr:row>
      <xdr:rowOff>2902</xdr:rowOff>
    </xdr:to>
    <xdr:grpSp>
      <xdr:nvGrpSpPr>
        <xdr:cNvPr id="1048" name="Group 1047">
          <a:extLst>
            <a:ext uri="{FF2B5EF4-FFF2-40B4-BE49-F238E27FC236}">
              <a16:creationId xmlns:a16="http://schemas.microsoft.com/office/drawing/2014/main" id="{399EF5F6-FF8E-420B-AA4F-59F9A6C3D28F}"/>
            </a:ext>
          </a:extLst>
        </xdr:cNvPr>
        <xdr:cNvGrpSpPr/>
      </xdr:nvGrpSpPr>
      <xdr:grpSpPr>
        <a:xfrm>
          <a:off x="7270750" y="26691167"/>
          <a:ext cx="274320" cy="362735"/>
          <a:chOff x="6147651" y="793750"/>
          <a:chExt cx="462699" cy="514350"/>
        </a:xfrm>
      </xdr:grpSpPr>
      <xdr:grpSp>
        <xdr:nvGrpSpPr>
          <xdr:cNvPr id="1049" name="Group 1048">
            <a:extLst>
              <a:ext uri="{FF2B5EF4-FFF2-40B4-BE49-F238E27FC236}">
                <a16:creationId xmlns:a16="http://schemas.microsoft.com/office/drawing/2014/main" id="{D796C027-2A25-51C2-A605-45B271F2663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51" name="Straight Connector 1050">
              <a:extLst>
                <a:ext uri="{FF2B5EF4-FFF2-40B4-BE49-F238E27FC236}">
                  <a16:creationId xmlns:a16="http://schemas.microsoft.com/office/drawing/2014/main" id="{AC5E018C-6BE7-DA12-D61D-3978F1C8EC5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2" name="Straight Connector 1051">
              <a:extLst>
                <a:ext uri="{FF2B5EF4-FFF2-40B4-BE49-F238E27FC236}">
                  <a16:creationId xmlns:a16="http://schemas.microsoft.com/office/drawing/2014/main" id="{BDB5E272-283D-ED00-628E-90CD83422F6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3" name="Straight Connector 1052">
              <a:extLst>
                <a:ext uri="{FF2B5EF4-FFF2-40B4-BE49-F238E27FC236}">
                  <a16:creationId xmlns:a16="http://schemas.microsoft.com/office/drawing/2014/main" id="{230EC8D8-35BC-E855-00A9-3E8902F3A1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4" name="Straight Connector 1053">
              <a:extLst>
                <a:ext uri="{FF2B5EF4-FFF2-40B4-BE49-F238E27FC236}">
                  <a16:creationId xmlns:a16="http://schemas.microsoft.com/office/drawing/2014/main" id="{F48F3F03-6B01-9981-AC4B-70B2A947EE0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5" name="Straight Connector 1054">
              <a:extLst>
                <a:ext uri="{FF2B5EF4-FFF2-40B4-BE49-F238E27FC236}">
                  <a16:creationId xmlns:a16="http://schemas.microsoft.com/office/drawing/2014/main" id="{AAD88373-EDF1-3097-D927-37835F4DEB1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6" name="Straight Connector 1055">
              <a:extLst>
                <a:ext uri="{FF2B5EF4-FFF2-40B4-BE49-F238E27FC236}">
                  <a16:creationId xmlns:a16="http://schemas.microsoft.com/office/drawing/2014/main" id="{78156D63-5FC8-038F-3C3A-3219F4A3B4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0" name="Straight Connector 1049">
            <a:extLst>
              <a:ext uri="{FF2B5EF4-FFF2-40B4-BE49-F238E27FC236}">
                <a16:creationId xmlns:a16="http://schemas.microsoft.com/office/drawing/2014/main" id="{BD7970A2-D1E7-5349-756C-C790F44479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149</xdr:row>
      <xdr:rowOff>0</xdr:rowOff>
    </xdr:from>
    <xdr:to>
      <xdr:col>20</xdr:col>
      <xdr:colOff>274320</xdr:colOff>
      <xdr:row>151</xdr:row>
      <xdr:rowOff>2902</xdr:rowOff>
    </xdr:to>
    <xdr:grpSp>
      <xdr:nvGrpSpPr>
        <xdr:cNvPr id="1057" name="Group 1056">
          <a:extLst>
            <a:ext uri="{FF2B5EF4-FFF2-40B4-BE49-F238E27FC236}">
              <a16:creationId xmlns:a16="http://schemas.microsoft.com/office/drawing/2014/main" id="{BF96E38B-BB8A-417A-8E48-EF102750897D}"/>
            </a:ext>
          </a:extLst>
        </xdr:cNvPr>
        <xdr:cNvGrpSpPr/>
      </xdr:nvGrpSpPr>
      <xdr:grpSpPr>
        <a:xfrm>
          <a:off x="10445750" y="26691167"/>
          <a:ext cx="274320" cy="362735"/>
          <a:chOff x="6147651" y="793750"/>
          <a:chExt cx="462699" cy="514350"/>
        </a:xfrm>
      </xdr:grpSpPr>
      <xdr:grpSp>
        <xdr:nvGrpSpPr>
          <xdr:cNvPr id="1058" name="Group 1057">
            <a:extLst>
              <a:ext uri="{FF2B5EF4-FFF2-40B4-BE49-F238E27FC236}">
                <a16:creationId xmlns:a16="http://schemas.microsoft.com/office/drawing/2014/main" id="{FF0D0471-8133-469F-41EA-A5A6E7EA66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0" name="Straight Connector 1059">
              <a:extLst>
                <a:ext uri="{FF2B5EF4-FFF2-40B4-BE49-F238E27FC236}">
                  <a16:creationId xmlns:a16="http://schemas.microsoft.com/office/drawing/2014/main" id="{CEF970B7-34B9-59B0-EBDC-616B80F208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1" name="Straight Connector 1060">
              <a:extLst>
                <a:ext uri="{FF2B5EF4-FFF2-40B4-BE49-F238E27FC236}">
                  <a16:creationId xmlns:a16="http://schemas.microsoft.com/office/drawing/2014/main" id="{8A819AB4-00E3-DA75-6DB6-27F2613272A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2" name="Straight Connector 1061">
              <a:extLst>
                <a:ext uri="{FF2B5EF4-FFF2-40B4-BE49-F238E27FC236}">
                  <a16:creationId xmlns:a16="http://schemas.microsoft.com/office/drawing/2014/main" id="{4C69C8C5-2198-9A90-ABFC-087828F929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3" name="Straight Connector 1062">
              <a:extLst>
                <a:ext uri="{FF2B5EF4-FFF2-40B4-BE49-F238E27FC236}">
                  <a16:creationId xmlns:a16="http://schemas.microsoft.com/office/drawing/2014/main" id="{FBF041DC-5A1F-E588-A1F0-FE08F2EEFD8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4" name="Straight Connector 1063">
              <a:extLst>
                <a:ext uri="{FF2B5EF4-FFF2-40B4-BE49-F238E27FC236}">
                  <a16:creationId xmlns:a16="http://schemas.microsoft.com/office/drawing/2014/main" id="{B59D82EA-139A-BD92-4F4E-E27A89DD798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5" name="Straight Connector 1064">
              <a:extLst>
                <a:ext uri="{FF2B5EF4-FFF2-40B4-BE49-F238E27FC236}">
                  <a16:creationId xmlns:a16="http://schemas.microsoft.com/office/drawing/2014/main" id="{4C76544D-7D80-3BF9-8F51-3266004129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9" name="Straight Connector 1058">
            <a:extLst>
              <a:ext uri="{FF2B5EF4-FFF2-40B4-BE49-F238E27FC236}">
                <a16:creationId xmlns:a16="http://schemas.microsoft.com/office/drawing/2014/main" id="{6A1F85FC-63A1-5F37-AE10-DDB705796E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274320</xdr:colOff>
      <xdr:row>163</xdr:row>
      <xdr:rowOff>2902</xdr:rowOff>
    </xdr:to>
    <xdr:grpSp>
      <xdr:nvGrpSpPr>
        <xdr:cNvPr id="1066" name="Group 1065">
          <a:extLst>
            <a:ext uri="{FF2B5EF4-FFF2-40B4-BE49-F238E27FC236}">
              <a16:creationId xmlns:a16="http://schemas.microsoft.com/office/drawing/2014/main" id="{0B62B78C-2C67-4162-8121-3CA054EA549F}"/>
            </a:ext>
          </a:extLst>
        </xdr:cNvPr>
        <xdr:cNvGrpSpPr/>
      </xdr:nvGrpSpPr>
      <xdr:grpSpPr>
        <a:xfrm>
          <a:off x="920750" y="28744333"/>
          <a:ext cx="274320" cy="362736"/>
          <a:chOff x="6147651" y="793750"/>
          <a:chExt cx="462699" cy="514350"/>
        </a:xfrm>
      </xdr:grpSpPr>
      <xdr:grpSp>
        <xdr:nvGrpSpPr>
          <xdr:cNvPr id="1067" name="Group 1066">
            <a:extLst>
              <a:ext uri="{FF2B5EF4-FFF2-40B4-BE49-F238E27FC236}">
                <a16:creationId xmlns:a16="http://schemas.microsoft.com/office/drawing/2014/main" id="{34C2E97C-4D48-A9FE-9591-B7038277754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9" name="Straight Connector 1068">
              <a:extLst>
                <a:ext uri="{FF2B5EF4-FFF2-40B4-BE49-F238E27FC236}">
                  <a16:creationId xmlns:a16="http://schemas.microsoft.com/office/drawing/2014/main" id="{707EBD71-7EF9-34A8-FEDC-AA99176FAF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0" name="Straight Connector 1069">
              <a:extLst>
                <a:ext uri="{FF2B5EF4-FFF2-40B4-BE49-F238E27FC236}">
                  <a16:creationId xmlns:a16="http://schemas.microsoft.com/office/drawing/2014/main" id="{61C42545-DEB0-4587-545A-91863F6EDC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1" name="Straight Connector 1070">
              <a:extLst>
                <a:ext uri="{FF2B5EF4-FFF2-40B4-BE49-F238E27FC236}">
                  <a16:creationId xmlns:a16="http://schemas.microsoft.com/office/drawing/2014/main" id="{15B6E672-025B-0A22-84ED-980E68EAED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2" name="Straight Connector 1071">
              <a:extLst>
                <a:ext uri="{FF2B5EF4-FFF2-40B4-BE49-F238E27FC236}">
                  <a16:creationId xmlns:a16="http://schemas.microsoft.com/office/drawing/2014/main" id="{AFF9A1B6-01D9-C7A9-275B-1FC7CFBFAE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3" name="Straight Connector 1072">
              <a:extLst>
                <a:ext uri="{FF2B5EF4-FFF2-40B4-BE49-F238E27FC236}">
                  <a16:creationId xmlns:a16="http://schemas.microsoft.com/office/drawing/2014/main" id="{FC462F88-AF20-B8DA-DDC8-F34B2166A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4" name="Straight Connector 1073">
              <a:extLst>
                <a:ext uri="{FF2B5EF4-FFF2-40B4-BE49-F238E27FC236}">
                  <a16:creationId xmlns:a16="http://schemas.microsoft.com/office/drawing/2014/main" id="{AFC88A33-DE83-969C-1698-18C5051675E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8" name="Straight Connector 1067">
            <a:extLst>
              <a:ext uri="{FF2B5EF4-FFF2-40B4-BE49-F238E27FC236}">
                <a16:creationId xmlns:a16="http://schemas.microsoft.com/office/drawing/2014/main" id="{9347BFB7-6F10-9845-C382-E246EBC0BE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161</xdr:row>
      <xdr:rowOff>0</xdr:rowOff>
    </xdr:from>
    <xdr:to>
      <xdr:col>12</xdr:col>
      <xdr:colOff>274320</xdr:colOff>
      <xdr:row>163</xdr:row>
      <xdr:rowOff>2903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89EC044A-35F2-4199-9AD2-B04A867F03C1}"/>
            </a:ext>
          </a:extLst>
        </xdr:cNvPr>
        <xdr:cNvGrpSpPr/>
      </xdr:nvGrpSpPr>
      <xdr:grpSpPr>
        <a:xfrm>
          <a:off x="6212417" y="28744333"/>
          <a:ext cx="274320" cy="362737"/>
          <a:chOff x="6147651" y="793750"/>
          <a:chExt cx="462699" cy="514350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7B8FA542-DE60-1675-C751-195898A0A5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78" name="Straight Connector 1077">
              <a:extLst>
                <a:ext uri="{FF2B5EF4-FFF2-40B4-BE49-F238E27FC236}">
                  <a16:creationId xmlns:a16="http://schemas.microsoft.com/office/drawing/2014/main" id="{9E1C5AF2-2BB7-6E76-548A-CE08263828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9" name="Straight Connector 1078">
              <a:extLst>
                <a:ext uri="{FF2B5EF4-FFF2-40B4-BE49-F238E27FC236}">
                  <a16:creationId xmlns:a16="http://schemas.microsoft.com/office/drawing/2014/main" id="{5E57A6B9-C365-3425-AB32-6E38EBB17D8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0" name="Straight Connector 1079">
              <a:extLst>
                <a:ext uri="{FF2B5EF4-FFF2-40B4-BE49-F238E27FC236}">
                  <a16:creationId xmlns:a16="http://schemas.microsoft.com/office/drawing/2014/main" id="{0C331E3B-BF20-1007-9D7D-C86325935D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1" name="Straight Connector 1080">
              <a:extLst>
                <a:ext uri="{FF2B5EF4-FFF2-40B4-BE49-F238E27FC236}">
                  <a16:creationId xmlns:a16="http://schemas.microsoft.com/office/drawing/2014/main" id="{2357F481-B03D-2675-D125-FF9C1D64C47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2" name="Straight Connector 1081">
              <a:extLst>
                <a:ext uri="{FF2B5EF4-FFF2-40B4-BE49-F238E27FC236}">
                  <a16:creationId xmlns:a16="http://schemas.microsoft.com/office/drawing/2014/main" id="{5FBB8B63-C57C-9A81-B52E-30B2E810C59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3" name="Straight Connector 1082">
              <a:extLst>
                <a:ext uri="{FF2B5EF4-FFF2-40B4-BE49-F238E27FC236}">
                  <a16:creationId xmlns:a16="http://schemas.microsoft.com/office/drawing/2014/main" id="{894F706D-E49C-0AD4-0A4C-EF09B1FB91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77" name="Straight Connector 1076">
            <a:extLst>
              <a:ext uri="{FF2B5EF4-FFF2-40B4-BE49-F238E27FC236}">
                <a16:creationId xmlns:a16="http://schemas.microsoft.com/office/drawing/2014/main" id="{4CE22820-04FF-1BC8-FFA2-8C5502DAEB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274320</xdr:colOff>
      <xdr:row>175</xdr:row>
      <xdr:rowOff>2903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16165C40-995C-4E34-81E5-49F6B4F07811}"/>
            </a:ext>
          </a:extLst>
        </xdr:cNvPr>
        <xdr:cNvGrpSpPr/>
      </xdr:nvGrpSpPr>
      <xdr:grpSpPr>
        <a:xfrm>
          <a:off x="920750" y="30797500"/>
          <a:ext cx="274320" cy="362736"/>
          <a:chOff x="6147651" y="793750"/>
          <a:chExt cx="462699" cy="514350"/>
        </a:xfrm>
      </xdr:grpSpPr>
      <xdr:grpSp>
        <xdr:nvGrpSpPr>
          <xdr:cNvPr id="1085" name="Group 1084">
            <a:extLst>
              <a:ext uri="{FF2B5EF4-FFF2-40B4-BE49-F238E27FC236}">
                <a16:creationId xmlns:a16="http://schemas.microsoft.com/office/drawing/2014/main" id="{65CB23CA-E252-9248-201E-BBCA57012F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87" name="Straight Connector 1086">
              <a:extLst>
                <a:ext uri="{FF2B5EF4-FFF2-40B4-BE49-F238E27FC236}">
                  <a16:creationId xmlns:a16="http://schemas.microsoft.com/office/drawing/2014/main" id="{95CEA183-7BEA-09E5-E99D-65CB08C1AF7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8" name="Straight Connector 1087">
              <a:extLst>
                <a:ext uri="{FF2B5EF4-FFF2-40B4-BE49-F238E27FC236}">
                  <a16:creationId xmlns:a16="http://schemas.microsoft.com/office/drawing/2014/main" id="{A2508B21-4C47-78FA-2AB9-9A4BB89B39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9" name="Straight Connector 1088">
              <a:extLst>
                <a:ext uri="{FF2B5EF4-FFF2-40B4-BE49-F238E27FC236}">
                  <a16:creationId xmlns:a16="http://schemas.microsoft.com/office/drawing/2014/main" id="{C65062CF-9F15-D0C8-C6E8-6AF4B3F1682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0" name="Straight Connector 1089">
              <a:extLst>
                <a:ext uri="{FF2B5EF4-FFF2-40B4-BE49-F238E27FC236}">
                  <a16:creationId xmlns:a16="http://schemas.microsoft.com/office/drawing/2014/main" id="{4FE08685-C883-E47D-2B79-D03DBC5B8F7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1" name="Straight Connector 1090">
              <a:extLst>
                <a:ext uri="{FF2B5EF4-FFF2-40B4-BE49-F238E27FC236}">
                  <a16:creationId xmlns:a16="http://schemas.microsoft.com/office/drawing/2014/main" id="{2BDCFE24-1A4F-0740-32CA-B98EA7CF4C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2" name="Straight Connector 1091">
              <a:extLst>
                <a:ext uri="{FF2B5EF4-FFF2-40B4-BE49-F238E27FC236}">
                  <a16:creationId xmlns:a16="http://schemas.microsoft.com/office/drawing/2014/main" id="{9CB1D2D3-C111-B740-D0F9-05BB81D741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86" name="Straight Connector 1085">
            <a:extLst>
              <a:ext uri="{FF2B5EF4-FFF2-40B4-BE49-F238E27FC236}">
                <a16:creationId xmlns:a16="http://schemas.microsoft.com/office/drawing/2014/main" id="{8DEFC80C-6B12-E222-5C05-D237D3F8D0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293</xdr:row>
      <xdr:rowOff>0</xdr:rowOff>
    </xdr:from>
    <xdr:to>
      <xdr:col>18</xdr:col>
      <xdr:colOff>274320</xdr:colOff>
      <xdr:row>295</xdr:row>
      <xdr:rowOff>2903</xdr:rowOff>
    </xdr:to>
    <xdr:grpSp>
      <xdr:nvGrpSpPr>
        <xdr:cNvPr id="1093" name="Group 1092">
          <a:extLst>
            <a:ext uri="{FF2B5EF4-FFF2-40B4-BE49-F238E27FC236}">
              <a16:creationId xmlns:a16="http://schemas.microsoft.com/office/drawing/2014/main" id="{87FA6CFB-1573-45B8-A16C-14D399691B97}"/>
            </a:ext>
          </a:extLst>
        </xdr:cNvPr>
        <xdr:cNvGrpSpPr/>
      </xdr:nvGrpSpPr>
      <xdr:grpSpPr>
        <a:xfrm>
          <a:off x="9387417" y="51329167"/>
          <a:ext cx="274320" cy="362736"/>
          <a:chOff x="6147651" y="793750"/>
          <a:chExt cx="462699" cy="514350"/>
        </a:xfrm>
      </xdr:grpSpPr>
      <xdr:grpSp>
        <xdr:nvGrpSpPr>
          <xdr:cNvPr id="1094" name="Group 1093">
            <a:extLst>
              <a:ext uri="{FF2B5EF4-FFF2-40B4-BE49-F238E27FC236}">
                <a16:creationId xmlns:a16="http://schemas.microsoft.com/office/drawing/2014/main" id="{CEC390BD-EEFC-611A-BA34-449D33E0EA7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B6C5FAB0-D8E3-610A-B63F-531120E3BB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7" name="Straight Connector 1096">
              <a:extLst>
                <a:ext uri="{FF2B5EF4-FFF2-40B4-BE49-F238E27FC236}">
                  <a16:creationId xmlns:a16="http://schemas.microsoft.com/office/drawing/2014/main" id="{92CA71D5-9478-B533-62EA-82A8EB402E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8" name="Straight Connector 1097">
              <a:extLst>
                <a:ext uri="{FF2B5EF4-FFF2-40B4-BE49-F238E27FC236}">
                  <a16:creationId xmlns:a16="http://schemas.microsoft.com/office/drawing/2014/main" id="{157E81A4-21AD-00C0-8C63-0346858C470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9" name="Straight Connector 1098">
              <a:extLst>
                <a:ext uri="{FF2B5EF4-FFF2-40B4-BE49-F238E27FC236}">
                  <a16:creationId xmlns:a16="http://schemas.microsoft.com/office/drawing/2014/main" id="{CB366AF2-443D-345E-9BED-C2D10E94F1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0" name="Straight Connector 1099">
              <a:extLst>
                <a:ext uri="{FF2B5EF4-FFF2-40B4-BE49-F238E27FC236}">
                  <a16:creationId xmlns:a16="http://schemas.microsoft.com/office/drawing/2014/main" id="{C8BF7E41-C906-1380-B8D4-0DB15D7D19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1" name="Straight Connector 1100">
              <a:extLst>
                <a:ext uri="{FF2B5EF4-FFF2-40B4-BE49-F238E27FC236}">
                  <a16:creationId xmlns:a16="http://schemas.microsoft.com/office/drawing/2014/main" id="{390E9EEB-3A3E-5C6C-1508-187180FE886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942947BC-766C-A52C-1AC2-4249CF78D5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305</xdr:row>
      <xdr:rowOff>0</xdr:rowOff>
    </xdr:from>
    <xdr:to>
      <xdr:col>4</xdr:col>
      <xdr:colOff>274320</xdr:colOff>
      <xdr:row>307</xdr:row>
      <xdr:rowOff>2903</xdr:rowOff>
    </xdr:to>
    <xdr:grpSp>
      <xdr:nvGrpSpPr>
        <xdr:cNvPr id="1102" name="Group 1101">
          <a:extLst>
            <a:ext uri="{FF2B5EF4-FFF2-40B4-BE49-F238E27FC236}">
              <a16:creationId xmlns:a16="http://schemas.microsoft.com/office/drawing/2014/main" id="{03150705-B06E-4D44-AF28-D4B5C563E605}"/>
            </a:ext>
          </a:extLst>
        </xdr:cNvPr>
        <xdr:cNvGrpSpPr/>
      </xdr:nvGrpSpPr>
      <xdr:grpSpPr>
        <a:xfrm>
          <a:off x="1979083" y="53382333"/>
          <a:ext cx="274320" cy="362737"/>
          <a:chOff x="6147651" y="793750"/>
          <a:chExt cx="462699" cy="514350"/>
        </a:xfrm>
      </xdr:grpSpPr>
      <xdr:grpSp>
        <xdr:nvGrpSpPr>
          <xdr:cNvPr id="1103" name="Group 1102">
            <a:extLst>
              <a:ext uri="{FF2B5EF4-FFF2-40B4-BE49-F238E27FC236}">
                <a16:creationId xmlns:a16="http://schemas.microsoft.com/office/drawing/2014/main" id="{4CD98725-2F9B-D353-368B-0DD30B1FDF3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05" name="Straight Connector 1104">
              <a:extLst>
                <a:ext uri="{FF2B5EF4-FFF2-40B4-BE49-F238E27FC236}">
                  <a16:creationId xmlns:a16="http://schemas.microsoft.com/office/drawing/2014/main" id="{A383FEC5-3830-C36E-DDF9-0B9086E9B80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6" name="Straight Connector 1105">
              <a:extLst>
                <a:ext uri="{FF2B5EF4-FFF2-40B4-BE49-F238E27FC236}">
                  <a16:creationId xmlns:a16="http://schemas.microsoft.com/office/drawing/2014/main" id="{034BECD7-94A5-EBAE-955C-271886D82ED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7" name="Straight Connector 1106">
              <a:extLst>
                <a:ext uri="{FF2B5EF4-FFF2-40B4-BE49-F238E27FC236}">
                  <a16:creationId xmlns:a16="http://schemas.microsoft.com/office/drawing/2014/main" id="{8FE698B9-80C0-1320-A834-2D1F1B34499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8" name="Straight Connector 1107">
              <a:extLst>
                <a:ext uri="{FF2B5EF4-FFF2-40B4-BE49-F238E27FC236}">
                  <a16:creationId xmlns:a16="http://schemas.microsoft.com/office/drawing/2014/main" id="{A369A7DD-0AB6-0A37-639E-B9EE021A7B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9" name="Straight Connector 1108">
              <a:extLst>
                <a:ext uri="{FF2B5EF4-FFF2-40B4-BE49-F238E27FC236}">
                  <a16:creationId xmlns:a16="http://schemas.microsoft.com/office/drawing/2014/main" id="{3DE36847-F5AD-7020-1B47-32B601598D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0" name="Straight Connector 1109">
              <a:extLst>
                <a:ext uri="{FF2B5EF4-FFF2-40B4-BE49-F238E27FC236}">
                  <a16:creationId xmlns:a16="http://schemas.microsoft.com/office/drawing/2014/main" id="{3B617B14-8218-6B1D-9C95-B38EC9E0DA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04" name="Straight Connector 1103">
            <a:extLst>
              <a:ext uri="{FF2B5EF4-FFF2-40B4-BE49-F238E27FC236}">
                <a16:creationId xmlns:a16="http://schemas.microsoft.com/office/drawing/2014/main" id="{4B5878C1-E832-325B-0FCA-BE5604C35F3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305</xdr:row>
      <xdr:rowOff>0</xdr:rowOff>
    </xdr:from>
    <xdr:to>
      <xdr:col>14</xdr:col>
      <xdr:colOff>274320</xdr:colOff>
      <xdr:row>307</xdr:row>
      <xdr:rowOff>2903</xdr:rowOff>
    </xdr:to>
    <xdr:grpSp>
      <xdr:nvGrpSpPr>
        <xdr:cNvPr id="1111" name="Group 1110">
          <a:extLst>
            <a:ext uri="{FF2B5EF4-FFF2-40B4-BE49-F238E27FC236}">
              <a16:creationId xmlns:a16="http://schemas.microsoft.com/office/drawing/2014/main" id="{E0B9086D-BC0E-4E9C-B1F7-6B94CEDE5A4B}"/>
            </a:ext>
          </a:extLst>
        </xdr:cNvPr>
        <xdr:cNvGrpSpPr/>
      </xdr:nvGrpSpPr>
      <xdr:grpSpPr>
        <a:xfrm>
          <a:off x="7270750" y="53382333"/>
          <a:ext cx="274320" cy="362737"/>
          <a:chOff x="6147651" y="793750"/>
          <a:chExt cx="462699" cy="514350"/>
        </a:xfrm>
      </xdr:grpSpPr>
      <xdr:grpSp>
        <xdr:nvGrpSpPr>
          <xdr:cNvPr id="1112" name="Group 1111">
            <a:extLst>
              <a:ext uri="{FF2B5EF4-FFF2-40B4-BE49-F238E27FC236}">
                <a16:creationId xmlns:a16="http://schemas.microsoft.com/office/drawing/2014/main" id="{B31673C2-0244-7785-CB7A-885505C2045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14" name="Straight Connector 1113">
              <a:extLst>
                <a:ext uri="{FF2B5EF4-FFF2-40B4-BE49-F238E27FC236}">
                  <a16:creationId xmlns:a16="http://schemas.microsoft.com/office/drawing/2014/main" id="{4CB89D1D-F883-AF29-6222-B64FAE2506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5" name="Straight Connector 1114">
              <a:extLst>
                <a:ext uri="{FF2B5EF4-FFF2-40B4-BE49-F238E27FC236}">
                  <a16:creationId xmlns:a16="http://schemas.microsoft.com/office/drawing/2014/main" id="{131518D2-90A3-5773-D66B-3C8BE445EB3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6" name="Straight Connector 1115">
              <a:extLst>
                <a:ext uri="{FF2B5EF4-FFF2-40B4-BE49-F238E27FC236}">
                  <a16:creationId xmlns:a16="http://schemas.microsoft.com/office/drawing/2014/main" id="{37D41425-0BFE-F5E4-B181-7DCCE91B7A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60ECBD7D-143F-1F16-CD66-092CB09332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8" name="Straight Connector 1117">
              <a:extLst>
                <a:ext uri="{FF2B5EF4-FFF2-40B4-BE49-F238E27FC236}">
                  <a16:creationId xmlns:a16="http://schemas.microsoft.com/office/drawing/2014/main" id="{2311F469-6BA8-7428-1CB1-68CFC380DAD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9" name="Straight Connector 1118">
              <a:extLst>
                <a:ext uri="{FF2B5EF4-FFF2-40B4-BE49-F238E27FC236}">
                  <a16:creationId xmlns:a16="http://schemas.microsoft.com/office/drawing/2014/main" id="{DFF8BC54-255F-C771-59EC-51C3BF5643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13" name="Straight Connector 1112">
            <a:extLst>
              <a:ext uri="{FF2B5EF4-FFF2-40B4-BE49-F238E27FC236}">
                <a16:creationId xmlns:a16="http://schemas.microsoft.com/office/drawing/2014/main" id="{18E9A8B0-FB80-681D-82DA-B74E74BAAB3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305</xdr:row>
      <xdr:rowOff>0</xdr:rowOff>
    </xdr:from>
    <xdr:to>
      <xdr:col>16</xdr:col>
      <xdr:colOff>274320</xdr:colOff>
      <xdr:row>307</xdr:row>
      <xdr:rowOff>2903</xdr:rowOff>
    </xdr:to>
    <xdr:grpSp>
      <xdr:nvGrpSpPr>
        <xdr:cNvPr id="1120" name="Group 1119">
          <a:extLst>
            <a:ext uri="{FF2B5EF4-FFF2-40B4-BE49-F238E27FC236}">
              <a16:creationId xmlns:a16="http://schemas.microsoft.com/office/drawing/2014/main" id="{06A3AE1A-64B6-479C-91FB-D2224767AC5E}"/>
            </a:ext>
          </a:extLst>
        </xdr:cNvPr>
        <xdr:cNvGrpSpPr/>
      </xdr:nvGrpSpPr>
      <xdr:grpSpPr>
        <a:xfrm>
          <a:off x="8329083" y="53382333"/>
          <a:ext cx="274320" cy="362737"/>
          <a:chOff x="6147651" y="793750"/>
          <a:chExt cx="462699" cy="514350"/>
        </a:xfrm>
      </xdr:grpSpPr>
      <xdr:grpSp>
        <xdr:nvGrpSpPr>
          <xdr:cNvPr id="1121" name="Group 1120">
            <a:extLst>
              <a:ext uri="{FF2B5EF4-FFF2-40B4-BE49-F238E27FC236}">
                <a16:creationId xmlns:a16="http://schemas.microsoft.com/office/drawing/2014/main" id="{EC73026F-1899-64A9-38DF-FC2D8C0E5E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23" name="Straight Connector 1122">
              <a:extLst>
                <a:ext uri="{FF2B5EF4-FFF2-40B4-BE49-F238E27FC236}">
                  <a16:creationId xmlns:a16="http://schemas.microsoft.com/office/drawing/2014/main" id="{758382E6-38FB-8B6F-5F00-42ACBDD29E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4" name="Straight Connector 1123">
              <a:extLst>
                <a:ext uri="{FF2B5EF4-FFF2-40B4-BE49-F238E27FC236}">
                  <a16:creationId xmlns:a16="http://schemas.microsoft.com/office/drawing/2014/main" id="{363B24FF-7E7B-99E4-D397-7A745C15D0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5" name="Straight Connector 1124">
              <a:extLst>
                <a:ext uri="{FF2B5EF4-FFF2-40B4-BE49-F238E27FC236}">
                  <a16:creationId xmlns:a16="http://schemas.microsoft.com/office/drawing/2014/main" id="{C6C7C17A-9FD0-1C88-26D6-4350A80A7A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6" name="Straight Connector 1125">
              <a:extLst>
                <a:ext uri="{FF2B5EF4-FFF2-40B4-BE49-F238E27FC236}">
                  <a16:creationId xmlns:a16="http://schemas.microsoft.com/office/drawing/2014/main" id="{F53BC948-9F2D-110C-8F30-A18226130FD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7" name="Straight Connector 1126">
              <a:extLst>
                <a:ext uri="{FF2B5EF4-FFF2-40B4-BE49-F238E27FC236}">
                  <a16:creationId xmlns:a16="http://schemas.microsoft.com/office/drawing/2014/main" id="{5D222302-6021-833C-D267-60FFCCBE15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8" name="Straight Connector 1127">
              <a:extLst>
                <a:ext uri="{FF2B5EF4-FFF2-40B4-BE49-F238E27FC236}">
                  <a16:creationId xmlns:a16="http://schemas.microsoft.com/office/drawing/2014/main" id="{667F9B2D-A53E-D731-9D18-DC9B6A36D47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22" name="Straight Connector 1121">
            <a:extLst>
              <a:ext uri="{FF2B5EF4-FFF2-40B4-BE49-F238E27FC236}">
                <a16:creationId xmlns:a16="http://schemas.microsoft.com/office/drawing/2014/main" id="{20C976BA-39B2-2D76-7E67-0C0680F03F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305</xdr:row>
      <xdr:rowOff>0</xdr:rowOff>
    </xdr:from>
    <xdr:to>
      <xdr:col>20</xdr:col>
      <xdr:colOff>274320</xdr:colOff>
      <xdr:row>307</xdr:row>
      <xdr:rowOff>2903</xdr:rowOff>
    </xdr:to>
    <xdr:grpSp>
      <xdr:nvGrpSpPr>
        <xdr:cNvPr id="1129" name="Group 1128">
          <a:extLst>
            <a:ext uri="{FF2B5EF4-FFF2-40B4-BE49-F238E27FC236}">
              <a16:creationId xmlns:a16="http://schemas.microsoft.com/office/drawing/2014/main" id="{AD0EF16B-C96D-481A-9EFE-17738595B5FE}"/>
            </a:ext>
          </a:extLst>
        </xdr:cNvPr>
        <xdr:cNvGrpSpPr/>
      </xdr:nvGrpSpPr>
      <xdr:grpSpPr>
        <a:xfrm>
          <a:off x="10445750" y="53382333"/>
          <a:ext cx="274320" cy="362737"/>
          <a:chOff x="6147651" y="793750"/>
          <a:chExt cx="462699" cy="514350"/>
        </a:xfrm>
      </xdr:grpSpPr>
      <xdr:grpSp>
        <xdr:nvGrpSpPr>
          <xdr:cNvPr id="1130" name="Group 1129">
            <a:extLst>
              <a:ext uri="{FF2B5EF4-FFF2-40B4-BE49-F238E27FC236}">
                <a16:creationId xmlns:a16="http://schemas.microsoft.com/office/drawing/2014/main" id="{7EF83A8A-6A76-A554-2598-72DBB6AFC7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32" name="Straight Connector 1131">
              <a:extLst>
                <a:ext uri="{FF2B5EF4-FFF2-40B4-BE49-F238E27FC236}">
                  <a16:creationId xmlns:a16="http://schemas.microsoft.com/office/drawing/2014/main" id="{C1725FBE-FB4A-14AB-BB82-A6D3CCE927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3" name="Straight Connector 1132">
              <a:extLst>
                <a:ext uri="{FF2B5EF4-FFF2-40B4-BE49-F238E27FC236}">
                  <a16:creationId xmlns:a16="http://schemas.microsoft.com/office/drawing/2014/main" id="{55B6CFE9-1385-2FC6-D07B-E526DD4E662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4" name="Straight Connector 1133">
              <a:extLst>
                <a:ext uri="{FF2B5EF4-FFF2-40B4-BE49-F238E27FC236}">
                  <a16:creationId xmlns:a16="http://schemas.microsoft.com/office/drawing/2014/main" id="{2FFA2587-EE5E-33A0-A0DE-193DD0FB2F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5" name="Straight Connector 1134">
              <a:extLst>
                <a:ext uri="{FF2B5EF4-FFF2-40B4-BE49-F238E27FC236}">
                  <a16:creationId xmlns:a16="http://schemas.microsoft.com/office/drawing/2014/main" id="{3FC24356-A7D2-1178-105F-FE3BB3181E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6" name="Straight Connector 1135">
              <a:extLst>
                <a:ext uri="{FF2B5EF4-FFF2-40B4-BE49-F238E27FC236}">
                  <a16:creationId xmlns:a16="http://schemas.microsoft.com/office/drawing/2014/main" id="{D157C72C-0617-1FD6-2042-558433D471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7" name="Straight Connector 1136">
              <a:extLst>
                <a:ext uri="{FF2B5EF4-FFF2-40B4-BE49-F238E27FC236}">
                  <a16:creationId xmlns:a16="http://schemas.microsoft.com/office/drawing/2014/main" id="{6D497E64-42AD-71AF-D0A2-8F14CEE79A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31" name="Straight Connector 1130">
            <a:extLst>
              <a:ext uri="{FF2B5EF4-FFF2-40B4-BE49-F238E27FC236}">
                <a16:creationId xmlns:a16="http://schemas.microsoft.com/office/drawing/2014/main" id="{3825B994-614A-7E35-67C7-531087E248E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274320</xdr:colOff>
      <xdr:row>319</xdr:row>
      <xdr:rowOff>2903</xdr:rowOff>
    </xdr:to>
    <xdr:grpSp>
      <xdr:nvGrpSpPr>
        <xdr:cNvPr id="1138" name="Group 1137">
          <a:extLst>
            <a:ext uri="{FF2B5EF4-FFF2-40B4-BE49-F238E27FC236}">
              <a16:creationId xmlns:a16="http://schemas.microsoft.com/office/drawing/2014/main" id="{C6939CE2-3385-4CB5-8AEE-D4C8B97ED53C}"/>
            </a:ext>
          </a:extLst>
        </xdr:cNvPr>
        <xdr:cNvGrpSpPr/>
      </xdr:nvGrpSpPr>
      <xdr:grpSpPr>
        <a:xfrm>
          <a:off x="920750" y="55435500"/>
          <a:ext cx="274320" cy="362736"/>
          <a:chOff x="6147651" y="793750"/>
          <a:chExt cx="462699" cy="514350"/>
        </a:xfrm>
      </xdr:grpSpPr>
      <xdr:grpSp>
        <xdr:nvGrpSpPr>
          <xdr:cNvPr id="1139" name="Group 1138">
            <a:extLst>
              <a:ext uri="{FF2B5EF4-FFF2-40B4-BE49-F238E27FC236}">
                <a16:creationId xmlns:a16="http://schemas.microsoft.com/office/drawing/2014/main" id="{2AD003E9-5822-AB86-F871-1C1B2E993E8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41" name="Straight Connector 1140">
              <a:extLst>
                <a:ext uri="{FF2B5EF4-FFF2-40B4-BE49-F238E27FC236}">
                  <a16:creationId xmlns:a16="http://schemas.microsoft.com/office/drawing/2014/main" id="{DCD1C071-AB42-4252-7A84-7C7C88CCCB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2" name="Straight Connector 1141">
              <a:extLst>
                <a:ext uri="{FF2B5EF4-FFF2-40B4-BE49-F238E27FC236}">
                  <a16:creationId xmlns:a16="http://schemas.microsoft.com/office/drawing/2014/main" id="{8DF689D8-44DF-2BEE-62CB-D5B2B51A53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3" name="Straight Connector 1142">
              <a:extLst>
                <a:ext uri="{FF2B5EF4-FFF2-40B4-BE49-F238E27FC236}">
                  <a16:creationId xmlns:a16="http://schemas.microsoft.com/office/drawing/2014/main" id="{9F7554CB-A2BC-45A2-0BD2-D839BBAE766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4" name="Straight Connector 1143">
              <a:extLst>
                <a:ext uri="{FF2B5EF4-FFF2-40B4-BE49-F238E27FC236}">
                  <a16:creationId xmlns:a16="http://schemas.microsoft.com/office/drawing/2014/main" id="{C6888804-C3D0-EB24-CC95-0D0E7F5BD14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5" name="Straight Connector 1144">
              <a:extLst>
                <a:ext uri="{FF2B5EF4-FFF2-40B4-BE49-F238E27FC236}">
                  <a16:creationId xmlns:a16="http://schemas.microsoft.com/office/drawing/2014/main" id="{612D7329-2A8B-9054-6383-082309893BC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6" name="Straight Connector 1145">
              <a:extLst>
                <a:ext uri="{FF2B5EF4-FFF2-40B4-BE49-F238E27FC236}">
                  <a16:creationId xmlns:a16="http://schemas.microsoft.com/office/drawing/2014/main" id="{BCFB16CA-1F81-1B07-2D65-FD399E9E35E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0" name="Straight Connector 1139">
            <a:extLst>
              <a:ext uri="{FF2B5EF4-FFF2-40B4-BE49-F238E27FC236}">
                <a16:creationId xmlns:a16="http://schemas.microsoft.com/office/drawing/2014/main" id="{AAE2C8BE-B632-B3ED-3BCA-2F218F09974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317</xdr:row>
      <xdr:rowOff>0</xdr:rowOff>
    </xdr:from>
    <xdr:to>
      <xdr:col>4</xdr:col>
      <xdr:colOff>274320</xdr:colOff>
      <xdr:row>319</xdr:row>
      <xdr:rowOff>2902</xdr:rowOff>
    </xdr:to>
    <xdr:grpSp>
      <xdr:nvGrpSpPr>
        <xdr:cNvPr id="1147" name="Group 1146">
          <a:extLst>
            <a:ext uri="{FF2B5EF4-FFF2-40B4-BE49-F238E27FC236}">
              <a16:creationId xmlns:a16="http://schemas.microsoft.com/office/drawing/2014/main" id="{80C5DB46-A611-4D33-90EB-DB3EEECCAB2F}"/>
            </a:ext>
          </a:extLst>
        </xdr:cNvPr>
        <xdr:cNvGrpSpPr/>
      </xdr:nvGrpSpPr>
      <xdr:grpSpPr>
        <a:xfrm>
          <a:off x="1979083" y="55435500"/>
          <a:ext cx="274320" cy="362735"/>
          <a:chOff x="6147651" y="793750"/>
          <a:chExt cx="462699" cy="514350"/>
        </a:xfrm>
      </xdr:grpSpPr>
      <xdr:grpSp>
        <xdr:nvGrpSpPr>
          <xdr:cNvPr id="1148" name="Group 1147">
            <a:extLst>
              <a:ext uri="{FF2B5EF4-FFF2-40B4-BE49-F238E27FC236}">
                <a16:creationId xmlns:a16="http://schemas.microsoft.com/office/drawing/2014/main" id="{38D2242F-791A-26E8-1C7F-F35CC3C0ED3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50" name="Straight Connector 1149">
              <a:extLst>
                <a:ext uri="{FF2B5EF4-FFF2-40B4-BE49-F238E27FC236}">
                  <a16:creationId xmlns:a16="http://schemas.microsoft.com/office/drawing/2014/main" id="{205C857B-62BB-34CA-B991-90E1C953128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1" name="Straight Connector 1150">
              <a:extLst>
                <a:ext uri="{FF2B5EF4-FFF2-40B4-BE49-F238E27FC236}">
                  <a16:creationId xmlns:a16="http://schemas.microsoft.com/office/drawing/2014/main" id="{D9D77B79-5E12-A07B-8159-FFEB2D7620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3FDDC0D4-9A9E-5E01-44D5-9488F07572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3" name="Straight Connector 1152">
              <a:extLst>
                <a:ext uri="{FF2B5EF4-FFF2-40B4-BE49-F238E27FC236}">
                  <a16:creationId xmlns:a16="http://schemas.microsoft.com/office/drawing/2014/main" id="{FC863A1F-A132-2A05-DFD5-B6C6D47F41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4" name="Straight Connector 1153">
              <a:extLst>
                <a:ext uri="{FF2B5EF4-FFF2-40B4-BE49-F238E27FC236}">
                  <a16:creationId xmlns:a16="http://schemas.microsoft.com/office/drawing/2014/main" id="{2E5D3E05-E5AF-30F6-DB14-0BBE7A8248C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5" name="Straight Connector 1154">
              <a:extLst>
                <a:ext uri="{FF2B5EF4-FFF2-40B4-BE49-F238E27FC236}">
                  <a16:creationId xmlns:a16="http://schemas.microsoft.com/office/drawing/2014/main" id="{36447595-B3FE-3B2A-820C-07F35A4485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9" name="Straight Connector 1148">
            <a:extLst>
              <a:ext uri="{FF2B5EF4-FFF2-40B4-BE49-F238E27FC236}">
                <a16:creationId xmlns:a16="http://schemas.microsoft.com/office/drawing/2014/main" id="{58BAB1EA-9C05-47A2-CD14-6E241BFB96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317</xdr:row>
      <xdr:rowOff>0</xdr:rowOff>
    </xdr:from>
    <xdr:to>
      <xdr:col>8</xdr:col>
      <xdr:colOff>274320</xdr:colOff>
      <xdr:row>319</xdr:row>
      <xdr:rowOff>2902</xdr:rowOff>
    </xdr:to>
    <xdr:grpSp>
      <xdr:nvGrpSpPr>
        <xdr:cNvPr id="1156" name="Group 1155">
          <a:extLst>
            <a:ext uri="{FF2B5EF4-FFF2-40B4-BE49-F238E27FC236}">
              <a16:creationId xmlns:a16="http://schemas.microsoft.com/office/drawing/2014/main" id="{532C444F-1962-4A2D-A9B3-52B03EB04705}"/>
            </a:ext>
          </a:extLst>
        </xdr:cNvPr>
        <xdr:cNvGrpSpPr/>
      </xdr:nvGrpSpPr>
      <xdr:grpSpPr>
        <a:xfrm>
          <a:off x="4095750" y="55435500"/>
          <a:ext cx="274320" cy="362735"/>
          <a:chOff x="6147651" y="793750"/>
          <a:chExt cx="462699" cy="514350"/>
        </a:xfrm>
      </xdr:grpSpPr>
      <xdr:grpSp>
        <xdr:nvGrpSpPr>
          <xdr:cNvPr id="1157" name="Group 1156">
            <a:extLst>
              <a:ext uri="{FF2B5EF4-FFF2-40B4-BE49-F238E27FC236}">
                <a16:creationId xmlns:a16="http://schemas.microsoft.com/office/drawing/2014/main" id="{C2A0FBA0-7BFE-DB0A-3DF5-A1B4ABE41D9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59" name="Straight Connector 1158">
              <a:extLst>
                <a:ext uri="{FF2B5EF4-FFF2-40B4-BE49-F238E27FC236}">
                  <a16:creationId xmlns:a16="http://schemas.microsoft.com/office/drawing/2014/main" id="{6095243A-1970-F5F0-C74F-DED02269733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0" name="Straight Connector 1159">
              <a:extLst>
                <a:ext uri="{FF2B5EF4-FFF2-40B4-BE49-F238E27FC236}">
                  <a16:creationId xmlns:a16="http://schemas.microsoft.com/office/drawing/2014/main" id="{8759B505-2EEB-C15F-6647-76A22D7077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1" name="Straight Connector 1160">
              <a:extLst>
                <a:ext uri="{FF2B5EF4-FFF2-40B4-BE49-F238E27FC236}">
                  <a16:creationId xmlns:a16="http://schemas.microsoft.com/office/drawing/2014/main" id="{8FA67ABB-9FF9-E5E7-6A92-8CCF873BF5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2" name="Straight Connector 1161">
              <a:extLst>
                <a:ext uri="{FF2B5EF4-FFF2-40B4-BE49-F238E27FC236}">
                  <a16:creationId xmlns:a16="http://schemas.microsoft.com/office/drawing/2014/main" id="{1F388A9A-5F6F-5731-3AEF-542C2F1DCB0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3" name="Straight Connector 1162">
              <a:extLst>
                <a:ext uri="{FF2B5EF4-FFF2-40B4-BE49-F238E27FC236}">
                  <a16:creationId xmlns:a16="http://schemas.microsoft.com/office/drawing/2014/main" id="{A36516CE-D152-B28C-403E-BFB18EC187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4" name="Straight Connector 1163">
              <a:extLst>
                <a:ext uri="{FF2B5EF4-FFF2-40B4-BE49-F238E27FC236}">
                  <a16:creationId xmlns:a16="http://schemas.microsoft.com/office/drawing/2014/main" id="{F98C52F8-26E2-66F2-26AC-96E1EB102D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58" name="Straight Connector 1157">
            <a:extLst>
              <a:ext uri="{FF2B5EF4-FFF2-40B4-BE49-F238E27FC236}">
                <a16:creationId xmlns:a16="http://schemas.microsoft.com/office/drawing/2014/main" id="{83C32C13-F266-E6CE-FA86-3E842617DF8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317</xdr:row>
      <xdr:rowOff>0</xdr:rowOff>
    </xdr:from>
    <xdr:to>
      <xdr:col>10</xdr:col>
      <xdr:colOff>274320</xdr:colOff>
      <xdr:row>319</xdr:row>
      <xdr:rowOff>2902</xdr:rowOff>
    </xdr:to>
    <xdr:grpSp>
      <xdr:nvGrpSpPr>
        <xdr:cNvPr id="1165" name="Group 1164">
          <a:extLst>
            <a:ext uri="{FF2B5EF4-FFF2-40B4-BE49-F238E27FC236}">
              <a16:creationId xmlns:a16="http://schemas.microsoft.com/office/drawing/2014/main" id="{A46D5452-9750-499E-B058-EA5D74ED0DF3}"/>
            </a:ext>
          </a:extLst>
        </xdr:cNvPr>
        <xdr:cNvGrpSpPr/>
      </xdr:nvGrpSpPr>
      <xdr:grpSpPr>
        <a:xfrm>
          <a:off x="5154083" y="55435500"/>
          <a:ext cx="274320" cy="362735"/>
          <a:chOff x="6147651" y="793750"/>
          <a:chExt cx="462699" cy="514350"/>
        </a:xfrm>
      </xdr:grpSpPr>
      <xdr:grpSp>
        <xdr:nvGrpSpPr>
          <xdr:cNvPr id="1166" name="Group 1165">
            <a:extLst>
              <a:ext uri="{FF2B5EF4-FFF2-40B4-BE49-F238E27FC236}">
                <a16:creationId xmlns:a16="http://schemas.microsoft.com/office/drawing/2014/main" id="{FFFB6C09-128A-9642-903F-926A291DAAA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68" name="Straight Connector 1167">
              <a:extLst>
                <a:ext uri="{FF2B5EF4-FFF2-40B4-BE49-F238E27FC236}">
                  <a16:creationId xmlns:a16="http://schemas.microsoft.com/office/drawing/2014/main" id="{8898CEEF-EFF2-1403-7484-F377485B4BB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9" name="Straight Connector 1168">
              <a:extLst>
                <a:ext uri="{FF2B5EF4-FFF2-40B4-BE49-F238E27FC236}">
                  <a16:creationId xmlns:a16="http://schemas.microsoft.com/office/drawing/2014/main" id="{12AA8F52-6302-8A9F-8CAD-A23A22D76ED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0" name="Straight Connector 1169">
              <a:extLst>
                <a:ext uri="{FF2B5EF4-FFF2-40B4-BE49-F238E27FC236}">
                  <a16:creationId xmlns:a16="http://schemas.microsoft.com/office/drawing/2014/main" id="{DC483980-C9EE-E3C9-0FB2-12B7950DC2B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1" name="Straight Connector 1170">
              <a:extLst>
                <a:ext uri="{FF2B5EF4-FFF2-40B4-BE49-F238E27FC236}">
                  <a16:creationId xmlns:a16="http://schemas.microsoft.com/office/drawing/2014/main" id="{6E1FBA44-F301-8CCD-24CA-3D0591B0264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2" name="Straight Connector 1171">
              <a:extLst>
                <a:ext uri="{FF2B5EF4-FFF2-40B4-BE49-F238E27FC236}">
                  <a16:creationId xmlns:a16="http://schemas.microsoft.com/office/drawing/2014/main" id="{DA15E6A7-7BE5-92BD-E1AC-A4B5016BA65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3" name="Straight Connector 1172">
              <a:extLst>
                <a:ext uri="{FF2B5EF4-FFF2-40B4-BE49-F238E27FC236}">
                  <a16:creationId xmlns:a16="http://schemas.microsoft.com/office/drawing/2014/main" id="{C16D09C6-0682-C8B7-98D2-C05CE0DFE7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7" name="Straight Connector 1166">
            <a:extLst>
              <a:ext uri="{FF2B5EF4-FFF2-40B4-BE49-F238E27FC236}">
                <a16:creationId xmlns:a16="http://schemas.microsoft.com/office/drawing/2014/main" id="{529E087C-BC5A-FB57-A01E-1D762BEE42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317</xdr:row>
      <xdr:rowOff>0</xdr:rowOff>
    </xdr:from>
    <xdr:to>
      <xdr:col>12</xdr:col>
      <xdr:colOff>274320</xdr:colOff>
      <xdr:row>319</xdr:row>
      <xdr:rowOff>2902</xdr:rowOff>
    </xdr:to>
    <xdr:grpSp>
      <xdr:nvGrpSpPr>
        <xdr:cNvPr id="1174" name="Group 1173">
          <a:extLst>
            <a:ext uri="{FF2B5EF4-FFF2-40B4-BE49-F238E27FC236}">
              <a16:creationId xmlns:a16="http://schemas.microsoft.com/office/drawing/2014/main" id="{80E01B65-14E0-446A-9846-6436DB8ACD07}"/>
            </a:ext>
          </a:extLst>
        </xdr:cNvPr>
        <xdr:cNvGrpSpPr/>
      </xdr:nvGrpSpPr>
      <xdr:grpSpPr>
        <a:xfrm>
          <a:off x="6212417" y="55435500"/>
          <a:ext cx="274320" cy="362735"/>
          <a:chOff x="6147651" y="793750"/>
          <a:chExt cx="462699" cy="514350"/>
        </a:xfrm>
      </xdr:grpSpPr>
      <xdr:grpSp>
        <xdr:nvGrpSpPr>
          <xdr:cNvPr id="1175" name="Group 1174">
            <a:extLst>
              <a:ext uri="{FF2B5EF4-FFF2-40B4-BE49-F238E27FC236}">
                <a16:creationId xmlns:a16="http://schemas.microsoft.com/office/drawing/2014/main" id="{842BCA1F-E1F2-4947-B953-E48741CD91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77" name="Straight Connector 1176">
              <a:extLst>
                <a:ext uri="{FF2B5EF4-FFF2-40B4-BE49-F238E27FC236}">
                  <a16:creationId xmlns:a16="http://schemas.microsoft.com/office/drawing/2014/main" id="{01ECA202-FDC6-5BF7-40C3-8E53DDA3031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8" name="Straight Connector 1177">
              <a:extLst>
                <a:ext uri="{FF2B5EF4-FFF2-40B4-BE49-F238E27FC236}">
                  <a16:creationId xmlns:a16="http://schemas.microsoft.com/office/drawing/2014/main" id="{BC9E892B-434F-8865-4B7E-5C782989F4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9" name="Straight Connector 1178">
              <a:extLst>
                <a:ext uri="{FF2B5EF4-FFF2-40B4-BE49-F238E27FC236}">
                  <a16:creationId xmlns:a16="http://schemas.microsoft.com/office/drawing/2014/main" id="{1B9158F4-5A58-25C8-E9D4-3C57F933445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0" name="Straight Connector 1179">
              <a:extLst>
                <a:ext uri="{FF2B5EF4-FFF2-40B4-BE49-F238E27FC236}">
                  <a16:creationId xmlns:a16="http://schemas.microsoft.com/office/drawing/2014/main" id="{5FD85FA5-5EF3-361E-4C4F-FA63433EDB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1" name="Straight Connector 1180">
              <a:extLst>
                <a:ext uri="{FF2B5EF4-FFF2-40B4-BE49-F238E27FC236}">
                  <a16:creationId xmlns:a16="http://schemas.microsoft.com/office/drawing/2014/main" id="{EFA26F8B-90BA-4610-CBAD-4CF6887254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2" name="Straight Connector 1181">
              <a:extLst>
                <a:ext uri="{FF2B5EF4-FFF2-40B4-BE49-F238E27FC236}">
                  <a16:creationId xmlns:a16="http://schemas.microsoft.com/office/drawing/2014/main" id="{009D5FB1-46AF-1BC1-6852-3037933198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76" name="Straight Connector 1175">
            <a:extLst>
              <a:ext uri="{FF2B5EF4-FFF2-40B4-BE49-F238E27FC236}">
                <a16:creationId xmlns:a16="http://schemas.microsoft.com/office/drawing/2014/main" id="{316D33D8-7CBF-30A6-3AF4-4CDA86B6E8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317</xdr:row>
      <xdr:rowOff>0</xdr:rowOff>
    </xdr:from>
    <xdr:to>
      <xdr:col>14</xdr:col>
      <xdr:colOff>274320</xdr:colOff>
      <xdr:row>319</xdr:row>
      <xdr:rowOff>2902</xdr:rowOff>
    </xdr:to>
    <xdr:grpSp>
      <xdr:nvGrpSpPr>
        <xdr:cNvPr id="1183" name="Group 1182">
          <a:extLst>
            <a:ext uri="{FF2B5EF4-FFF2-40B4-BE49-F238E27FC236}">
              <a16:creationId xmlns:a16="http://schemas.microsoft.com/office/drawing/2014/main" id="{444965B3-7EC3-405E-BC58-631B3E3C16B1}"/>
            </a:ext>
          </a:extLst>
        </xdr:cNvPr>
        <xdr:cNvGrpSpPr/>
      </xdr:nvGrpSpPr>
      <xdr:grpSpPr>
        <a:xfrm>
          <a:off x="7270750" y="55435500"/>
          <a:ext cx="274320" cy="362735"/>
          <a:chOff x="6147651" y="793750"/>
          <a:chExt cx="462699" cy="514350"/>
        </a:xfrm>
      </xdr:grpSpPr>
      <xdr:grpSp>
        <xdr:nvGrpSpPr>
          <xdr:cNvPr id="1184" name="Group 1183">
            <a:extLst>
              <a:ext uri="{FF2B5EF4-FFF2-40B4-BE49-F238E27FC236}">
                <a16:creationId xmlns:a16="http://schemas.microsoft.com/office/drawing/2014/main" id="{F594BD20-8870-4D95-65AE-0053ACB6792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86" name="Straight Connector 1185">
              <a:extLst>
                <a:ext uri="{FF2B5EF4-FFF2-40B4-BE49-F238E27FC236}">
                  <a16:creationId xmlns:a16="http://schemas.microsoft.com/office/drawing/2014/main" id="{29EC8C04-4954-F65B-8505-7102867358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7" name="Straight Connector 1186">
              <a:extLst>
                <a:ext uri="{FF2B5EF4-FFF2-40B4-BE49-F238E27FC236}">
                  <a16:creationId xmlns:a16="http://schemas.microsoft.com/office/drawing/2014/main" id="{077CA42F-4D01-C47E-ACBE-067016CDC1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8" name="Straight Connector 1187">
              <a:extLst>
                <a:ext uri="{FF2B5EF4-FFF2-40B4-BE49-F238E27FC236}">
                  <a16:creationId xmlns:a16="http://schemas.microsoft.com/office/drawing/2014/main" id="{4D893EBC-4919-1813-520D-CD9A02C3E2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9" name="Straight Connector 1188">
              <a:extLst>
                <a:ext uri="{FF2B5EF4-FFF2-40B4-BE49-F238E27FC236}">
                  <a16:creationId xmlns:a16="http://schemas.microsoft.com/office/drawing/2014/main" id="{EA89836A-DF55-96E7-6D95-9745BE237F9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0" name="Straight Connector 1189">
              <a:extLst>
                <a:ext uri="{FF2B5EF4-FFF2-40B4-BE49-F238E27FC236}">
                  <a16:creationId xmlns:a16="http://schemas.microsoft.com/office/drawing/2014/main" id="{D57215E2-8313-1943-4E55-935304D6D3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1" name="Straight Connector 1190">
              <a:extLst>
                <a:ext uri="{FF2B5EF4-FFF2-40B4-BE49-F238E27FC236}">
                  <a16:creationId xmlns:a16="http://schemas.microsoft.com/office/drawing/2014/main" id="{7E1A61ED-5D45-45D6-95B2-15BF88DF1A6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5" name="Straight Connector 1184">
            <a:extLst>
              <a:ext uri="{FF2B5EF4-FFF2-40B4-BE49-F238E27FC236}">
                <a16:creationId xmlns:a16="http://schemas.microsoft.com/office/drawing/2014/main" id="{1E0FF6D6-ADFA-16F6-84C9-71D25C2669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317</xdr:row>
      <xdr:rowOff>0</xdr:rowOff>
    </xdr:from>
    <xdr:to>
      <xdr:col>20</xdr:col>
      <xdr:colOff>274320</xdr:colOff>
      <xdr:row>319</xdr:row>
      <xdr:rowOff>2902</xdr:rowOff>
    </xdr:to>
    <xdr:grpSp>
      <xdr:nvGrpSpPr>
        <xdr:cNvPr id="1192" name="Group 1191">
          <a:extLst>
            <a:ext uri="{FF2B5EF4-FFF2-40B4-BE49-F238E27FC236}">
              <a16:creationId xmlns:a16="http://schemas.microsoft.com/office/drawing/2014/main" id="{73115E82-F3EB-4DA1-9B43-618F3F5DBE7A}"/>
            </a:ext>
          </a:extLst>
        </xdr:cNvPr>
        <xdr:cNvGrpSpPr/>
      </xdr:nvGrpSpPr>
      <xdr:grpSpPr>
        <a:xfrm>
          <a:off x="10445750" y="55435500"/>
          <a:ext cx="274320" cy="362735"/>
          <a:chOff x="6147651" y="793750"/>
          <a:chExt cx="462699" cy="514350"/>
        </a:xfrm>
      </xdr:grpSpPr>
      <xdr:grpSp>
        <xdr:nvGrpSpPr>
          <xdr:cNvPr id="1193" name="Group 1192">
            <a:extLst>
              <a:ext uri="{FF2B5EF4-FFF2-40B4-BE49-F238E27FC236}">
                <a16:creationId xmlns:a16="http://schemas.microsoft.com/office/drawing/2014/main" id="{3A8BE5FD-AA37-F2C5-5EE1-A4FD545E52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95" name="Straight Connector 1194">
              <a:extLst>
                <a:ext uri="{FF2B5EF4-FFF2-40B4-BE49-F238E27FC236}">
                  <a16:creationId xmlns:a16="http://schemas.microsoft.com/office/drawing/2014/main" id="{370EBB58-9059-422E-652C-112CF7510D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6" name="Straight Connector 1195">
              <a:extLst>
                <a:ext uri="{FF2B5EF4-FFF2-40B4-BE49-F238E27FC236}">
                  <a16:creationId xmlns:a16="http://schemas.microsoft.com/office/drawing/2014/main" id="{366D582F-164E-A511-FF9B-9FFB13BFED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7" name="Straight Connector 1196">
              <a:extLst>
                <a:ext uri="{FF2B5EF4-FFF2-40B4-BE49-F238E27FC236}">
                  <a16:creationId xmlns:a16="http://schemas.microsoft.com/office/drawing/2014/main" id="{47B8E51E-6F3C-1AC3-D8E8-E666F14FA38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8" name="Straight Connector 1197">
              <a:extLst>
                <a:ext uri="{FF2B5EF4-FFF2-40B4-BE49-F238E27FC236}">
                  <a16:creationId xmlns:a16="http://schemas.microsoft.com/office/drawing/2014/main" id="{C8900409-5356-0567-A290-7DC28C0AA3B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9" name="Straight Connector 1198">
              <a:extLst>
                <a:ext uri="{FF2B5EF4-FFF2-40B4-BE49-F238E27FC236}">
                  <a16:creationId xmlns:a16="http://schemas.microsoft.com/office/drawing/2014/main" id="{63D1F139-6770-6A46-56D1-855468E792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0" name="Straight Connector 1199">
              <a:extLst>
                <a:ext uri="{FF2B5EF4-FFF2-40B4-BE49-F238E27FC236}">
                  <a16:creationId xmlns:a16="http://schemas.microsoft.com/office/drawing/2014/main" id="{ABAB474B-0D3B-3BF4-51AD-88373F72D8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94" name="Straight Connector 1193">
            <a:extLst>
              <a:ext uri="{FF2B5EF4-FFF2-40B4-BE49-F238E27FC236}">
                <a16:creationId xmlns:a16="http://schemas.microsoft.com/office/drawing/2014/main" id="{366D7A5E-BF87-FB0F-CA07-6EC54BA6F79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329</xdr:row>
      <xdr:rowOff>0</xdr:rowOff>
    </xdr:from>
    <xdr:to>
      <xdr:col>10</xdr:col>
      <xdr:colOff>274320</xdr:colOff>
      <xdr:row>331</xdr:row>
      <xdr:rowOff>2903</xdr:rowOff>
    </xdr:to>
    <xdr:grpSp>
      <xdr:nvGrpSpPr>
        <xdr:cNvPr id="1201" name="Group 1200">
          <a:extLst>
            <a:ext uri="{FF2B5EF4-FFF2-40B4-BE49-F238E27FC236}">
              <a16:creationId xmlns:a16="http://schemas.microsoft.com/office/drawing/2014/main" id="{1A395F6A-ECF6-4E97-871F-1D0E97756524}"/>
            </a:ext>
          </a:extLst>
        </xdr:cNvPr>
        <xdr:cNvGrpSpPr/>
      </xdr:nvGrpSpPr>
      <xdr:grpSpPr>
        <a:xfrm>
          <a:off x="5154083" y="57488667"/>
          <a:ext cx="274320" cy="362736"/>
          <a:chOff x="6147651" y="793750"/>
          <a:chExt cx="462699" cy="514350"/>
        </a:xfrm>
      </xdr:grpSpPr>
      <xdr:grpSp>
        <xdr:nvGrpSpPr>
          <xdr:cNvPr id="1202" name="Group 1201">
            <a:extLst>
              <a:ext uri="{FF2B5EF4-FFF2-40B4-BE49-F238E27FC236}">
                <a16:creationId xmlns:a16="http://schemas.microsoft.com/office/drawing/2014/main" id="{58D41339-AB08-6923-D4A2-9D8DDCB861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04" name="Straight Connector 1203">
              <a:extLst>
                <a:ext uri="{FF2B5EF4-FFF2-40B4-BE49-F238E27FC236}">
                  <a16:creationId xmlns:a16="http://schemas.microsoft.com/office/drawing/2014/main" id="{4763DA34-B5AD-9E2E-39D9-7DDCDEB963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5" name="Straight Connector 1204">
              <a:extLst>
                <a:ext uri="{FF2B5EF4-FFF2-40B4-BE49-F238E27FC236}">
                  <a16:creationId xmlns:a16="http://schemas.microsoft.com/office/drawing/2014/main" id="{C442CD04-B3DD-FE7D-9B35-60C05DD974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6" name="Straight Connector 1205">
              <a:extLst>
                <a:ext uri="{FF2B5EF4-FFF2-40B4-BE49-F238E27FC236}">
                  <a16:creationId xmlns:a16="http://schemas.microsoft.com/office/drawing/2014/main" id="{7C1F625D-8EF2-7037-4642-DC0586C9CE1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7" name="Straight Connector 1206">
              <a:extLst>
                <a:ext uri="{FF2B5EF4-FFF2-40B4-BE49-F238E27FC236}">
                  <a16:creationId xmlns:a16="http://schemas.microsoft.com/office/drawing/2014/main" id="{2C4D2888-81F1-1E3D-2918-BCC8CA8A64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8" name="Straight Connector 1207">
              <a:extLst>
                <a:ext uri="{FF2B5EF4-FFF2-40B4-BE49-F238E27FC236}">
                  <a16:creationId xmlns:a16="http://schemas.microsoft.com/office/drawing/2014/main" id="{D233ECE5-9BAE-6CB4-94E9-709E988E7E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>
              <a:extLst>
                <a:ext uri="{FF2B5EF4-FFF2-40B4-BE49-F238E27FC236}">
                  <a16:creationId xmlns:a16="http://schemas.microsoft.com/office/drawing/2014/main" id="{03E2CE5A-1D7F-AD43-6D2F-F8AB191FBA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03" name="Straight Connector 1202">
            <a:extLst>
              <a:ext uri="{FF2B5EF4-FFF2-40B4-BE49-F238E27FC236}">
                <a16:creationId xmlns:a16="http://schemas.microsoft.com/office/drawing/2014/main" id="{703184B4-45E1-9C30-9053-3F830D301E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329</xdr:row>
      <xdr:rowOff>0</xdr:rowOff>
    </xdr:from>
    <xdr:to>
      <xdr:col>14</xdr:col>
      <xdr:colOff>274320</xdr:colOff>
      <xdr:row>331</xdr:row>
      <xdr:rowOff>2903</xdr:rowOff>
    </xdr:to>
    <xdr:grpSp>
      <xdr:nvGrpSpPr>
        <xdr:cNvPr id="1210" name="Group 1209">
          <a:extLst>
            <a:ext uri="{FF2B5EF4-FFF2-40B4-BE49-F238E27FC236}">
              <a16:creationId xmlns:a16="http://schemas.microsoft.com/office/drawing/2014/main" id="{E3E9CCB5-147F-48D4-848D-BF68690E100E}"/>
            </a:ext>
          </a:extLst>
        </xdr:cNvPr>
        <xdr:cNvGrpSpPr/>
      </xdr:nvGrpSpPr>
      <xdr:grpSpPr>
        <a:xfrm>
          <a:off x="7270750" y="57488667"/>
          <a:ext cx="274320" cy="362736"/>
          <a:chOff x="6147651" y="793750"/>
          <a:chExt cx="462699" cy="514350"/>
        </a:xfrm>
      </xdr:grpSpPr>
      <xdr:grpSp>
        <xdr:nvGrpSpPr>
          <xdr:cNvPr id="1211" name="Group 1210">
            <a:extLst>
              <a:ext uri="{FF2B5EF4-FFF2-40B4-BE49-F238E27FC236}">
                <a16:creationId xmlns:a16="http://schemas.microsoft.com/office/drawing/2014/main" id="{08F6CDCE-8183-EFC0-853B-CED5E9F092C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13" name="Straight Connector 1212">
              <a:extLst>
                <a:ext uri="{FF2B5EF4-FFF2-40B4-BE49-F238E27FC236}">
                  <a16:creationId xmlns:a16="http://schemas.microsoft.com/office/drawing/2014/main" id="{73542520-0446-8135-89CF-7B76180BF3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4" name="Straight Connector 1213">
              <a:extLst>
                <a:ext uri="{FF2B5EF4-FFF2-40B4-BE49-F238E27FC236}">
                  <a16:creationId xmlns:a16="http://schemas.microsoft.com/office/drawing/2014/main" id="{95562538-60D7-499B-CA85-A800EAE899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5" name="Straight Connector 1214">
              <a:extLst>
                <a:ext uri="{FF2B5EF4-FFF2-40B4-BE49-F238E27FC236}">
                  <a16:creationId xmlns:a16="http://schemas.microsoft.com/office/drawing/2014/main" id="{1F35EF21-3035-04BB-43EB-DDD2754337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6" name="Straight Connector 1215">
              <a:extLst>
                <a:ext uri="{FF2B5EF4-FFF2-40B4-BE49-F238E27FC236}">
                  <a16:creationId xmlns:a16="http://schemas.microsoft.com/office/drawing/2014/main" id="{2881DE50-65DB-E40D-B320-27FE602F018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7" name="Straight Connector 1216">
              <a:extLst>
                <a:ext uri="{FF2B5EF4-FFF2-40B4-BE49-F238E27FC236}">
                  <a16:creationId xmlns:a16="http://schemas.microsoft.com/office/drawing/2014/main" id="{BF98142E-0993-BC99-78C4-C2395C075B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8" name="Straight Connector 1217">
              <a:extLst>
                <a:ext uri="{FF2B5EF4-FFF2-40B4-BE49-F238E27FC236}">
                  <a16:creationId xmlns:a16="http://schemas.microsoft.com/office/drawing/2014/main" id="{5F1DF6CC-B370-7A9E-8B1F-761C5186F1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12" name="Straight Connector 1211">
            <a:extLst>
              <a:ext uri="{FF2B5EF4-FFF2-40B4-BE49-F238E27FC236}">
                <a16:creationId xmlns:a16="http://schemas.microsoft.com/office/drawing/2014/main" id="{E3746679-3897-CEAB-9BA1-01B9F4AD16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274320</xdr:colOff>
      <xdr:row>331</xdr:row>
      <xdr:rowOff>2903</xdr:rowOff>
    </xdr:to>
    <xdr:grpSp>
      <xdr:nvGrpSpPr>
        <xdr:cNvPr id="1219" name="Group 1218">
          <a:extLst>
            <a:ext uri="{FF2B5EF4-FFF2-40B4-BE49-F238E27FC236}">
              <a16:creationId xmlns:a16="http://schemas.microsoft.com/office/drawing/2014/main" id="{AAC6EE9D-3100-4BC2-BF02-0DC4035A94B6}"/>
            </a:ext>
          </a:extLst>
        </xdr:cNvPr>
        <xdr:cNvGrpSpPr/>
      </xdr:nvGrpSpPr>
      <xdr:grpSpPr>
        <a:xfrm>
          <a:off x="8329083" y="57488667"/>
          <a:ext cx="274320" cy="362736"/>
          <a:chOff x="6147651" y="793750"/>
          <a:chExt cx="462699" cy="514350"/>
        </a:xfrm>
      </xdr:grpSpPr>
      <xdr:grpSp>
        <xdr:nvGrpSpPr>
          <xdr:cNvPr id="1220" name="Group 1219">
            <a:extLst>
              <a:ext uri="{FF2B5EF4-FFF2-40B4-BE49-F238E27FC236}">
                <a16:creationId xmlns:a16="http://schemas.microsoft.com/office/drawing/2014/main" id="{944A09E5-1AA0-0C84-C795-63278CDBBB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22" name="Straight Connector 1221">
              <a:extLst>
                <a:ext uri="{FF2B5EF4-FFF2-40B4-BE49-F238E27FC236}">
                  <a16:creationId xmlns:a16="http://schemas.microsoft.com/office/drawing/2014/main" id="{13CFFEB4-5AB5-3169-C4C9-3B09178233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3" name="Straight Connector 1222">
              <a:extLst>
                <a:ext uri="{FF2B5EF4-FFF2-40B4-BE49-F238E27FC236}">
                  <a16:creationId xmlns:a16="http://schemas.microsoft.com/office/drawing/2014/main" id="{1BCEE4CC-E318-1666-A61A-BE541AF02AF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4" name="Straight Connector 1223">
              <a:extLst>
                <a:ext uri="{FF2B5EF4-FFF2-40B4-BE49-F238E27FC236}">
                  <a16:creationId xmlns:a16="http://schemas.microsoft.com/office/drawing/2014/main" id="{485A7C2C-16BC-2820-385F-DA08807C43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>
              <a:extLst>
                <a:ext uri="{FF2B5EF4-FFF2-40B4-BE49-F238E27FC236}">
                  <a16:creationId xmlns:a16="http://schemas.microsoft.com/office/drawing/2014/main" id="{1B34A141-34EA-24F4-89CF-059F8313F8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6" name="Straight Connector 1225">
              <a:extLst>
                <a:ext uri="{FF2B5EF4-FFF2-40B4-BE49-F238E27FC236}">
                  <a16:creationId xmlns:a16="http://schemas.microsoft.com/office/drawing/2014/main" id="{49C69B54-93F5-9E0F-B191-9A4FD956DF3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7" name="Straight Connector 1226">
              <a:extLst>
                <a:ext uri="{FF2B5EF4-FFF2-40B4-BE49-F238E27FC236}">
                  <a16:creationId xmlns:a16="http://schemas.microsoft.com/office/drawing/2014/main" id="{272428A7-FCFD-B57E-5D6F-D9388E7831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21" name="Straight Connector 1220">
            <a:extLst>
              <a:ext uri="{FF2B5EF4-FFF2-40B4-BE49-F238E27FC236}">
                <a16:creationId xmlns:a16="http://schemas.microsoft.com/office/drawing/2014/main" id="{795C1086-FB4F-111D-69AC-2983402A5A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329</xdr:row>
      <xdr:rowOff>0</xdr:rowOff>
    </xdr:from>
    <xdr:to>
      <xdr:col>18</xdr:col>
      <xdr:colOff>274320</xdr:colOff>
      <xdr:row>331</xdr:row>
      <xdr:rowOff>2903</xdr:rowOff>
    </xdr:to>
    <xdr:grpSp>
      <xdr:nvGrpSpPr>
        <xdr:cNvPr id="1228" name="Group 1227">
          <a:extLst>
            <a:ext uri="{FF2B5EF4-FFF2-40B4-BE49-F238E27FC236}">
              <a16:creationId xmlns:a16="http://schemas.microsoft.com/office/drawing/2014/main" id="{EB2EEE10-0057-47B9-AB7E-7BADE7724FFE}"/>
            </a:ext>
          </a:extLst>
        </xdr:cNvPr>
        <xdr:cNvGrpSpPr/>
      </xdr:nvGrpSpPr>
      <xdr:grpSpPr>
        <a:xfrm>
          <a:off x="9387417" y="57488667"/>
          <a:ext cx="274320" cy="362736"/>
          <a:chOff x="6147651" y="793750"/>
          <a:chExt cx="462699" cy="514350"/>
        </a:xfrm>
      </xdr:grpSpPr>
      <xdr:grpSp>
        <xdr:nvGrpSpPr>
          <xdr:cNvPr id="1229" name="Group 1228">
            <a:extLst>
              <a:ext uri="{FF2B5EF4-FFF2-40B4-BE49-F238E27FC236}">
                <a16:creationId xmlns:a16="http://schemas.microsoft.com/office/drawing/2014/main" id="{86CBA6CA-AC75-2730-993C-AB5F1DA386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31" name="Straight Connector 1230">
              <a:extLst>
                <a:ext uri="{FF2B5EF4-FFF2-40B4-BE49-F238E27FC236}">
                  <a16:creationId xmlns:a16="http://schemas.microsoft.com/office/drawing/2014/main" id="{3319C52D-30F3-7677-75FD-F92E45EF646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2" name="Straight Connector 1231">
              <a:extLst>
                <a:ext uri="{FF2B5EF4-FFF2-40B4-BE49-F238E27FC236}">
                  <a16:creationId xmlns:a16="http://schemas.microsoft.com/office/drawing/2014/main" id="{42236600-41F0-1A2F-253C-C0FDE580DA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3" name="Straight Connector 1232">
              <a:extLst>
                <a:ext uri="{FF2B5EF4-FFF2-40B4-BE49-F238E27FC236}">
                  <a16:creationId xmlns:a16="http://schemas.microsoft.com/office/drawing/2014/main" id="{C04BE70A-932A-EBEB-9D97-AD3DD38D568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4" name="Straight Connector 1233">
              <a:extLst>
                <a:ext uri="{FF2B5EF4-FFF2-40B4-BE49-F238E27FC236}">
                  <a16:creationId xmlns:a16="http://schemas.microsoft.com/office/drawing/2014/main" id="{CAD20A9D-F967-16F5-93D3-FA47CD9C7B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D19FB859-A830-F96B-C56C-845C45325B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>
              <a:extLst>
                <a:ext uri="{FF2B5EF4-FFF2-40B4-BE49-F238E27FC236}">
                  <a16:creationId xmlns:a16="http://schemas.microsoft.com/office/drawing/2014/main" id="{2A9E14DD-5CD6-EC76-3AB2-2B79E5B0A96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0" name="Straight Connector 1229">
            <a:extLst>
              <a:ext uri="{FF2B5EF4-FFF2-40B4-BE49-F238E27FC236}">
                <a16:creationId xmlns:a16="http://schemas.microsoft.com/office/drawing/2014/main" id="{C3F667A9-58F2-8BD4-474F-793CDE7CBE6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274320</xdr:colOff>
      <xdr:row>331</xdr:row>
      <xdr:rowOff>2903</xdr:rowOff>
    </xdr:to>
    <xdr:grpSp>
      <xdr:nvGrpSpPr>
        <xdr:cNvPr id="1237" name="Group 1236">
          <a:extLst>
            <a:ext uri="{FF2B5EF4-FFF2-40B4-BE49-F238E27FC236}">
              <a16:creationId xmlns:a16="http://schemas.microsoft.com/office/drawing/2014/main" id="{7C67BCDF-A9FC-4122-94F5-F5B55BCD2427}"/>
            </a:ext>
          </a:extLst>
        </xdr:cNvPr>
        <xdr:cNvGrpSpPr/>
      </xdr:nvGrpSpPr>
      <xdr:grpSpPr>
        <a:xfrm>
          <a:off x="10445750" y="57488667"/>
          <a:ext cx="274320" cy="362736"/>
          <a:chOff x="6147651" y="793750"/>
          <a:chExt cx="462699" cy="514350"/>
        </a:xfrm>
      </xdr:grpSpPr>
      <xdr:grpSp>
        <xdr:nvGrpSpPr>
          <xdr:cNvPr id="1238" name="Group 1237">
            <a:extLst>
              <a:ext uri="{FF2B5EF4-FFF2-40B4-BE49-F238E27FC236}">
                <a16:creationId xmlns:a16="http://schemas.microsoft.com/office/drawing/2014/main" id="{0A6A55EB-8456-3B01-991A-90EB139EEA9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40" name="Straight Connector 1239">
              <a:extLst>
                <a:ext uri="{FF2B5EF4-FFF2-40B4-BE49-F238E27FC236}">
                  <a16:creationId xmlns:a16="http://schemas.microsoft.com/office/drawing/2014/main" id="{748C6C17-7EA6-D77F-81C7-1733EB8FD9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1" name="Straight Connector 1240">
              <a:extLst>
                <a:ext uri="{FF2B5EF4-FFF2-40B4-BE49-F238E27FC236}">
                  <a16:creationId xmlns:a16="http://schemas.microsoft.com/office/drawing/2014/main" id="{3585EC40-25F0-52DE-8011-B0D15F3DB64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2" name="Straight Connector 1241">
              <a:extLst>
                <a:ext uri="{FF2B5EF4-FFF2-40B4-BE49-F238E27FC236}">
                  <a16:creationId xmlns:a16="http://schemas.microsoft.com/office/drawing/2014/main" id="{B3201A76-FE9C-3A49-996B-DD3491E90C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3" name="Straight Connector 1242">
              <a:extLst>
                <a:ext uri="{FF2B5EF4-FFF2-40B4-BE49-F238E27FC236}">
                  <a16:creationId xmlns:a16="http://schemas.microsoft.com/office/drawing/2014/main" id="{89F00BC2-C147-5F05-D57B-ADEBD76C2F1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4" name="Straight Connector 1243">
              <a:extLst>
                <a:ext uri="{FF2B5EF4-FFF2-40B4-BE49-F238E27FC236}">
                  <a16:creationId xmlns:a16="http://schemas.microsoft.com/office/drawing/2014/main" id="{BE44ED4F-A95B-9EFF-6065-F6127B37AD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5" name="Straight Connector 1244">
              <a:extLst>
                <a:ext uri="{FF2B5EF4-FFF2-40B4-BE49-F238E27FC236}">
                  <a16:creationId xmlns:a16="http://schemas.microsoft.com/office/drawing/2014/main" id="{BA2C3E8C-2B32-705A-F137-DC61EC5D892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9" name="Straight Connector 1238">
            <a:extLst>
              <a:ext uri="{FF2B5EF4-FFF2-40B4-BE49-F238E27FC236}">
                <a16:creationId xmlns:a16="http://schemas.microsoft.com/office/drawing/2014/main" id="{28704E16-1DA4-9B2B-37C8-0895A7B113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341</xdr:row>
      <xdr:rowOff>0</xdr:rowOff>
    </xdr:from>
    <xdr:to>
      <xdr:col>8</xdr:col>
      <xdr:colOff>274320</xdr:colOff>
      <xdr:row>343</xdr:row>
      <xdr:rowOff>2903</xdr:rowOff>
    </xdr:to>
    <xdr:grpSp>
      <xdr:nvGrpSpPr>
        <xdr:cNvPr id="1246" name="Group 1245">
          <a:extLst>
            <a:ext uri="{FF2B5EF4-FFF2-40B4-BE49-F238E27FC236}">
              <a16:creationId xmlns:a16="http://schemas.microsoft.com/office/drawing/2014/main" id="{E556E71A-4AE6-4360-BE2B-AC0EA31DE6BC}"/>
            </a:ext>
          </a:extLst>
        </xdr:cNvPr>
        <xdr:cNvGrpSpPr/>
      </xdr:nvGrpSpPr>
      <xdr:grpSpPr>
        <a:xfrm>
          <a:off x="4095750" y="59541833"/>
          <a:ext cx="274320" cy="362737"/>
          <a:chOff x="6147651" y="793750"/>
          <a:chExt cx="462699" cy="514350"/>
        </a:xfrm>
      </xdr:grpSpPr>
      <xdr:grpSp>
        <xdr:nvGrpSpPr>
          <xdr:cNvPr id="1247" name="Group 1246">
            <a:extLst>
              <a:ext uri="{FF2B5EF4-FFF2-40B4-BE49-F238E27FC236}">
                <a16:creationId xmlns:a16="http://schemas.microsoft.com/office/drawing/2014/main" id="{F133C74A-E596-F402-D1D1-2A36C461E5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49" name="Straight Connector 1248">
              <a:extLst>
                <a:ext uri="{FF2B5EF4-FFF2-40B4-BE49-F238E27FC236}">
                  <a16:creationId xmlns:a16="http://schemas.microsoft.com/office/drawing/2014/main" id="{B54A6DBA-7019-C0AC-6AFC-0855C1ED3A7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0" name="Straight Connector 1249">
              <a:extLst>
                <a:ext uri="{FF2B5EF4-FFF2-40B4-BE49-F238E27FC236}">
                  <a16:creationId xmlns:a16="http://schemas.microsoft.com/office/drawing/2014/main" id="{4C76BF4D-8BE0-2E9C-352D-B4C7AF7FADA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1" name="Straight Connector 1250">
              <a:extLst>
                <a:ext uri="{FF2B5EF4-FFF2-40B4-BE49-F238E27FC236}">
                  <a16:creationId xmlns:a16="http://schemas.microsoft.com/office/drawing/2014/main" id="{7CCDEE40-E10B-3DDA-F510-6477B1FF99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2" name="Straight Connector 1251">
              <a:extLst>
                <a:ext uri="{FF2B5EF4-FFF2-40B4-BE49-F238E27FC236}">
                  <a16:creationId xmlns:a16="http://schemas.microsoft.com/office/drawing/2014/main" id="{74DCA073-CFFE-63D2-64CC-E18C1A7088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3" name="Straight Connector 1252">
              <a:extLst>
                <a:ext uri="{FF2B5EF4-FFF2-40B4-BE49-F238E27FC236}">
                  <a16:creationId xmlns:a16="http://schemas.microsoft.com/office/drawing/2014/main" id="{0986F03C-04E8-5089-4890-6A39E74426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4" name="Straight Connector 1253">
              <a:extLst>
                <a:ext uri="{FF2B5EF4-FFF2-40B4-BE49-F238E27FC236}">
                  <a16:creationId xmlns:a16="http://schemas.microsoft.com/office/drawing/2014/main" id="{C27A93A7-E0C3-305F-E889-529B10D82B8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48" name="Straight Connector 1247">
            <a:extLst>
              <a:ext uri="{FF2B5EF4-FFF2-40B4-BE49-F238E27FC236}">
                <a16:creationId xmlns:a16="http://schemas.microsoft.com/office/drawing/2014/main" id="{5FF6EA90-419E-FD16-4441-492EF3861B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341</xdr:row>
      <xdr:rowOff>0</xdr:rowOff>
    </xdr:from>
    <xdr:to>
      <xdr:col>10</xdr:col>
      <xdr:colOff>274320</xdr:colOff>
      <xdr:row>343</xdr:row>
      <xdr:rowOff>2903</xdr:rowOff>
    </xdr:to>
    <xdr:grpSp>
      <xdr:nvGrpSpPr>
        <xdr:cNvPr id="1255" name="Group 1254">
          <a:extLst>
            <a:ext uri="{FF2B5EF4-FFF2-40B4-BE49-F238E27FC236}">
              <a16:creationId xmlns:a16="http://schemas.microsoft.com/office/drawing/2014/main" id="{157AB8D8-7B55-43D2-B199-478635DFF539}"/>
            </a:ext>
          </a:extLst>
        </xdr:cNvPr>
        <xdr:cNvGrpSpPr/>
      </xdr:nvGrpSpPr>
      <xdr:grpSpPr>
        <a:xfrm>
          <a:off x="5154083" y="59541833"/>
          <a:ext cx="274320" cy="362737"/>
          <a:chOff x="6147651" y="793750"/>
          <a:chExt cx="462699" cy="514350"/>
        </a:xfrm>
      </xdr:grpSpPr>
      <xdr:grpSp>
        <xdr:nvGrpSpPr>
          <xdr:cNvPr id="1256" name="Group 1255">
            <a:extLst>
              <a:ext uri="{FF2B5EF4-FFF2-40B4-BE49-F238E27FC236}">
                <a16:creationId xmlns:a16="http://schemas.microsoft.com/office/drawing/2014/main" id="{9207D07D-C255-4628-2A33-03D4D3CBE7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58" name="Straight Connector 1257">
              <a:extLst>
                <a:ext uri="{FF2B5EF4-FFF2-40B4-BE49-F238E27FC236}">
                  <a16:creationId xmlns:a16="http://schemas.microsoft.com/office/drawing/2014/main" id="{525C65BD-78C0-017C-01D9-7296C97789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9" name="Straight Connector 1258">
              <a:extLst>
                <a:ext uri="{FF2B5EF4-FFF2-40B4-BE49-F238E27FC236}">
                  <a16:creationId xmlns:a16="http://schemas.microsoft.com/office/drawing/2014/main" id="{1BECBA60-9F77-833D-86A3-CE1A5A81E0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0" name="Straight Connector 1259">
              <a:extLst>
                <a:ext uri="{FF2B5EF4-FFF2-40B4-BE49-F238E27FC236}">
                  <a16:creationId xmlns:a16="http://schemas.microsoft.com/office/drawing/2014/main" id="{C9ECA2BF-7648-7D31-C226-5FD0496E62E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1" name="Straight Connector 1260">
              <a:extLst>
                <a:ext uri="{FF2B5EF4-FFF2-40B4-BE49-F238E27FC236}">
                  <a16:creationId xmlns:a16="http://schemas.microsoft.com/office/drawing/2014/main" id="{760F4EC4-753C-5DBC-0C14-7B08C8DB977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2" name="Straight Connector 1261">
              <a:extLst>
                <a:ext uri="{FF2B5EF4-FFF2-40B4-BE49-F238E27FC236}">
                  <a16:creationId xmlns:a16="http://schemas.microsoft.com/office/drawing/2014/main" id="{1A3A7501-84B4-7CD7-A4D1-264DBE017E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3" name="Straight Connector 1262">
              <a:extLst>
                <a:ext uri="{FF2B5EF4-FFF2-40B4-BE49-F238E27FC236}">
                  <a16:creationId xmlns:a16="http://schemas.microsoft.com/office/drawing/2014/main" id="{E8582F3A-BB8E-B4D6-88D3-F6A4152792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57" name="Straight Connector 1256">
            <a:extLst>
              <a:ext uri="{FF2B5EF4-FFF2-40B4-BE49-F238E27FC236}">
                <a16:creationId xmlns:a16="http://schemas.microsoft.com/office/drawing/2014/main" id="{9100C5CF-8A07-53A1-4C25-7B2D33E7BC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353</xdr:row>
      <xdr:rowOff>0</xdr:rowOff>
    </xdr:from>
    <xdr:to>
      <xdr:col>14</xdr:col>
      <xdr:colOff>274320</xdr:colOff>
      <xdr:row>355</xdr:row>
      <xdr:rowOff>2903</xdr:rowOff>
    </xdr:to>
    <xdr:grpSp>
      <xdr:nvGrpSpPr>
        <xdr:cNvPr id="1264" name="Group 1263">
          <a:extLst>
            <a:ext uri="{FF2B5EF4-FFF2-40B4-BE49-F238E27FC236}">
              <a16:creationId xmlns:a16="http://schemas.microsoft.com/office/drawing/2014/main" id="{7FBA97BE-D48C-4A03-84BC-498CF023D345}"/>
            </a:ext>
          </a:extLst>
        </xdr:cNvPr>
        <xdr:cNvGrpSpPr/>
      </xdr:nvGrpSpPr>
      <xdr:grpSpPr>
        <a:xfrm>
          <a:off x="7270750" y="61595000"/>
          <a:ext cx="274320" cy="362736"/>
          <a:chOff x="6147651" y="793750"/>
          <a:chExt cx="462699" cy="514350"/>
        </a:xfrm>
      </xdr:grpSpPr>
      <xdr:grpSp>
        <xdr:nvGrpSpPr>
          <xdr:cNvPr id="1265" name="Group 1264">
            <a:extLst>
              <a:ext uri="{FF2B5EF4-FFF2-40B4-BE49-F238E27FC236}">
                <a16:creationId xmlns:a16="http://schemas.microsoft.com/office/drawing/2014/main" id="{E5375F70-924F-06C9-2F45-4123BBB223E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67" name="Straight Connector 1266">
              <a:extLst>
                <a:ext uri="{FF2B5EF4-FFF2-40B4-BE49-F238E27FC236}">
                  <a16:creationId xmlns:a16="http://schemas.microsoft.com/office/drawing/2014/main" id="{AE092505-A187-976D-CFC5-D182BCA0C6E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8" name="Straight Connector 1267">
              <a:extLst>
                <a:ext uri="{FF2B5EF4-FFF2-40B4-BE49-F238E27FC236}">
                  <a16:creationId xmlns:a16="http://schemas.microsoft.com/office/drawing/2014/main" id="{E80ADE73-CED8-34C2-F081-D73FE441F94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9" name="Straight Connector 1268">
              <a:extLst>
                <a:ext uri="{FF2B5EF4-FFF2-40B4-BE49-F238E27FC236}">
                  <a16:creationId xmlns:a16="http://schemas.microsoft.com/office/drawing/2014/main" id="{7D6EF67B-22CC-EE48-0194-C9D22663CB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0" name="Straight Connector 1269">
              <a:extLst>
                <a:ext uri="{FF2B5EF4-FFF2-40B4-BE49-F238E27FC236}">
                  <a16:creationId xmlns:a16="http://schemas.microsoft.com/office/drawing/2014/main" id="{12E8ADC5-CC53-4345-71D5-CD894020362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1" name="Straight Connector 1270">
              <a:extLst>
                <a:ext uri="{FF2B5EF4-FFF2-40B4-BE49-F238E27FC236}">
                  <a16:creationId xmlns:a16="http://schemas.microsoft.com/office/drawing/2014/main" id="{AD81272A-3704-916F-0B8D-323A996CC3F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2" name="Straight Connector 1271">
              <a:extLst>
                <a:ext uri="{FF2B5EF4-FFF2-40B4-BE49-F238E27FC236}">
                  <a16:creationId xmlns:a16="http://schemas.microsoft.com/office/drawing/2014/main" id="{B166AE93-2BC0-5211-7903-5A7CEABEE4E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DEC1F1DB-6993-43DD-8881-E08A0BD6EE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353</xdr:row>
      <xdr:rowOff>0</xdr:rowOff>
    </xdr:from>
    <xdr:to>
      <xdr:col>16</xdr:col>
      <xdr:colOff>274320</xdr:colOff>
      <xdr:row>355</xdr:row>
      <xdr:rowOff>2903</xdr:rowOff>
    </xdr:to>
    <xdr:grpSp>
      <xdr:nvGrpSpPr>
        <xdr:cNvPr id="1273" name="Group 1272">
          <a:extLst>
            <a:ext uri="{FF2B5EF4-FFF2-40B4-BE49-F238E27FC236}">
              <a16:creationId xmlns:a16="http://schemas.microsoft.com/office/drawing/2014/main" id="{09140246-3BA9-4B4C-96A5-9550B15B92E5}"/>
            </a:ext>
          </a:extLst>
        </xdr:cNvPr>
        <xdr:cNvGrpSpPr/>
      </xdr:nvGrpSpPr>
      <xdr:grpSpPr>
        <a:xfrm>
          <a:off x="8329083" y="61595000"/>
          <a:ext cx="274320" cy="362736"/>
          <a:chOff x="6147651" y="793750"/>
          <a:chExt cx="462699" cy="514350"/>
        </a:xfrm>
      </xdr:grpSpPr>
      <xdr:grpSp>
        <xdr:nvGrpSpPr>
          <xdr:cNvPr id="1274" name="Group 1273">
            <a:extLst>
              <a:ext uri="{FF2B5EF4-FFF2-40B4-BE49-F238E27FC236}">
                <a16:creationId xmlns:a16="http://schemas.microsoft.com/office/drawing/2014/main" id="{DD66B032-A6B5-05B4-8144-8320385D916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76" name="Straight Connector 1275">
              <a:extLst>
                <a:ext uri="{FF2B5EF4-FFF2-40B4-BE49-F238E27FC236}">
                  <a16:creationId xmlns:a16="http://schemas.microsoft.com/office/drawing/2014/main" id="{143B4C61-4680-2EB1-AF57-02D7D20F29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7" name="Straight Connector 1276">
              <a:extLst>
                <a:ext uri="{FF2B5EF4-FFF2-40B4-BE49-F238E27FC236}">
                  <a16:creationId xmlns:a16="http://schemas.microsoft.com/office/drawing/2014/main" id="{0980DA9A-0F9C-546D-A55A-23D2F9FD8C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8" name="Straight Connector 1277">
              <a:extLst>
                <a:ext uri="{FF2B5EF4-FFF2-40B4-BE49-F238E27FC236}">
                  <a16:creationId xmlns:a16="http://schemas.microsoft.com/office/drawing/2014/main" id="{8A1875D9-E9E5-D0F0-D597-33EDCDF3D1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9" name="Straight Connector 1278">
              <a:extLst>
                <a:ext uri="{FF2B5EF4-FFF2-40B4-BE49-F238E27FC236}">
                  <a16:creationId xmlns:a16="http://schemas.microsoft.com/office/drawing/2014/main" id="{AC381F7C-02D6-8F3F-0F08-01DDE40A4F6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0" name="Straight Connector 1279">
              <a:extLst>
                <a:ext uri="{FF2B5EF4-FFF2-40B4-BE49-F238E27FC236}">
                  <a16:creationId xmlns:a16="http://schemas.microsoft.com/office/drawing/2014/main" id="{EFED1EDE-6AE6-FE2C-1CE4-81B044113B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1" name="Straight Connector 1280">
              <a:extLst>
                <a:ext uri="{FF2B5EF4-FFF2-40B4-BE49-F238E27FC236}">
                  <a16:creationId xmlns:a16="http://schemas.microsoft.com/office/drawing/2014/main" id="{E622370C-29E4-CBDD-2DC2-F089E837F5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5" name="Straight Connector 1274">
            <a:extLst>
              <a:ext uri="{FF2B5EF4-FFF2-40B4-BE49-F238E27FC236}">
                <a16:creationId xmlns:a16="http://schemas.microsoft.com/office/drawing/2014/main" id="{7813A9D3-ECEE-2833-DA26-CB3F7557ED4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353</xdr:row>
      <xdr:rowOff>0</xdr:rowOff>
    </xdr:from>
    <xdr:to>
      <xdr:col>18</xdr:col>
      <xdr:colOff>274320</xdr:colOff>
      <xdr:row>355</xdr:row>
      <xdr:rowOff>2903</xdr:rowOff>
    </xdr:to>
    <xdr:grpSp>
      <xdr:nvGrpSpPr>
        <xdr:cNvPr id="1282" name="Group 1281">
          <a:extLst>
            <a:ext uri="{FF2B5EF4-FFF2-40B4-BE49-F238E27FC236}">
              <a16:creationId xmlns:a16="http://schemas.microsoft.com/office/drawing/2014/main" id="{DC07ABF0-D6C0-4338-9677-01521F42523F}"/>
            </a:ext>
          </a:extLst>
        </xdr:cNvPr>
        <xdr:cNvGrpSpPr/>
      </xdr:nvGrpSpPr>
      <xdr:grpSpPr>
        <a:xfrm>
          <a:off x="9387417" y="61595000"/>
          <a:ext cx="274320" cy="362736"/>
          <a:chOff x="6147651" y="793750"/>
          <a:chExt cx="462699" cy="514350"/>
        </a:xfrm>
      </xdr:grpSpPr>
      <xdr:grpSp>
        <xdr:nvGrpSpPr>
          <xdr:cNvPr id="1283" name="Group 1282">
            <a:extLst>
              <a:ext uri="{FF2B5EF4-FFF2-40B4-BE49-F238E27FC236}">
                <a16:creationId xmlns:a16="http://schemas.microsoft.com/office/drawing/2014/main" id="{131C5928-5116-1FCD-548B-18390096B07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85" name="Straight Connector 1284">
              <a:extLst>
                <a:ext uri="{FF2B5EF4-FFF2-40B4-BE49-F238E27FC236}">
                  <a16:creationId xmlns:a16="http://schemas.microsoft.com/office/drawing/2014/main" id="{44B32758-35EB-E0CE-EFC0-7B1EA2C00A6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>
              <a:extLst>
                <a:ext uri="{FF2B5EF4-FFF2-40B4-BE49-F238E27FC236}">
                  <a16:creationId xmlns:a16="http://schemas.microsoft.com/office/drawing/2014/main" id="{2DE6D9CB-E752-4857-811A-DA7B638C87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7" name="Straight Connector 1286">
              <a:extLst>
                <a:ext uri="{FF2B5EF4-FFF2-40B4-BE49-F238E27FC236}">
                  <a16:creationId xmlns:a16="http://schemas.microsoft.com/office/drawing/2014/main" id="{6360B49B-A473-8C4F-D2E5-7659445E00E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8" name="Straight Connector 1287">
              <a:extLst>
                <a:ext uri="{FF2B5EF4-FFF2-40B4-BE49-F238E27FC236}">
                  <a16:creationId xmlns:a16="http://schemas.microsoft.com/office/drawing/2014/main" id="{D49C50FD-A962-1A5F-3944-7EE6A90A40E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9" name="Straight Connector 1288">
              <a:extLst>
                <a:ext uri="{FF2B5EF4-FFF2-40B4-BE49-F238E27FC236}">
                  <a16:creationId xmlns:a16="http://schemas.microsoft.com/office/drawing/2014/main" id="{DDEBB11F-1B20-5643-E5FA-ED15D44227F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0" name="Straight Connector 1289">
              <a:extLst>
                <a:ext uri="{FF2B5EF4-FFF2-40B4-BE49-F238E27FC236}">
                  <a16:creationId xmlns:a16="http://schemas.microsoft.com/office/drawing/2014/main" id="{32E195F1-1938-9FC2-8B73-EBAB633D6F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84" name="Straight Connector 1283">
            <a:extLst>
              <a:ext uri="{FF2B5EF4-FFF2-40B4-BE49-F238E27FC236}">
                <a16:creationId xmlns:a16="http://schemas.microsoft.com/office/drawing/2014/main" id="{34B27C14-3E2E-F8AF-DF2A-F92DD8C790D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335643</xdr:colOff>
      <xdr:row>292</xdr:row>
      <xdr:rowOff>154214</xdr:rowOff>
    </xdr:from>
    <xdr:to>
      <xdr:col>5</xdr:col>
      <xdr:colOff>4499</xdr:colOff>
      <xdr:row>294</xdr:row>
      <xdr:rowOff>105684</xdr:rowOff>
    </xdr:to>
    <xdr:grpSp>
      <xdr:nvGrpSpPr>
        <xdr:cNvPr id="1291" name="Group 1290">
          <a:extLst>
            <a:ext uri="{FF2B5EF4-FFF2-40B4-BE49-F238E27FC236}">
              <a16:creationId xmlns:a16="http://schemas.microsoft.com/office/drawing/2014/main" id="{A91469B1-5124-442F-B9BF-B3B9F0BA7AD4}"/>
            </a:ext>
          </a:extLst>
        </xdr:cNvPr>
        <xdr:cNvGrpSpPr/>
      </xdr:nvGrpSpPr>
      <xdr:grpSpPr>
        <a:xfrm>
          <a:off x="2314726" y="51314047"/>
          <a:ext cx="134523" cy="300720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2" name="Can 991">
            <a:extLst>
              <a:ext uri="{FF2B5EF4-FFF2-40B4-BE49-F238E27FC236}">
                <a16:creationId xmlns:a16="http://schemas.microsoft.com/office/drawing/2014/main" id="{F3B90975-F4A3-FAED-0FAA-BA2BC10E4D13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3" name="Straight Connector 1292">
            <a:extLst>
              <a:ext uri="{FF2B5EF4-FFF2-40B4-BE49-F238E27FC236}">
                <a16:creationId xmlns:a16="http://schemas.microsoft.com/office/drawing/2014/main" id="{409D7069-6B32-23C5-6768-EB60BE9ACC2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317500</xdr:colOff>
      <xdr:row>340</xdr:row>
      <xdr:rowOff>154216</xdr:rowOff>
    </xdr:from>
    <xdr:to>
      <xdr:col>4</xdr:col>
      <xdr:colOff>448999</xdr:colOff>
      <xdr:row>342</xdr:row>
      <xdr:rowOff>105686</xdr:rowOff>
    </xdr:to>
    <xdr:grpSp>
      <xdr:nvGrpSpPr>
        <xdr:cNvPr id="1294" name="Group 1293">
          <a:extLst>
            <a:ext uri="{FF2B5EF4-FFF2-40B4-BE49-F238E27FC236}">
              <a16:creationId xmlns:a16="http://schemas.microsoft.com/office/drawing/2014/main" id="{7A60F40C-260B-4BA3-BD60-36ACD7BC880E}"/>
            </a:ext>
          </a:extLst>
        </xdr:cNvPr>
        <xdr:cNvGrpSpPr/>
      </xdr:nvGrpSpPr>
      <xdr:grpSpPr>
        <a:xfrm>
          <a:off x="2296583" y="59526716"/>
          <a:ext cx="131499" cy="300720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5" name="Can 991">
            <a:extLst>
              <a:ext uri="{FF2B5EF4-FFF2-40B4-BE49-F238E27FC236}">
                <a16:creationId xmlns:a16="http://schemas.microsoft.com/office/drawing/2014/main" id="{AE3E9565-D532-B650-708D-93433E819A9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6" name="Straight Connector 1295">
            <a:extLst>
              <a:ext uri="{FF2B5EF4-FFF2-40B4-BE49-F238E27FC236}">
                <a16:creationId xmlns:a16="http://schemas.microsoft.com/office/drawing/2014/main" id="{EFCEE902-67B3-0FE5-9354-953BB80991A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317500</xdr:colOff>
      <xdr:row>376</xdr:row>
      <xdr:rowOff>181428</xdr:rowOff>
    </xdr:from>
    <xdr:to>
      <xdr:col>12</xdr:col>
      <xdr:colOff>448999</xdr:colOff>
      <xdr:row>378</xdr:row>
      <xdr:rowOff>114755</xdr:rowOff>
    </xdr:to>
    <xdr:grpSp>
      <xdr:nvGrpSpPr>
        <xdr:cNvPr id="1297" name="Group 1296">
          <a:extLst>
            <a:ext uri="{FF2B5EF4-FFF2-40B4-BE49-F238E27FC236}">
              <a16:creationId xmlns:a16="http://schemas.microsoft.com/office/drawing/2014/main" id="{E4DF200D-F55C-4C17-8724-382C466C7131}"/>
            </a:ext>
          </a:extLst>
        </xdr:cNvPr>
        <xdr:cNvGrpSpPr/>
      </xdr:nvGrpSpPr>
      <xdr:grpSpPr>
        <a:xfrm>
          <a:off x="6529917" y="65734595"/>
          <a:ext cx="131499" cy="30374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8" name="Can 991">
            <a:extLst>
              <a:ext uri="{FF2B5EF4-FFF2-40B4-BE49-F238E27FC236}">
                <a16:creationId xmlns:a16="http://schemas.microsoft.com/office/drawing/2014/main" id="{D5A996F4-2B37-1939-B338-2B44BE1F7A5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9" name="Straight Connector 1298">
            <a:extLst>
              <a:ext uri="{FF2B5EF4-FFF2-40B4-BE49-F238E27FC236}">
                <a16:creationId xmlns:a16="http://schemas.microsoft.com/office/drawing/2014/main" id="{EDA0B185-AB42-6A19-EA25-BC93B3081FD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335643</xdr:colOff>
      <xdr:row>292</xdr:row>
      <xdr:rowOff>145142</xdr:rowOff>
    </xdr:from>
    <xdr:to>
      <xdr:col>19</xdr:col>
      <xdr:colOff>4499</xdr:colOff>
      <xdr:row>294</xdr:row>
      <xdr:rowOff>96612</xdr:rowOff>
    </xdr:to>
    <xdr:grpSp>
      <xdr:nvGrpSpPr>
        <xdr:cNvPr id="1300" name="Group 1299">
          <a:extLst>
            <a:ext uri="{FF2B5EF4-FFF2-40B4-BE49-F238E27FC236}">
              <a16:creationId xmlns:a16="http://schemas.microsoft.com/office/drawing/2014/main" id="{1FD0E22A-8DF7-436C-BE27-4C0AEFA3D66A}"/>
            </a:ext>
          </a:extLst>
        </xdr:cNvPr>
        <xdr:cNvGrpSpPr/>
      </xdr:nvGrpSpPr>
      <xdr:grpSpPr>
        <a:xfrm>
          <a:off x="9723060" y="51304975"/>
          <a:ext cx="134522" cy="300720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301" name="Can 991">
            <a:extLst>
              <a:ext uri="{FF2B5EF4-FFF2-40B4-BE49-F238E27FC236}">
                <a16:creationId xmlns:a16="http://schemas.microsoft.com/office/drawing/2014/main" id="{619F6FD6-8AA2-D256-D06B-88099432032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302" name="Straight Connector 1301">
            <a:extLst>
              <a:ext uri="{FF2B5EF4-FFF2-40B4-BE49-F238E27FC236}">
                <a16:creationId xmlns:a16="http://schemas.microsoft.com/office/drawing/2014/main" id="{F2C86988-49EB-970F-D89D-0283A3093853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329</xdr:row>
      <xdr:rowOff>0</xdr:rowOff>
    </xdr:from>
    <xdr:to>
      <xdr:col>12</xdr:col>
      <xdr:colOff>274320</xdr:colOff>
      <xdr:row>331</xdr:row>
      <xdr:rowOff>2903</xdr:rowOff>
    </xdr:to>
    <xdr:grpSp>
      <xdr:nvGrpSpPr>
        <xdr:cNvPr id="1303" name="Group 1302">
          <a:extLst>
            <a:ext uri="{FF2B5EF4-FFF2-40B4-BE49-F238E27FC236}">
              <a16:creationId xmlns:a16="http://schemas.microsoft.com/office/drawing/2014/main" id="{7E37B8E9-DDEC-41A3-85F9-C40A044440EA}"/>
            </a:ext>
          </a:extLst>
        </xdr:cNvPr>
        <xdr:cNvGrpSpPr/>
      </xdr:nvGrpSpPr>
      <xdr:grpSpPr>
        <a:xfrm>
          <a:off x="6212417" y="57488667"/>
          <a:ext cx="274320" cy="362736"/>
          <a:chOff x="6147651" y="793750"/>
          <a:chExt cx="462699" cy="514350"/>
        </a:xfrm>
      </xdr:grpSpPr>
      <xdr:grpSp>
        <xdr:nvGrpSpPr>
          <xdr:cNvPr id="1304" name="Group 1303">
            <a:extLst>
              <a:ext uri="{FF2B5EF4-FFF2-40B4-BE49-F238E27FC236}">
                <a16:creationId xmlns:a16="http://schemas.microsoft.com/office/drawing/2014/main" id="{C7CC34A7-2CA1-2D47-6FF9-9FEAD06F2E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06" name="Straight Connector 1305">
              <a:extLst>
                <a:ext uri="{FF2B5EF4-FFF2-40B4-BE49-F238E27FC236}">
                  <a16:creationId xmlns:a16="http://schemas.microsoft.com/office/drawing/2014/main" id="{47243FCF-61E2-4AF9-FB57-3FF050B922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7" name="Straight Connector 1306">
              <a:extLst>
                <a:ext uri="{FF2B5EF4-FFF2-40B4-BE49-F238E27FC236}">
                  <a16:creationId xmlns:a16="http://schemas.microsoft.com/office/drawing/2014/main" id="{F272ACB2-607B-6AE9-3B2A-B2B40951899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8" name="Straight Connector 1307">
              <a:extLst>
                <a:ext uri="{FF2B5EF4-FFF2-40B4-BE49-F238E27FC236}">
                  <a16:creationId xmlns:a16="http://schemas.microsoft.com/office/drawing/2014/main" id="{C7DFB0B8-012E-E4A0-9815-CD440FD3A0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9" name="Straight Connector 1308">
              <a:extLst>
                <a:ext uri="{FF2B5EF4-FFF2-40B4-BE49-F238E27FC236}">
                  <a16:creationId xmlns:a16="http://schemas.microsoft.com/office/drawing/2014/main" id="{156D9F90-16D8-9DD0-EA7D-C103DF5A8F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0" name="Straight Connector 1309">
              <a:extLst>
                <a:ext uri="{FF2B5EF4-FFF2-40B4-BE49-F238E27FC236}">
                  <a16:creationId xmlns:a16="http://schemas.microsoft.com/office/drawing/2014/main" id="{DFBCD936-BCCA-46B6-6BB0-08100DED5F9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1" name="Straight Connector 1310">
              <a:extLst>
                <a:ext uri="{FF2B5EF4-FFF2-40B4-BE49-F238E27FC236}">
                  <a16:creationId xmlns:a16="http://schemas.microsoft.com/office/drawing/2014/main" id="{F2D72057-5535-D912-AC51-EBEE8DE8C71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5" name="Straight Connector 1304">
            <a:extLst>
              <a:ext uri="{FF2B5EF4-FFF2-40B4-BE49-F238E27FC236}">
                <a16:creationId xmlns:a16="http://schemas.microsoft.com/office/drawing/2014/main" id="{D59E72B8-04C8-D0C7-3F11-AFD708E1E5E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305</xdr:row>
      <xdr:rowOff>0</xdr:rowOff>
    </xdr:from>
    <xdr:to>
      <xdr:col>6</xdr:col>
      <xdr:colOff>274320</xdr:colOff>
      <xdr:row>307</xdr:row>
      <xdr:rowOff>2903</xdr:rowOff>
    </xdr:to>
    <xdr:grpSp>
      <xdr:nvGrpSpPr>
        <xdr:cNvPr id="1312" name="Group 1311">
          <a:extLst>
            <a:ext uri="{FF2B5EF4-FFF2-40B4-BE49-F238E27FC236}">
              <a16:creationId xmlns:a16="http://schemas.microsoft.com/office/drawing/2014/main" id="{22C62DC4-56A5-40BB-8812-369F2FC44903}"/>
            </a:ext>
          </a:extLst>
        </xdr:cNvPr>
        <xdr:cNvGrpSpPr/>
      </xdr:nvGrpSpPr>
      <xdr:grpSpPr>
        <a:xfrm>
          <a:off x="3037417" y="53382333"/>
          <a:ext cx="274320" cy="362737"/>
          <a:chOff x="6147651" y="793750"/>
          <a:chExt cx="462699" cy="514350"/>
        </a:xfrm>
      </xdr:grpSpPr>
      <xdr:grpSp>
        <xdr:nvGrpSpPr>
          <xdr:cNvPr id="1313" name="Group 1312">
            <a:extLst>
              <a:ext uri="{FF2B5EF4-FFF2-40B4-BE49-F238E27FC236}">
                <a16:creationId xmlns:a16="http://schemas.microsoft.com/office/drawing/2014/main" id="{0B9CDA62-A5C7-7BAD-4495-6E0CAB96A1E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5" name="Straight Connector 1314">
              <a:extLst>
                <a:ext uri="{FF2B5EF4-FFF2-40B4-BE49-F238E27FC236}">
                  <a16:creationId xmlns:a16="http://schemas.microsoft.com/office/drawing/2014/main" id="{C8C4F5B2-BB16-9E92-85FE-BF39A102B3A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6" name="Straight Connector 1315">
              <a:extLst>
                <a:ext uri="{FF2B5EF4-FFF2-40B4-BE49-F238E27FC236}">
                  <a16:creationId xmlns:a16="http://schemas.microsoft.com/office/drawing/2014/main" id="{5A1D7EC7-B293-827A-528D-51A255AB76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7" name="Straight Connector 1316">
              <a:extLst>
                <a:ext uri="{FF2B5EF4-FFF2-40B4-BE49-F238E27FC236}">
                  <a16:creationId xmlns:a16="http://schemas.microsoft.com/office/drawing/2014/main" id="{F6377C39-1A1F-74A8-7AC2-70E9C34E7C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8" name="Straight Connector 1317">
              <a:extLst>
                <a:ext uri="{FF2B5EF4-FFF2-40B4-BE49-F238E27FC236}">
                  <a16:creationId xmlns:a16="http://schemas.microsoft.com/office/drawing/2014/main" id="{34509D2A-46E2-D598-A5E4-84EA1E0C82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9" name="Straight Connector 1318">
              <a:extLst>
                <a:ext uri="{FF2B5EF4-FFF2-40B4-BE49-F238E27FC236}">
                  <a16:creationId xmlns:a16="http://schemas.microsoft.com/office/drawing/2014/main" id="{41C30154-1546-1544-8FDA-F35C0A86CC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0" name="Straight Connector 1319">
              <a:extLst>
                <a:ext uri="{FF2B5EF4-FFF2-40B4-BE49-F238E27FC236}">
                  <a16:creationId xmlns:a16="http://schemas.microsoft.com/office/drawing/2014/main" id="{9209FFFF-0C20-10D9-CD62-A1A7C0AD57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14" name="Straight Connector 1313">
            <a:extLst>
              <a:ext uri="{FF2B5EF4-FFF2-40B4-BE49-F238E27FC236}">
                <a16:creationId xmlns:a16="http://schemas.microsoft.com/office/drawing/2014/main" id="{9A90F323-8CD2-F090-047C-27E4D05CEBB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274320</xdr:colOff>
      <xdr:row>34</xdr:row>
      <xdr:rowOff>2903</xdr:rowOff>
    </xdr:to>
    <xdr:grpSp>
      <xdr:nvGrpSpPr>
        <xdr:cNvPr id="1321" name="Group 1320">
          <a:extLst>
            <a:ext uri="{FF2B5EF4-FFF2-40B4-BE49-F238E27FC236}">
              <a16:creationId xmlns:a16="http://schemas.microsoft.com/office/drawing/2014/main" id="{9F00F8D4-24DF-4F7D-99E4-C94576CEF916}"/>
            </a:ext>
          </a:extLst>
        </xdr:cNvPr>
        <xdr:cNvGrpSpPr/>
      </xdr:nvGrpSpPr>
      <xdr:grpSpPr>
        <a:xfrm>
          <a:off x="5154083" y="6561667"/>
          <a:ext cx="274320" cy="362736"/>
          <a:chOff x="6147651" y="793750"/>
          <a:chExt cx="462699" cy="514350"/>
        </a:xfrm>
      </xdr:grpSpPr>
      <xdr:grpSp>
        <xdr:nvGrpSpPr>
          <xdr:cNvPr id="1322" name="Group 1321">
            <a:extLst>
              <a:ext uri="{FF2B5EF4-FFF2-40B4-BE49-F238E27FC236}">
                <a16:creationId xmlns:a16="http://schemas.microsoft.com/office/drawing/2014/main" id="{1A6DADDD-2871-5D6F-65E0-2E16A4FD08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24" name="Straight Connector 1323">
              <a:extLst>
                <a:ext uri="{FF2B5EF4-FFF2-40B4-BE49-F238E27FC236}">
                  <a16:creationId xmlns:a16="http://schemas.microsoft.com/office/drawing/2014/main" id="{E0AF7BBC-8AC8-CD47-16E3-73031D37D8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5" name="Straight Connector 1324">
              <a:extLst>
                <a:ext uri="{FF2B5EF4-FFF2-40B4-BE49-F238E27FC236}">
                  <a16:creationId xmlns:a16="http://schemas.microsoft.com/office/drawing/2014/main" id="{12966E49-9947-95BF-4DEF-7E9E67D243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6" name="Straight Connector 1325">
              <a:extLst>
                <a:ext uri="{FF2B5EF4-FFF2-40B4-BE49-F238E27FC236}">
                  <a16:creationId xmlns:a16="http://schemas.microsoft.com/office/drawing/2014/main" id="{4EE5CA9D-9A6B-4630-6E91-40BA4BFDE3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7" name="Straight Connector 1326">
              <a:extLst>
                <a:ext uri="{FF2B5EF4-FFF2-40B4-BE49-F238E27FC236}">
                  <a16:creationId xmlns:a16="http://schemas.microsoft.com/office/drawing/2014/main" id="{721F691D-9248-50D8-5CB1-A74E3287441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8" name="Straight Connector 1327">
              <a:extLst>
                <a:ext uri="{FF2B5EF4-FFF2-40B4-BE49-F238E27FC236}">
                  <a16:creationId xmlns:a16="http://schemas.microsoft.com/office/drawing/2014/main" id="{6288E5DF-58EE-5A02-3D31-4C4DE25ACA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9" name="Straight Connector 1328">
              <a:extLst>
                <a:ext uri="{FF2B5EF4-FFF2-40B4-BE49-F238E27FC236}">
                  <a16:creationId xmlns:a16="http://schemas.microsoft.com/office/drawing/2014/main" id="{517E168B-F38F-1FB7-087D-3830E206AB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23" name="Straight Connector 1322">
            <a:extLst>
              <a:ext uri="{FF2B5EF4-FFF2-40B4-BE49-F238E27FC236}">
                <a16:creationId xmlns:a16="http://schemas.microsoft.com/office/drawing/2014/main" id="{058FDDE6-B2BD-4961-331B-6CC96AFF2A6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32</xdr:row>
      <xdr:rowOff>0</xdr:rowOff>
    </xdr:from>
    <xdr:to>
      <xdr:col>20</xdr:col>
      <xdr:colOff>274320</xdr:colOff>
      <xdr:row>34</xdr:row>
      <xdr:rowOff>2903</xdr:rowOff>
    </xdr:to>
    <xdr:grpSp>
      <xdr:nvGrpSpPr>
        <xdr:cNvPr id="1330" name="Group 1329">
          <a:extLst>
            <a:ext uri="{FF2B5EF4-FFF2-40B4-BE49-F238E27FC236}">
              <a16:creationId xmlns:a16="http://schemas.microsoft.com/office/drawing/2014/main" id="{2295CC7F-8BD6-4781-A2E3-2404EA7DB818}"/>
            </a:ext>
          </a:extLst>
        </xdr:cNvPr>
        <xdr:cNvGrpSpPr/>
      </xdr:nvGrpSpPr>
      <xdr:grpSpPr>
        <a:xfrm>
          <a:off x="10445750" y="6561667"/>
          <a:ext cx="274320" cy="362736"/>
          <a:chOff x="6147651" y="793750"/>
          <a:chExt cx="462699" cy="514350"/>
        </a:xfrm>
      </xdr:grpSpPr>
      <xdr:grpSp>
        <xdr:nvGrpSpPr>
          <xdr:cNvPr id="1331" name="Group 1330">
            <a:extLst>
              <a:ext uri="{FF2B5EF4-FFF2-40B4-BE49-F238E27FC236}">
                <a16:creationId xmlns:a16="http://schemas.microsoft.com/office/drawing/2014/main" id="{9E45A5EA-F78B-CA5B-5488-74B401FB96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33" name="Straight Connector 1332">
              <a:extLst>
                <a:ext uri="{FF2B5EF4-FFF2-40B4-BE49-F238E27FC236}">
                  <a16:creationId xmlns:a16="http://schemas.microsoft.com/office/drawing/2014/main" id="{F232FD87-B859-20C7-BC3A-5BBEE0DAB8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4" name="Straight Connector 1333">
              <a:extLst>
                <a:ext uri="{FF2B5EF4-FFF2-40B4-BE49-F238E27FC236}">
                  <a16:creationId xmlns:a16="http://schemas.microsoft.com/office/drawing/2014/main" id="{79440B13-9728-5B98-75A4-C03F58BCC88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5" name="Straight Connector 1334">
              <a:extLst>
                <a:ext uri="{FF2B5EF4-FFF2-40B4-BE49-F238E27FC236}">
                  <a16:creationId xmlns:a16="http://schemas.microsoft.com/office/drawing/2014/main" id="{5AECE350-CCB0-8A24-5223-A36C84124F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6" name="Straight Connector 1335">
              <a:extLst>
                <a:ext uri="{FF2B5EF4-FFF2-40B4-BE49-F238E27FC236}">
                  <a16:creationId xmlns:a16="http://schemas.microsoft.com/office/drawing/2014/main" id="{A3DB2DBE-38F1-04D4-D168-B267251EAFB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7" name="Straight Connector 1336">
              <a:extLst>
                <a:ext uri="{FF2B5EF4-FFF2-40B4-BE49-F238E27FC236}">
                  <a16:creationId xmlns:a16="http://schemas.microsoft.com/office/drawing/2014/main" id="{625C7D2A-303E-9633-E0F2-8B282A81DB3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8" name="Straight Connector 1337">
              <a:extLst>
                <a:ext uri="{FF2B5EF4-FFF2-40B4-BE49-F238E27FC236}">
                  <a16:creationId xmlns:a16="http://schemas.microsoft.com/office/drawing/2014/main" id="{25C9C38B-B6F5-E4B4-B412-D93CE006DF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32" name="Straight Connector 1331">
            <a:extLst>
              <a:ext uri="{FF2B5EF4-FFF2-40B4-BE49-F238E27FC236}">
                <a16:creationId xmlns:a16="http://schemas.microsoft.com/office/drawing/2014/main" id="{0CE05572-B49E-A8A8-24C3-4DD3A316005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274320</xdr:colOff>
      <xdr:row>34</xdr:row>
      <xdr:rowOff>2903</xdr:rowOff>
    </xdr:to>
    <xdr:grpSp>
      <xdr:nvGrpSpPr>
        <xdr:cNvPr id="1339" name="Group 1338">
          <a:extLst>
            <a:ext uri="{FF2B5EF4-FFF2-40B4-BE49-F238E27FC236}">
              <a16:creationId xmlns:a16="http://schemas.microsoft.com/office/drawing/2014/main" id="{53405DBF-D940-4ECA-9BB5-BE2327DF0AC7}"/>
            </a:ext>
          </a:extLst>
        </xdr:cNvPr>
        <xdr:cNvGrpSpPr/>
      </xdr:nvGrpSpPr>
      <xdr:grpSpPr>
        <a:xfrm>
          <a:off x="6212417" y="6561667"/>
          <a:ext cx="274320" cy="362736"/>
          <a:chOff x="6147651" y="793750"/>
          <a:chExt cx="462699" cy="514350"/>
        </a:xfrm>
      </xdr:grpSpPr>
      <xdr:grpSp>
        <xdr:nvGrpSpPr>
          <xdr:cNvPr id="1340" name="Group 1339">
            <a:extLst>
              <a:ext uri="{FF2B5EF4-FFF2-40B4-BE49-F238E27FC236}">
                <a16:creationId xmlns:a16="http://schemas.microsoft.com/office/drawing/2014/main" id="{B3FE779A-7BEB-8C72-4087-0FE877C2CE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42" name="Straight Connector 1341">
              <a:extLst>
                <a:ext uri="{FF2B5EF4-FFF2-40B4-BE49-F238E27FC236}">
                  <a16:creationId xmlns:a16="http://schemas.microsoft.com/office/drawing/2014/main" id="{E9B3ED89-C4D3-35B7-5B7D-947976EA106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3" name="Straight Connector 1342">
              <a:extLst>
                <a:ext uri="{FF2B5EF4-FFF2-40B4-BE49-F238E27FC236}">
                  <a16:creationId xmlns:a16="http://schemas.microsoft.com/office/drawing/2014/main" id="{4272DC10-6B6B-F5D8-D1CA-5BAF5FA8C00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4" name="Straight Connector 1343">
              <a:extLst>
                <a:ext uri="{FF2B5EF4-FFF2-40B4-BE49-F238E27FC236}">
                  <a16:creationId xmlns:a16="http://schemas.microsoft.com/office/drawing/2014/main" id="{1E3A6B9A-764D-423D-38DF-8AE85BD7F7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5" name="Straight Connector 1344">
              <a:extLst>
                <a:ext uri="{FF2B5EF4-FFF2-40B4-BE49-F238E27FC236}">
                  <a16:creationId xmlns:a16="http://schemas.microsoft.com/office/drawing/2014/main" id="{0BA02FFA-4089-9A10-E656-38453C93C5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6" name="Straight Connector 1345">
              <a:extLst>
                <a:ext uri="{FF2B5EF4-FFF2-40B4-BE49-F238E27FC236}">
                  <a16:creationId xmlns:a16="http://schemas.microsoft.com/office/drawing/2014/main" id="{717D8D1A-CD0A-3A08-8832-3545529EB02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7" name="Straight Connector 1346">
              <a:extLst>
                <a:ext uri="{FF2B5EF4-FFF2-40B4-BE49-F238E27FC236}">
                  <a16:creationId xmlns:a16="http://schemas.microsoft.com/office/drawing/2014/main" id="{0B8F1FC4-124A-E353-B3E5-BB64ED89BE4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41" name="Straight Connector 1340">
            <a:extLst>
              <a:ext uri="{FF2B5EF4-FFF2-40B4-BE49-F238E27FC236}">
                <a16:creationId xmlns:a16="http://schemas.microsoft.com/office/drawing/2014/main" id="{8DEB2FCE-BC30-FB28-D993-9236A20244D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317</xdr:row>
      <xdr:rowOff>0</xdr:rowOff>
    </xdr:from>
    <xdr:to>
      <xdr:col>16</xdr:col>
      <xdr:colOff>274320</xdr:colOff>
      <xdr:row>319</xdr:row>
      <xdr:rowOff>2902</xdr:rowOff>
    </xdr:to>
    <xdr:grpSp>
      <xdr:nvGrpSpPr>
        <xdr:cNvPr id="1348" name="Group 1347">
          <a:extLst>
            <a:ext uri="{FF2B5EF4-FFF2-40B4-BE49-F238E27FC236}">
              <a16:creationId xmlns:a16="http://schemas.microsoft.com/office/drawing/2014/main" id="{38EC25F7-E1C7-469A-9338-32D450D55C46}"/>
            </a:ext>
          </a:extLst>
        </xdr:cNvPr>
        <xdr:cNvGrpSpPr/>
      </xdr:nvGrpSpPr>
      <xdr:grpSpPr>
        <a:xfrm>
          <a:off x="8329083" y="55435500"/>
          <a:ext cx="274320" cy="362735"/>
          <a:chOff x="6147651" y="793750"/>
          <a:chExt cx="462699" cy="514350"/>
        </a:xfrm>
      </xdr:grpSpPr>
      <xdr:grpSp>
        <xdr:nvGrpSpPr>
          <xdr:cNvPr id="1349" name="Group 1348">
            <a:extLst>
              <a:ext uri="{FF2B5EF4-FFF2-40B4-BE49-F238E27FC236}">
                <a16:creationId xmlns:a16="http://schemas.microsoft.com/office/drawing/2014/main" id="{DC74027E-EC1D-5869-CBB7-45BEDEC580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51" name="Straight Connector 1350">
              <a:extLst>
                <a:ext uri="{FF2B5EF4-FFF2-40B4-BE49-F238E27FC236}">
                  <a16:creationId xmlns:a16="http://schemas.microsoft.com/office/drawing/2014/main" id="{56C82F7B-DA5F-5656-69DF-BE43D0BC8D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2" name="Straight Connector 1351">
              <a:extLst>
                <a:ext uri="{FF2B5EF4-FFF2-40B4-BE49-F238E27FC236}">
                  <a16:creationId xmlns:a16="http://schemas.microsoft.com/office/drawing/2014/main" id="{E243ECE2-B45E-0168-E2FA-619B386874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3" name="Straight Connector 1352">
              <a:extLst>
                <a:ext uri="{FF2B5EF4-FFF2-40B4-BE49-F238E27FC236}">
                  <a16:creationId xmlns:a16="http://schemas.microsoft.com/office/drawing/2014/main" id="{E8A72DD9-BCCD-5AA6-47A4-9AD1A644D9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4" name="Straight Connector 1353">
              <a:extLst>
                <a:ext uri="{FF2B5EF4-FFF2-40B4-BE49-F238E27FC236}">
                  <a16:creationId xmlns:a16="http://schemas.microsoft.com/office/drawing/2014/main" id="{56805F70-6A93-C91C-9077-92C0242AFF1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5" name="Straight Connector 1354">
              <a:extLst>
                <a:ext uri="{FF2B5EF4-FFF2-40B4-BE49-F238E27FC236}">
                  <a16:creationId xmlns:a16="http://schemas.microsoft.com/office/drawing/2014/main" id="{89B43E33-8960-53E2-DAEC-C969D18109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6" name="Straight Connector 1355">
              <a:extLst>
                <a:ext uri="{FF2B5EF4-FFF2-40B4-BE49-F238E27FC236}">
                  <a16:creationId xmlns:a16="http://schemas.microsoft.com/office/drawing/2014/main" id="{8B848BCC-B74B-7DF3-98A2-FB7CB01CF5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90FF200F-5BEC-CE91-908E-85DA404B4BF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44</xdr:row>
      <xdr:rowOff>0</xdr:rowOff>
    </xdr:from>
    <xdr:to>
      <xdr:col>20</xdr:col>
      <xdr:colOff>274320</xdr:colOff>
      <xdr:row>46</xdr:row>
      <xdr:rowOff>2903</xdr:rowOff>
    </xdr:to>
    <xdr:grpSp>
      <xdr:nvGrpSpPr>
        <xdr:cNvPr id="1357" name="Group 1356">
          <a:extLst>
            <a:ext uri="{FF2B5EF4-FFF2-40B4-BE49-F238E27FC236}">
              <a16:creationId xmlns:a16="http://schemas.microsoft.com/office/drawing/2014/main" id="{5974C7E0-98E4-4EEA-B997-E5032DAAA1D0}"/>
            </a:ext>
          </a:extLst>
        </xdr:cNvPr>
        <xdr:cNvGrpSpPr/>
      </xdr:nvGrpSpPr>
      <xdr:grpSpPr>
        <a:xfrm>
          <a:off x="10445750" y="8657167"/>
          <a:ext cx="274320" cy="362736"/>
          <a:chOff x="6147651" y="793750"/>
          <a:chExt cx="462699" cy="514350"/>
        </a:xfrm>
      </xdr:grpSpPr>
      <xdr:grpSp>
        <xdr:nvGrpSpPr>
          <xdr:cNvPr id="1358" name="Group 1357">
            <a:extLst>
              <a:ext uri="{FF2B5EF4-FFF2-40B4-BE49-F238E27FC236}">
                <a16:creationId xmlns:a16="http://schemas.microsoft.com/office/drawing/2014/main" id="{599D34D4-4734-5CAF-3DA5-6C7AC4A74E3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60" name="Straight Connector 1359">
              <a:extLst>
                <a:ext uri="{FF2B5EF4-FFF2-40B4-BE49-F238E27FC236}">
                  <a16:creationId xmlns:a16="http://schemas.microsoft.com/office/drawing/2014/main" id="{A4B555F0-849D-5133-450A-C9D927C3DE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1" name="Straight Connector 1360">
              <a:extLst>
                <a:ext uri="{FF2B5EF4-FFF2-40B4-BE49-F238E27FC236}">
                  <a16:creationId xmlns:a16="http://schemas.microsoft.com/office/drawing/2014/main" id="{EB9AB8CC-2583-3DA9-ADA3-F13244881D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2" name="Straight Connector 1361">
              <a:extLst>
                <a:ext uri="{FF2B5EF4-FFF2-40B4-BE49-F238E27FC236}">
                  <a16:creationId xmlns:a16="http://schemas.microsoft.com/office/drawing/2014/main" id="{D25A70DC-F98C-71E4-B871-F32C02D6FA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3" name="Straight Connector 1362">
              <a:extLst>
                <a:ext uri="{FF2B5EF4-FFF2-40B4-BE49-F238E27FC236}">
                  <a16:creationId xmlns:a16="http://schemas.microsoft.com/office/drawing/2014/main" id="{193476EC-26C4-8244-D85D-3848F0D1717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4" name="Straight Connector 1363">
              <a:extLst>
                <a:ext uri="{FF2B5EF4-FFF2-40B4-BE49-F238E27FC236}">
                  <a16:creationId xmlns:a16="http://schemas.microsoft.com/office/drawing/2014/main" id="{5E28EF2E-0458-B00F-99A2-01859196D2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5" name="Straight Connector 1364">
              <a:extLst>
                <a:ext uri="{FF2B5EF4-FFF2-40B4-BE49-F238E27FC236}">
                  <a16:creationId xmlns:a16="http://schemas.microsoft.com/office/drawing/2014/main" id="{A0F471EA-2F82-21CB-32FB-8D80771EE1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9" name="Straight Connector 1358">
            <a:extLst>
              <a:ext uri="{FF2B5EF4-FFF2-40B4-BE49-F238E27FC236}">
                <a16:creationId xmlns:a16="http://schemas.microsoft.com/office/drawing/2014/main" id="{8B45BB21-6B2F-FD23-65E8-D661B4DEDD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274320</xdr:colOff>
      <xdr:row>57</xdr:row>
      <xdr:rowOff>2903</xdr:rowOff>
    </xdr:to>
    <xdr:grpSp>
      <xdr:nvGrpSpPr>
        <xdr:cNvPr id="1366" name="Group 1365">
          <a:extLst>
            <a:ext uri="{FF2B5EF4-FFF2-40B4-BE49-F238E27FC236}">
              <a16:creationId xmlns:a16="http://schemas.microsoft.com/office/drawing/2014/main" id="{56673239-A9A5-4AF6-8F2B-6DAD44D65186}"/>
            </a:ext>
          </a:extLst>
        </xdr:cNvPr>
        <xdr:cNvGrpSpPr/>
      </xdr:nvGrpSpPr>
      <xdr:grpSpPr>
        <a:xfrm>
          <a:off x="920750" y="10541000"/>
          <a:ext cx="274320" cy="362736"/>
          <a:chOff x="6147651" y="793750"/>
          <a:chExt cx="462699" cy="514350"/>
        </a:xfrm>
      </xdr:grpSpPr>
      <xdr:grpSp>
        <xdr:nvGrpSpPr>
          <xdr:cNvPr id="1367" name="Group 1366">
            <a:extLst>
              <a:ext uri="{FF2B5EF4-FFF2-40B4-BE49-F238E27FC236}">
                <a16:creationId xmlns:a16="http://schemas.microsoft.com/office/drawing/2014/main" id="{7A43BAFA-0F1E-D438-9CC5-835AF97DE8A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69" name="Straight Connector 1368">
              <a:extLst>
                <a:ext uri="{FF2B5EF4-FFF2-40B4-BE49-F238E27FC236}">
                  <a16:creationId xmlns:a16="http://schemas.microsoft.com/office/drawing/2014/main" id="{25BA227E-8214-E8C0-A113-603E157B3E3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0" name="Straight Connector 1369">
              <a:extLst>
                <a:ext uri="{FF2B5EF4-FFF2-40B4-BE49-F238E27FC236}">
                  <a16:creationId xmlns:a16="http://schemas.microsoft.com/office/drawing/2014/main" id="{DAD548C8-ACD3-DE53-FA89-DB3E45841B4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1" name="Straight Connector 1370">
              <a:extLst>
                <a:ext uri="{FF2B5EF4-FFF2-40B4-BE49-F238E27FC236}">
                  <a16:creationId xmlns:a16="http://schemas.microsoft.com/office/drawing/2014/main" id="{22992A6E-514D-F792-DA61-8D87E1EFFE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2" name="Straight Connector 1371">
              <a:extLst>
                <a:ext uri="{FF2B5EF4-FFF2-40B4-BE49-F238E27FC236}">
                  <a16:creationId xmlns:a16="http://schemas.microsoft.com/office/drawing/2014/main" id="{E9EC1218-EAF9-1910-C0E2-5C1CE6BFB43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3" name="Straight Connector 1372">
              <a:extLst>
                <a:ext uri="{FF2B5EF4-FFF2-40B4-BE49-F238E27FC236}">
                  <a16:creationId xmlns:a16="http://schemas.microsoft.com/office/drawing/2014/main" id="{A096BE69-6304-6C3B-53C2-4611F1ED00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4" name="Straight Connector 1373">
              <a:extLst>
                <a:ext uri="{FF2B5EF4-FFF2-40B4-BE49-F238E27FC236}">
                  <a16:creationId xmlns:a16="http://schemas.microsoft.com/office/drawing/2014/main" id="{D9A50857-F64A-0B57-A9CD-631955FEBC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8" name="Straight Connector 1367">
            <a:extLst>
              <a:ext uri="{FF2B5EF4-FFF2-40B4-BE49-F238E27FC236}">
                <a16:creationId xmlns:a16="http://schemas.microsoft.com/office/drawing/2014/main" id="{0572929A-421C-5ED7-C749-AA24BDD673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55</xdr:row>
      <xdr:rowOff>0</xdr:rowOff>
    </xdr:from>
    <xdr:to>
      <xdr:col>4</xdr:col>
      <xdr:colOff>274320</xdr:colOff>
      <xdr:row>57</xdr:row>
      <xdr:rowOff>2903</xdr:rowOff>
    </xdr:to>
    <xdr:grpSp>
      <xdr:nvGrpSpPr>
        <xdr:cNvPr id="1375" name="Group 1374">
          <a:extLst>
            <a:ext uri="{FF2B5EF4-FFF2-40B4-BE49-F238E27FC236}">
              <a16:creationId xmlns:a16="http://schemas.microsoft.com/office/drawing/2014/main" id="{97E3C7BC-650A-4FF7-8095-27ADF2392B33}"/>
            </a:ext>
          </a:extLst>
        </xdr:cNvPr>
        <xdr:cNvGrpSpPr/>
      </xdr:nvGrpSpPr>
      <xdr:grpSpPr>
        <a:xfrm>
          <a:off x="1979083" y="10541000"/>
          <a:ext cx="274320" cy="362736"/>
          <a:chOff x="6147651" y="793750"/>
          <a:chExt cx="462699" cy="514350"/>
        </a:xfrm>
      </xdr:grpSpPr>
      <xdr:grpSp>
        <xdr:nvGrpSpPr>
          <xdr:cNvPr id="1376" name="Group 1375">
            <a:extLst>
              <a:ext uri="{FF2B5EF4-FFF2-40B4-BE49-F238E27FC236}">
                <a16:creationId xmlns:a16="http://schemas.microsoft.com/office/drawing/2014/main" id="{4ED27C4A-4943-956D-B6BD-D85D0244F4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78" name="Straight Connector 1377">
              <a:extLst>
                <a:ext uri="{FF2B5EF4-FFF2-40B4-BE49-F238E27FC236}">
                  <a16:creationId xmlns:a16="http://schemas.microsoft.com/office/drawing/2014/main" id="{CD56D6AD-4845-7C47-AF9A-B343364976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9" name="Straight Connector 1378">
              <a:extLst>
                <a:ext uri="{FF2B5EF4-FFF2-40B4-BE49-F238E27FC236}">
                  <a16:creationId xmlns:a16="http://schemas.microsoft.com/office/drawing/2014/main" id="{B8B32B30-60C0-E2D8-1BF0-52184C109BA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0" name="Straight Connector 1379">
              <a:extLst>
                <a:ext uri="{FF2B5EF4-FFF2-40B4-BE49-F238E27FC236}">
                  <a16:creationId xmlns:a16="http://schemas.microsoft.com/office/drawing/2014/main" id="{A295B6F1-EF10-CBE5-2BC8-240A0D34DAB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1" name="Straight Connector 1380">
              <a:extLst>
                <a:ext uri="{FF2B5EF4-FFF2-40B4-BE49-F238E27FC236}">
                  <a16:creationId xmlns:a16="http://schemas.microsoft.com/office/drawing/2014/main" id="{E6BE9D89-8824-318E-78CA-A26474A0227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2" name="Straight Connector 1381">
              <a:extLst>
                <a:ext uri="{FF2B5EF4-FFF2-40B4-BE49-F238E27FC236}">
                  <a16:creationId xmlns:a16="http://schemas.microsoft.com/office/drawing/2014/main" id="{9F764D63-88E4-0453-2B98-8D9372453A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3" name="Straight Connector 1382">
              <a:extLst>
                <a:ext uri="{FF2B5EF4-FFF2-40B4-BE49-F238E27FC236}">
                  <a16:creationId xmlns:a16="http://schemas.microsoft.com/office/drawing/2014/main" id="{100FF547-D919-7561-A027-8318521424C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77" name="Straight Connector 1376">
            <a:extLst>
              <a:ext uri="{FF2B5EF4-FFF2-40B4-BE49-F238E27FC236}">
                <a16:creationId xmlns:a16="http://schemas.microsoft.com/office/drawing/2014/main" id="{E9ECEFAC-6995-02F4-F0EC-318188B7A4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365</xdr:row>
      <xdr:rowOff>0</xdr:rowOff>
    </xdr:from>
    <xdr:to>
      <xdr:col>12</xdr:col>
      <xdr:colOff>274320</xdr:colOff>
      <xdr:row>367</xdr:row>
      <xdr:rowOff>2903</xdr:rowOff>
    </xdr:to>
    <xdr:grpSp>
      <xdr:nvGrpSpPr>
        <xdr:cNvPr id="1384" name="Group 1383">
          <a:extLst>
            <a:ext uri="{FF2B5EF4-FFF2-40B4-BE49-F238E27FC236}">
              <a16:creationId xmlns:a16="http://schemas.microsoft.com/office/drawing/2014/main" id="{DD41C03B-1199-4474-921A-133E31DDBCE2}"/>
            </a:ext>
          </a:extLst>
        </xdr:cNvPr>
        <xdr:cNvGrpSpPr/>
      </xdr:nvGrpSpPr>
      <xdr:grpSpPr>
        <a:xfrm>
          <a:off x="6212417" y="63648167"/>
          <a:ext cx="274320" cy="362736"/>
          <a:chOff x="6147651" y="793750"/>
          <a:chExt cx="462699" cy="514350"/>
        </a:xfrm>
      </xdr:grpSpPr>
      <xdr:grpSp>
        <xdr:nvGrpSpPr>
          <xdr:cNvPr id="1385" name="Group 1384">
            <a:extLst>
              <a:ext uri="{FF2B5EF4-FFF2-40B4-BE49-F238E27FC236}">
                <a16:creationId xmlns:a16="http://schemas.microsoft.com/office/drawing/2014/main" id="{37429491-95C8-9954-BD2A-96F9379BD4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87" name="Straight Connector 1386">
              <a:extLst>
                <a:ext uri="{FF2B5EF4-FFF2-40B4-BE49-F238E27FC236}">
                  <a16:creationId xmlns:a16="http://schemas.microsoft.com/office/drawing/2014/main" id="{3F18075A-69A7-8FF9-6BAA-B233C16BC96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8" name="Straight Connector 1387">
              <a:extLst>
                <a:ext uri="{FF2B5EF4-FFF2-40B4-BE49-F238E27FC236}">
                  <a16:creationId xmlns:a16="http://schemas.microsoft.com/office/drawing/2014/main" id="{BF36C15F-E8C5-182A-3CD0-7FE70F4A11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9" name="Straight Connector 1388">
              <a:extLst>
                <a:ext uri="{FF2B5EF4-FFF2-40B4-BE49-F238E27FC236}">
                  <a16:creationId xmlns:a16="http://schemas.microsoft.com/office/drawing/2014/main" id="{75B710D0-ED8A-A58C-9588-74C2E8935E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0" name="Straight Connector 1389">
              <a:extLst>
                <a:ext uri="{FF2B5EF4-FFF2-40B4-BE49-F238E27FC236}">
                  <a16:creationId xmlns:a16="http://schemas.microsoft.com/office/drawing/2014/main" id="{7C973007-2872-2107-C6D2-BA96AF9354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1" name="Straight Connector 1390">
              <a:extLst>
                <a:ext uri="{FF2B5EF4-FFF2-40B4-BE49-F238E27FC236}">
                  <a16:creationId xmlns:a16="http://schemas.microsoft.com/office/drawing/2014/main" id="{2EEDF9F2-23C8-5578-93E7-5769C82AAF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2" name="Straight Connector 1391">
              <a:extLst>
                <a:ext uri="{FF2B5EF4-FFF2-40B4-BE49-F238E27FC236}">
                  <a16:creationId xmlns:a16="http://schemas.microsoft.com/office/drawing/2014/main" id="{45CC4A92-CD33-1213-10AC-FA218514B13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86" name="Straight Connector 1385">
            <a:extLst>
              <a:ext uri="{FF2B5EF4-FFF2-40B4-BE49-F238E27FC236}">
                <a16:creationId xmlns:a16="http://schemas.microsoft.com/office/drawing/2014/main" id="{E754920F-98B1-1C59-FB8D-7A15F3688F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365</xdr:row>
      <xdr:rowOff>0</xdr:rowOff>
    </xdr:from>
    <xdr:to>
      <xdr:col>16</xdr:col>
      <xdr:colOff>274320</xdr:colOff>
      <xdr:row>367</xdr:row>
      <xdr:rowOff>2903</xdr:rowOff>
    </xdr:to>
    <xdr:grpSp>
      <xdr:nvGrpSpPr>
        <xdr:cNvPr id="1393" name="Group 1392">
          <a:extLst>
            <a:ext uri="{FF2B5EF4-FFF2-40B4-BE49-F238E27FC236}">
              <a16:creationId xmlns:a16="http://schemas.microsoft.com/office/drawing/2014/main" id="{DF26D687-8366-4BD6-93BF-EECEB3590943}"/>
            </a:ext>
          </a:extLst>
        </xdr:cNvPr>
        <xdr:cNvGrpSpPr/>
      </xdr:nvGrpSpPr>
      <xdr:grpSpPr>
        <a:xfrm>
          <a:off x="8329083" y="63648167"/>
          <a:ext cx="274320" cy="362736"/>
          <a:chOff x="6147651" y="793750"/>
          <a:chExt cx="462699" cy="514350"/>
        </a:xfrm>
      </xdr:grpSpPr>
      <xdr:grpSp>
        <xdr:nvGrpSpPr>
          <xdr:cNvPr id="1394" name="Group 1393">
            <a:extLst>
              <a:ext uri="{FF2B5EF4-FFF2-40B4-BE49-F238E27FC236}">
                <a16:creationId xmlns:a16="http://schemas.microsoft.com/office/drawing/2014/main" id="{A9155537-DB92-800C-93DD-9743C69EA1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96" name="Straight Connector 1395">
              <a:extLst>
                <a:ext uri="{FF2B5EF4-FFF2-40B4-BE49-F238E27FC236}">
                  <a16:creationId xmlns:a16="http://schemas.microsoft.com/office/drawing/2014/main" id="{142755EF-6E71-F870-213E-73EB452190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7" name="Straight Connector 1396">
              <a:extLst>
                <a:ext uri="{FF2B5EF4-FFF2-40B4-BE49-F238E27FC236}">
                  <a16:creationId xmlns:a16="http://schemas.microsoft.com/office/drawing/2014/main" id="{BCEB6FEE-F234-3D4F-4836-DF2F2233AE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8" name="Straight Connector 1397">
              <a:extLst>
                <a:ext uri="{FF2B5EF4-FFF2-40B4-BE49-F238E27FC236}">
                  <a16:creationId xmlns:a16="http://schemas.microsoft.com/office/drawing/2014/main" id="{8EFC61DC-0AFB-8FF3-DF56-5E9B63C7A7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9" name="Straight Connector 1398">
              <a:extLst>
                <a:ext uri="{FF2B5EF4-FFF2-40B4-BE49-F238E27FC236}">
                  <a16:creationId xmlns:a16="http://schemas.microsoft.com/office/drawing/2014/main" id="{DDC2618C-994F-20AC-59E8-AAB8FD85D0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0" name="Straight Connector 1399">
              <a:extLst>
                <a:ext uri="{FF2B5EF4-FFF2-40B4-BE49-F238E27FC236}">
                  <a16:creationId xmlns:a16="http://schemas.microsoft.com/office/drawing/2014/main" id="{0A15E94C-FB9E-3571-A7CE-5D1EE5CB528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1" name="Straight Connector 1400">
              <a:extLst>
                <a:ext uri="{FF2B5EF4-FFF2-40B4-BE49-F238E27FC236}">
                  <a16:creationId xmlns:a16="http://schemas.microsoft.com/office/drawing/2014/main" id="{F56DE17C-BCDC-DD9F-4A75-34A661718EC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5" name="Straight Connector 1394">
            <a:extLst>
              <a:ext uri="{FF2B5EF4-FFF2-40B4-BE49-F238E27FC236}">
                <a16:creationId xmlns:a16="http://schemas.microsoft.com/office/drawing/2014/main" id="{ED84BA79-F646-2AB9-1530-BDA1654E6AA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329</xdr:row>
      <xdr:rowOff>0</xdr:rowOff>
    </xdr:from>
    <xdr:to>
      <xdr:col>4</xdr:col>
      <xdr:colOff>274320</xdr:colOff>
      <xdr:row>331</xdr:row>
      <xdr:rowOff>2903</xdr:rowOff>
    </xdr:to>
    <xdr:grpSp>
      <xdr:nvGrpSpPr>
        <xdr:cNvPr id="1402" name="Group 1401">
          <a:extLst>
            <a:ext uri="{FF2B5EF4-FFF2-40B4-BE49-F238E27FC236}">
              <a16:creationId xmlns:a16="http://schemas.microsoft.com/office/drawing/2014/main" id="{86E43A72-0465-499E-BE77-86DA14ABA357}"/>
            </a:ext>
          </a:extLst>
        </xdr:cNvPr>
        <xdr:cNvGrpSpPr/>
      </xdr:nvGrpSpPr>
      <xdr:grpSpPr>
        <a:xfrm>
          <a:off x="1979083" y="57488667"/>
          <a:ext cx="274320" cy="362736"/>
          <a:chOff x="6147651" y="793750"/>
          <a:chExt cx="462699" cy="514350"/>
        </a:xfrm>
      </xdr:grpSpPr>
      <xdr:grpSp>
        <xdr:nvGrpSpPr>
          <xdr:cNvPr id="1403" name="Group 1402">
            <a:extLst>
              <a:ext uri="{FF2B5EF4-FFF2-40B4-BE49-F238E27FC236}">
                <a16:creationId xmlns:a16="http://schemas.microsoft.com/office/drawing/2014/main" id="{50EFAA91-6A6D-8413-185A-DE022B7D56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05" name="Straight Connector 1404">
              <a:extLst>
                <a:ext uri="{FF2B5EF4-FFF2-40B4-BE49-F238E27FC236}">
                  <a16:creationId xmlns:a16="http://schemas.microsoft.com/office/drawing/2014/main" id="{B4A1609B-172F-CA9B-2BD1-652A1A7B556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6" name="Straight Connector 1405">
              <a:extLst>
                <a:ext uri="{FF2B5EF4-FFF2-40B4-BE49-F238E27FC236}">
                  <a16:creationId xmlns:a16="http://schemas.microsoft.com/office/drawing/2014/main" id="{3C48A1CC-3602-DBA5-8A3F-946ACB12FB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7" name="Straight Connector 1406">
              <a:extLst>
                <a:ext uri="{FF2B5EF4-FFF2-40B4-BE49-F238E27FC236}">
                  <a16:creationId xmlns:a16="http://schemas.microsoft.com/office/drawing/2014/main" id="{58521BC0-1B27-34ED-B51A-4B79008DBAA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8" name="Straight Connector 1407">
              <a:extLst>
                <a:ext uri="{FF2B5EF4-FFF2-40B4-BE49-F238E27FC236}">
                  <a16:creationId xmlns:a16="http://schemas.microsoft.com/office/drawing/2014/main" id="{8E92CBC6-6048-61B6-99E8-2A51B25717C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9" name="Straight Connector 1408">
              <a:extLst>
                <a:ext uri="{FF2B5EF4-FFF2-40B4-BE49-F238E27FC236}">
                  <a16:creationId xmlns:a16="http://schemas.microsoft.com/office/drawing/2014/main" id="{36AC1485-05C2-192F-5482-6526E72A08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0" name="Straight Connector 1409">
              <a:extLst>
                <a:ext uri="{FF2B5EF4-FFF2-40B4-BE49-F238E27FC236}">
                  <a16:creationId xmlns:a16="http://schemas.microsoft.com/office/drawing/2014/main" id="{7C747330-7C98-4398-68AA-D69EEA62F7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04" name="Straight Connector 1403">
            <a:extLst>
              <a:ext uri="{FF2B5EF4-FFF2-40B4-BE49-F238E27FC236}">
                <a16:creationId xmlns:a16="http://schemas.microsoft.com/office/drawing/2014/main" id="{3EC36970-0C02-69DE-C128-A2405A309A8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365</xdr:row>
      <xdr:rowOff>0</xdr:rowOff>
    </xdr:from>
    <xdr:to>
      <xdr:col>14</xdr:col>
      <xdr:colOff>274320</xdr:colOff>
      <xdr:row>367</xdr:row>
      <xdr:rowOff>2903</xdr:rowOff>
    </xdr:to>
    <xdr:grpSp>
      <xdr:nvGrpSpPr>
        <xdr:cNvPr id="1411" name="Group 1410">
          <a:extLst>
            <a:ext uri="{FF2B5EF4-FFF2-40B4-BE49-F238E27FC236}">
              <a16:creationId xmlns:a16="http://schemas.microsoft.com/office/drawing/2014/main" id="{23556FB1-31B5-40D5-849E-72B53CE5BF94}"/>
            </a:ext>
          </a:extLst>
        </xdr:cNvPr>
        <xdr:cNvGrpSpPr/>
      </xdr:nvGrpSpPr>
      <xdr:grpSpPr>
        <a:xfrm>
          <a:off x="7270750" y="63648167"/>
          <a:ext cx="274320" cy="362736"/>
          <a:chOff x="6147651" y="793750"/>
          <a:chExt cx="462699" cy="514350"/>
        </a:xfrm>
      </xdr:grpSpPr>
      <xdr:grpSp>
        <xdr:nvGrpSpPr>
          <xdr:cNvPr id="1412" name="Group 1411">
            <a:extLst>
              <a:ext uri="{FF2B5EF4-FFF2-40B4-BE49-F238E27FC236}">
                <a16:creationId xmlns:a16="http://schemas.microsoft.com/office/drawing/2014/main" id="{D21E06E3-42B1-2D28-891D-C21E2E1A62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14" name="Straight Connector 1413">
              <a:extLst>
                <a:ext uri="{FF2B5EF4-FFF2-40B4-BE49-F238E27FC236}">
                  <a16:creationId xmlns:a16="http://schemas.microsoft.com/office/drawing/2014/main" id="{8E7B2971-D955-CB18-D62F-9BD7999E6DD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5" name="Straight Connector 1414">
              <a:extLst>
                <a:ext uri="{FF2B5EF4-FFF2-40B4-BE49-F238E27FC236}">
                  <a16:creationId xmlns:a16="http://schemas.microsoft.com/office/drawing/2014/main" id="{586F5508-6767-5B3C-80F5-B8143DEEBC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6" name="Straight Connector 1415">
              <a:extLst>
                <a:ext uri="{FF2B5EF4-FFF2-40B4-BE49-F238E27FC236}">
                  <a16:creationId xmlns:a16="http://schemas.microsoft.com/office/drawing/2014/main" id="{4A289428-86FC-1CBB-AE38-EDE103234A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7" name="Straight Connector 1416">
              <a:extLst>
                <a:ext uri="{FF2B5EF4-FFF2-40B4-BE49-F238E27FC236}">
                  <a16:creationId xmlns:a16="http://schemas.microsoft.com/office/drawing/2014/main" id="{9CC3C8CF-35A4-F9C3-8C03-CB6BED6E78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8" name="Straight Connector 1417">
              <a:extLst>
                <a:ext uri="{FF2B5EF4-FFF2-40B4-BE49-F238E27FC236}">
                  <a16:creationId xmlns:a16="http://schemas.microsoft.com/office/drawing/2014/main" id="{0A9A19A5-93C2-796A-08F6-9F92A095568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9" name="Straight Connector 1418">
              <a:extLst>
                <a:ext uri="{FF2B5EF4-FFF2-40B4-BE49-F238E27FC236}">
                  <a16:creationId xmlns:a16="http://schemas.microsoft.com/office/drawing/2014/main" id="{E50C0800-1769-8A7B-5E87-CD299D7711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8B1A4E66-2F08-966A-1ABE-9C653621C5F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305</xdr:row>
      <xdr:rowOff>0</xdr:rowOff>
    </xdr:from>
    <xdr:to>
      <xdr:col>12</xdr:col>
      <xdr:colOff>274320</xdr:colOff>
      <xdr:row>307</xdr:row>
      <xdr:rowOff>2903</xdr:rowOff>
    </xdr:to>
    <xdr:grpSp>
      <xdr:nvGrpSpPr>
        <xdr:cNvPr id="1420" name="Group 1419">
          <a:extLst>
            <a:ext uri="{FF2B5EF4-FFF2-40B4-BE49-F238E27FC236}">
              <a16:creationId xmlns:a16="http://schemas.microsoft.com/office/drawing/2014/main" id="{D38F7391-0AC0-4A16-819A-283543BE174F}"/>
            </a:ext>
          </a:extLst>
        </xdr:cNvPr>
        <xdr:cNvGrpSpPr/>
      </xdr:nvGrpSpPr>
      <xdr:grpSpPr>
        <a:xfrm>
          <a:off x="6212417" y="53382333"/>
          <a:ext cx="274320" cy="362737"/>
          <a:chOff x="6147651" y="793750"/>
          <a:chExt cx="462699" cy="514350"/>
        </a:xfrm>
      </xdr:grpSpPr>
      <xdr:grpSp>
        <xdr:nvGrpSpPr>
          <xdr:cNvPr id="1421" name="Group 1420">
            <a:extLst>
              <a:ext uri="{FF2B5EF4-FFF2-40B4-BE49-F238E27FC236}">
                <a16:creationId xmlns:a16="http://schemas.microsoft.com/office/drawing/2014/main" id="{4C9F6673-DB16-698A-BF08-2E88A698828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23" name="Straight Connector 1422">
              <a:extLst>
                <a:ext uri="{FF2B5EF4-FFF2-40B4-BE49-F238E27FC236}">
                  <a16:creationId xmlns:a16="http://schemas.microsoft.com/office/drawing/2014/main" id="{8F58ACD4-06BB-204C-C66B-EB25A9C1A5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4" name="Straight Connector 1423">
              <a:extLst>
                <a:ext uri="{FF2B5EF4-FFF2-40B4-BE49-F238E27FC236}">
                  <a16:creationId xmlns:a16="http://schemas.microsoft.com/office/drawing/2014/main" id="{FC8F1FD9-E714-46EA-6A91-30B8654B5DD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5" name="Straight Connector 1424">
              <a:extLst>
                <a:ext uri="{FF2B5EF4-FFF2-40B4-BE49-F238E27FC236}">
                  <a16:creationId xmlns:a16="http://schemas.microsoft.com/office/drawing/2014/main" id="{0BEA03D6-01D7-83EC-2810-A387CF71A87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6" name="Straight Connector 1425">
              <a:extLst>
                <a:ext uri="{FF2B5EF4-FFF2-40B4-BE49-F238E27FC236}">
                  <a16:creationId xmlns:a16="http://schemas.microsoft.com/office/drawing/2014/main" id="{6DD12C99-0BB8-31E1-A3A9-60BDBA39B40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7" name="Straight Connector 1426">
              <a:extLst>
                <a:ext uri="{FF2B5EF4-FFF2-40B4-BE49-F238E27FC236}">
                  <a16:creationId xmlns:a16="http://schemas.microsoft.com/office/drawing/2014/main" id="{C1E64877-C1CD-8D64-2CFD-D84E4A0E1A4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8" name="Straight Connector 1427">
              <a:extLst>
                <a:ext uri="{FF2B5EF4-FFF2-40B4-BE49-F238E27FC236}">
                  <a16:creationId xmlns:a16="http://schemas.microsoft.com/office/drawing/2014/main" id="{F76120E2-7A2A-76DC-FBA2-66B7BA9BCB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22" name="Straight Connector 1421">
            <a:extLst>
              <a:ext uri="{FF2B5EF4-FFF2-40B4-BE49-F238E27FC236}">
                <a16:creationId xmlns:a16="http://schemas.microsoft.com/office/drawing/2014/main" id="{0D550B42-F072-C775-29E3-0DF5195E11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274320</xdr:colOff>
      <xdr:row>103</xdr:row>
      <xdr:rowOff>2903</xdr:rowOff>
    </xdr:to>
    <xdr:grpSp>
      <xdr:nvGrpSpPr>
        <xdr:cNvPr id="1429" name="Group 1428">
          <a:extLst>
            <a:ext uri="{FF2B5EF4-FFF2-40B4-BE49-F238E27FC236}">
              <a16:creationId xmlns:a16="http://schemas.microsoft.com/office/drawing/2014/main" id="{55B82AF2-734E-4B58-8E51-DDD8F407BB82}"/>
            </a:ext>
          </a:extLst>
        </xdr:cNvPr>
        <xdr:cNvGrpSpPr/>
      </xdr:nvGrpSpPr>
      <xdr:grpSpPr>
        <a:xfrm>
          <a:off x="1979083" y="18446750"/>
          <a:ext cx="274320" cy="362736"/>
          <a:chOff x="6147651" y="793750"/>
          <a:chExt cx="462699" cy="514350"/>
        </a:xfrm>
      </xdr:grpSpPr>
      <xdr:grpSp>
        <xdr:nvGrpSpPr>
          <xdr:cNvPr id="1430" name="Group 1429">
            <a:extLst>
              <a:ext uri="{FF2B5EF4-FFF2-40B4-BE49-F238E27FC236}">
                <a16:creationId xmlns:a16="http://schemas.microsoft.com/office/drawing/2014/main" id="{C7E79BD3-6D84-96F9-2AFB-00E833A0E8D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32" name="Straight Connector 1431">
              <a:extLst>
                <a:ext uri="{FF2B5EF4-FFF2-40B4-BE49-F238E27FC236}">
                  <a16:creationId xmlns:a16="http://schemas.microsoft.com/office/drawing/2014/main" id="{0104181C-71D5-9E2A-D729-D7358C4302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3" name="Straight Connector 1432">
              <a:extLst>
                <a:ext uri="{FF2B5EF4-FFF2-40B4-BE49-F238E27FC236}">
                  <a16:creationId xmlns:a16="http://schemas.microsoft.com/office/drawing/2014/main" id="{609B47EE-5399-9C29-38FA-D8B28546B8C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4" name="Straight Connector 1433">
              <a:extLst>
                <a:ext uri="{FF2B5EF4-FFF2-40B4-BE49-F238E27FC236}">
                  <a16:creationId xmlns:a16="http://schemas.microsoft.com/office/drawing/2014/main" id="{25DFF479-C767-710F-EA90-40878E0403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5" name="Straight Connector 1434">
              <a:extLst>
                <a:ext uri="{FF2B5EF4-FFF2-40B4-BE49-F238E27FC236}">
                  <a16:creationId xmlns:a16="http://schemas.microsoft.com/office/drawing/2014/main" id="{62F8B74C-EADC-D2D9-3C2F-402144A0A27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6" name="Straight Connector 1435">
              <a:extLst>
                <a:ext uri="{FF2B5EF4-FFF2-40B4-BE49-F238E27FC236}">
                  <a16:creationId xmlns:a16="http://schemas.microsoft.com/office/drawing/2014/main" id="{3AFAC7E9-36E4-76AD-232B-D5289D98F2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7" name="Straight Connector 1436">
              <a:extLst>
                <a:ext uri="{FF2B5EF4-FFF2-40B4-BE49-F238E27FC236}">
                  <a16:creationId xmlns:a16="http://schemas.microsoft.com/office/drawing/2014/main" id="{402C2793-EA8F-43D3-3C78-19A41048A79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31" name="Straight Connector 1430">
            <a:extLst>
              <a:ext uri="{FF2B5EF4-FFF2-40B4-BE49-F238E27FC236}">
                <a16:creationId xmlns:a16="http://schemas.microsoft.com/office/drawing/2014/main" id="{DD6E3DB0-A8E3-6888-75B6-2971BD14031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274320</xdr:colOff>
      <xdr:row>46</xdr:row>
      <xdr:rowOff>2903</xdr:rowOff>
    </xdr:to>
    <xdr:grpSp>
      <xdr:nvGrpSpPr>
        <xdr:cNvPr id="1438" name="Group 1437">
          <a:extLst>
            <a:ext uri="{FF2B5EF4-FFF2-40B4-BE49-F238E27FC236}">
              <a16:creationId xmlns:a16="http://schemas.microsoft.com/office/drawing/2014/main" id="{A307304D-2797-40A6-9EFD-5F28D1AA36ED}"/>
            </a:ext>
          </a:extLst>
        </xdr:cNvPr>
        <xdr:cNvGrpSpPr/>
      </xdr:nvGrpSpPr>
      <xdr:grpSpPr>
        <a:xfrm>
          <a:off x="920750" y="8657167"/>
          <a:ext cx="274320" cy="362736"/>
          <a:chOff x="6147651" y="793750"/>
          <a:chExt cx="462699" cy="514350"/>
        </a:xfrm>
      </xdr:grpSpPr>
      <xdr:grpSp>
        <xdr:nvGrpSpPr>
          <xdr:cNvPr id="1439" name="Group 1438">
            <a:extLst>
              <a:ext uri="{FF2B5EF4-FFF2-40B4-BE49-F238E27FC236}">
                <a16:creationId xmlns:a16="http://schemas.microsoft.com/office/drawing/2014/main" id="{48981F53-2B20-FFC3-3209-EE87C9E3F1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41" name="Straight Connector 1440">
              <a:extLst>
                <a:ext uri="{FF2B5EF4-FFF2-40B4-BE49-F238E27FC236}">
                  <a16:creationId xmlns:a16="http://schemas.microsoft.com/office/drawing/2014/main" id="{9E335125-299D-C905-30AB-29F4D248A1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2" name="Straight Connector 1441">
              <a:extLst>
                <a:ext uri="{FF2B5EF4-FFF2-40B4-BE49-F238E27FC236}">
                  <a16:creationId xmlns:a16="http://schemas.microsoft.com/office/drawing/2014/main" id="{90D95E5B-8A9A-EC42-5610-121790F1D32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3" name="Straight Connector 1442">
              <a:extLst>
                <a:ext uri="{FF2B5EF4-FFF2-40B4-BE49-F238E27FC236}">
                  <a16:creationId xmlns:a16="http://schemas.microsoft.com/office/drawing/2014/main" id="{4FE0C4E1-5099-02AD-0DAB-AD1C8354FE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4" name="Straight Connector 1443">
              <a:extLst>
                <a:ext uri="{FF2B5EF4-FFF2-40B4-BE49-F238E27FC236}">
                  <a16:creationId xmlns:a16="http://schemas.microsoft.com/office/drawing/2014/main" id="{17B14F01-5D86-2C4E-B917-DF63A93F610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5" name="Straight Connector 1444">
              <a:extLst>
                <a:ext uri="{FF2B5EF4-FFF2-40B4-BE49-F238E27FC236}">
                  <a16:creationId xmlns:a16="http://schemas.microsoft.com/office/drawing/2014/main" id="{4FF7162D-5DB1-D87A-8778-ED4B05D636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6" name="Straight Connector 1445">
              <a:extLst>
                <a:ext uri="{FF2B5EF4-FFF2-40B4-BE49-F238E27FC236}">
                  <a16:creationId xmlns:a16="http://schemas.microsoft.com/office/drawing/2014/main" id="{6851BA92-4882-2A6F-2CA9-42FAFE8D844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0" name="Straight Connector 1439">
            <a:extLst>
              <a:ext uri="{FF2B5EF4-FFF2-40B4-BE49-F238E27FC236}">
                <a16:creationId xmlns:a16="http://schemas.microsoft.com/office/drawing/2014/main" id="{25A73CF6-50F9-CCEF-6B85-6648D00AE1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377</xdr:row>
      <xdr:rowOff>0</xdr:rowOff>
    </xdr:from>
    <xdr:to>
      <xdr:col>12</xdr:col>
      <xdr:colOff>274320</xdr:colOff>
      <xdr:row>378</xdr:row>
      <xdr:rowOff>184331</xdr:rowOff>
    </xdr:to>
    <xdr:grpSp>
      <xdr:nvGrpSpPr>
        <xdr:cNvPr id="1447" name="Group 1446">
          <a:extLst>
            <a:ext uri="{FF2B5EF4-FFF2-40B4-BE49-F238E27FC236}">
              <a16:creationId xmlns:a16="http://schemas.microsoft.com/office/drawing/2014/main" id="{B0F9E2ED-7A71-4883-A0E3-E9CD74EFA2D7}"/>
            </a:ext>
          </a:extLst>
        </xdr:cNvPr>
        <xdr:cNvGrpSpPr/>
      </xdr:nvGrpSpPr>
      <xdr:grpSpPr>
        <a:xfrm>
          <a:off x="6212417" y="65743667"/>
          <a:ext cx="274320" cy="364247"/>
          <a:chOff x="6147651" y="793750"/>
          <a:chExt cx="462699" cy="514350"/>
        </a:xfrm>
      </xdr:grpSpPr>
      <xdr:grpSp>
        <xdr:nvGrpSpPr>
          <xdr:cNvPr id="1448" name="Group 1447">
            <a:extLst>
              <a:ext uri="{FF2B5EF4-FFF2-40B4-BE49-F238E27FC236}">
                <a16:creationId xmlns:a16="http://schemas.microsoft.com/office/drawing/2014/main" id="{89781D0A-5058-27EF-89E4-2332A41547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0" name="Straight Connector 1449">
              <a:extLst>
                <a:ext uri="{FF2B5EF4-FFF2-40B4-BE49-F238E27FC236}">
                  <a16:creationId xmlns:a16="http://schemas.microsoft.com/office/drawing/2014/main" id="{8195C14A-5DEA-0063-5E2D-8D2BA9C66F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1" name="Straight Connector 1450">
              <a:extLst>
                <a:ext uri="{FF2B5EF4-FFF2-40B4-BE49-F238E27FC236}">
                  <a16:creationId xmlns:a16="http://schemas.microsoft.com/office/drawing/2014/main" id="{101B101A-FA14-AF1D-BED8-D642750F74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2" name="Straight Connector 1451">
              <a:extLst>
                <a:ext uri="{FF2B5EF4-FFF2-40B4-BE49-F238E27FC236}">
                  <a16:creationId xmlns:a16="http://schemas.microsoft.com/office/drawing/2014/main" id="{D050FBFF-5D12-0FA2-640A-852534DB7D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3" name="Straight Connector 1452">
              <a:extLst>
                <a:ext uri="{FF2B5EF4-FFF2-40B4-BE49-F238E27FC236}">
                  <a16:creationId xmlns:a16="http://schemas.microsoft.com/office/drawing/2014/main" id="{ED7A2D12-CD32-0853-92D4-FF0086659A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4" name="Straight Connector 1453">
              <a:extLst>
                <a:ext uri="{FF2B5EF4-FFF2-40B4-BE49-F238E27FC236}">
                  <a16:creationId xmlns:a16="http://schemas.microsoft.com/office/drawing/2014/main" id="{D19CE402-62CF-62C5-E243-1A2447D679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5" name="Straight Connector 1454">
              <a:extLst>
                <a:ext uri="{FF2B5EF4-FFF2-40B4-BE49-F238E27FC236}">
                  <a16:creationId xmlns:a16="http://schemas.microsoft.com/office/drawing/2014/main" id="{88235FF2-586F-E7AC-A7D9-40302BF2E1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9" name="Straight Connector 1448">
            <a:extLst>
              <a:ext uri="{FF2B5EF4-FFF2-40B4-BE49-F238E27FC236}">
                <a16:creationId xmlns:a16="http://schemas.microsoft.com/office/drawing/2014/main" id="{495E5D6B-D2EE-A1C2-9FFA-58352ACABA1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305</xdr:row>
      <xdr:rowOff>0</xdr:rowOff>
    </xdr:from>
    <xdr:to>
      <xdr:col>10</xdr:col>
      <xdr:colOff>274320</xdr:colOff>
      <xdr:row>307</xdr:row>
      <xdr:rowOff>2903</xdr:rowOff>
    </xdr:to>
    <xdr:grpSp>
      <xdr:nvGrpSpPr>
        <xdr:cNvPr id="1456" name="Group 1455">
          <a:extLst>
            <a:ext uri="{FF2B5EF4-FFF2-40B4-BE49-F238E27FC236}">
              <a16:creationId xmlns:a16="http://schemas.microsoft.com/office/drawing/2014/main" id="{6A4348DA-3658-4661-B374-5FF245C6A515}"/>
            </a:ext>
          </a:extLst>
        </xdr:cNvPr>
        <xdr:cNvGrpSpPr/>
      </xdr:nvGrpSpPr>
      <xdr:grpSpPr>
        <a:xfrm>
          <a:off x="5154083" y="53382333"/>
          <a:ext cx="274320" cy="362737"/>
          <a:chOff x="6147651" y="793750"/>
          <a:chExt cx="462699" cy="514350"/>
        </a:xfrm>
      </xdr:grpSpPr>
      <xdr:grpSp>
        <xdr:nvGrpSpPr>
          <xdr:cNvPr id="1457" name="Group 1456">
            <a:extLst>
              <a:ext uri="{FF2B5EF4-FFF2-40B4-BE49-F238E27FC236}">
                <a16:creationId xmlns:a16="http://schemas.microsoft.com/office/drawing/2014/main" id="{A53759CE-8CF3-7313-2C57-FCBBDE778A6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9" name="Straight Connector 1458">
              <a:extLst>
                <a:ext uri="{FF2B5EF4-FFF2-40B4-BE49-F238E27FC236}">
                  <a16:creationId xmlns:a16="http://schemas.microsoft.com/office/drawing/2014/main" id="{A0CBAB59-9131-013E-2BF4-2D33C9ABBD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0" name="Straight Connector 1459">
              <a:extLst>
                <a:ext uri="{FF2B5EF4-FFF2-40B4-BE49-F238E27FC236}">
                  <a16:creationId xmlns:a16="http://schemas.microsoft.com/office/drawing/2014/main" id="{6FF3493F-E56D-A0A7-8E83-185B89BAF3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1" name="Straight Connector 1460">
              <a:extLst>
                <a:ext uri="{FF2B5EF4-FFF2-40B4-BE49-F238E27FC236}">
                  <a16:creationId xmlns:a16="http://schemas.microsoft.com/office/drawing/2014/main" id="{38753B07-A559-1026-3ED7-A96693AFD6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2" name="Straight Connector 1461">
              <a:extLst>
                <a:ext uri="{FF2B5EF4-FFF2-40B4-BE49-F238E27FC236}">
                  <a16:creationId xmlns:a16="http://schemas.microsoft.com/office/drawing/2014/main" id="{D43D4E46-FC48-42ED-1D26-551641CAEAA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3" name="Straight Connector 1462">
              <a:extLst>
                <a:ext uri="{FF2B5EF4-FFF2-40B4-BE49-F238E27FC236}">
                  <a16:creationId xmlns:a16="http://schemas.microsoft.com/office/drawing/2014/main" id="{09397263-8EB7-EEE1-3EB5-9CBF4C78EF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4" name="Straight Connector 1463">
              <a:extLst>
                <a:ext uri="{FF2B5EF4-FFF2-40B4-BE49-F238E27FC236}">
                  <a16:creationId xmlns:a16="http://schemas.microsoft.com/office/drawing/2014/main" id="{728227AD-F1EF-8BFA-62AF-FFEA8C313D9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8" name="Straight Connector 1457">
            <a:extLst>
              <a:ext uri="{FF2B5EF4-FFF2-40B4-BE49-F238E27FC236}">
                <a16:creationId xmlns:a16="http://schemas.microsoft.com/office/drawing/2014/main" id="{D2647400-DBCF-09C1-A91B-AA5EF5A20E0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365</xdr:row>
      <xdr:rowOff>0</xdr:rowOff>
    </xdr:from>
    <xdr:to>
      <xdr:col>4</xdr:col>
      <xdr:colOff>274320</xdr:colOff>
      <xdr:row>367</xdr:row>
      <xdr:rowOff>2903</xdr:rowOff>
    </xdr:to>
    <xdr:grpSp>
      <xdr:nvGrpSpPr>
        <xdr:cNvPr id="1465" name="Group 1464">
          <a:extLst>
            <a:ext uri="{FF2B5EF4-FFF2-40B4-BE49-F238E27FC236}">
              <a16:creationId xmlns:a16="http://schemas.microsoft.com/office/drawing/2014/main" id="{36374C38-4B32-4EA9-BBC5-041EE5140659}"/>
            </a:ext>
          </a:extLst>
        </xdr:cNvPr>
        <xdr:cNvGrpSpPr/>
      </xdr:nvGrpSpPr>
      <xdr:grpSpPr>
        <a:xfrm>
          <a:off x="1979083" y="63648167"/>
          <a:ext cx="274320" cy="362736"/>
          <a:chOff x="6147651" y="793750"/>
          <a:chExt cx="462699" cy="514350"/>
        </a:xfrm>
      </xdr:grpSpPr>
      <xdr:grpSp>
        <xdr:nvGrpSpPr>
          <xdr:cNvPr id="1466" name="Group 1465">
            <a:extLst>
              <a:ext uri="{FF2B5EF4-FFF2-40B4-BE49-F238E27FC236}">
                <a16:creationId xmlns:a16="http://schemas.microsoft.com/office/drawing/2014/main" id="{B1947403-F95C-2617-FAC9-45213D07B8D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68" name="Straight Connector 1467">
              <a:extLst>
                <a:ext uri="{FF2B5EF4-FFF2-40B4-BE49-F238E27FC236}">
                  <a16:creationId xmlns:a16="http://schemas.microsoft.com/office/drawing/2014/main" id="{DCC31946-E62D-DE08-606D-4A88FEF5AC9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9" name="Straight Connector 1468">
              <a:extLst>
                <a:ext uri="{FF2B5EF4-FFF2-40B4-BE49-F238E27FC236}">
                  <a16:creationId xmlns:a16="http://schemas.microsoft.com/office/drawing/2014/main" id="{487E2C5A-7516-D963-1FD7-F0C6658A4B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0" name="Straight Connector 1469">
              <a:extLst>
                <a:ext uri="{FF2B5EF4-FFF2-40B4-BE49-F238E27FC236}">
                  <a16:creationId xmlns:a16="http://schemas.microsoft.com/office/drawing/2014/main" id="{6EDDB5A9-02B1-E841-2D36-91D89359C3F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1" name="Straight Connector 1470">
              <a:extLst>
                <a:ext uri="{FF2B5EF4-FFF2-40B4-BE49-F238E27FC236}">
                  <a16:creationId xmlns:a16="http://schemas.microsoft.com/office/drawing/2014/main" id="{18A7F0AD-B4D4-5971-A313-066C17F8F7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2" name="Straight Connector 1471">
              <a:extLst>
                <a:ext uri="{FF2B5EF4-FFF2-40B4-BE49-F238E27FC236}">
                  <a16:creationId xmlns:a16="http://schemas.microsoft.com/office/drawing/2014/main" id="{3CCE1792-762E-2FAF-6E0E-59E4967B833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3" name="Straight Connector 1472">
              <a:extLst>
                <a:ext uri="{FF2B5EF4-FFF2-40B4-BE49-F238E27FC236}">
                  <a16:creationId xmlns:a16="http://schemas.microsoft.com/office/drawing/2014/main" id="{AD4DE366-C0DA-BD1E-AC5C-69604186BF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67" name="Straight Connector 1466">
            <a:extLst>
              <a:ext uri="{FF2B5EF4-FFF2-40B4-BE49-F238E27FC236}">
                <a16:creationId xmlns:a16="http://schemas.microsoft.com/office/drawing/2014/main" id="{276833E1-B4A5-89B3-067F-D799C56EB0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341</xdr:row>
      <xdr:rowOff>0</xdr:rowOff>
    </xdr:from>
    <xdr:to>
      <xdr:col>20</xdr:col>
      <xdr:colOff>274320</xdr:colOff>
      <xdr:row>343</xdr:row>
      <xdr:rowOff>2903</xdr:rowOff>
    </xdr:to>
    <xdr:grpSp>
      <xdr:nvGrpSpPr>
        <xdr:cNvPr id="1474" name="Group 1473">
          <a:extLst>
            <a:ext uri="{FF2B5EF4-FFF2-40B4-BE49-F238E27FC236}">
              <a16:creationId xmlns:a16="http://schemas.microsoft.com/office/drawing/2014/main" id="{BE772539-85C4-401F-A2AB-79215F22D430}"/>
            </a:ext>
          </a:extLst>
        </xdr:cNvPr>
        <xdr:cNvGrpSpPr/>
      </xdr:nvGrpSpPr>
      <xdr:grpSpPr>
        <a:xfrm>
          <a:off x="10445750" y="59541833"/>
          <a:ext cx="274320" cy="362737"/>
          <a:chOff x="6147651" y="793750"/>
          <a:chExt cx="462699" cy="514350"/>
        </a:xfrm>
      </xdr:grpSpPr>
      <xdr:grpSp>
        <xdr:nvGrpSpPr>
          <xdr:cNvPr id="1475" name="Group 1474">
            <a:extLst>
              <a:ext uri="{FF2B5EF4-FFF2-40B4-BE49-F238E27FC236}">
                <a16:creationId xmlns:a16="http://schemas.microsoft.com/office/drawing/2014/main" id="{F81167C8-F9FA-4BAF-8C13-DB2E1A8C99D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77" name="Straight Connector 1476">
              <a:extLst>
                <a:ext uri="{FF2B5EF4-FFF2-40B4-BE49-F238E27FC236}">
                  <a16:creationId xmlns:a16="http://schemas.microsoft.com/office/drawing/2014/main" id="{5BD6981B-6CC9-0305-5E72-421DB9DCB01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8" name="Straight Connector 1477">
              <a:extLst>
                <a:ext uri="{FF2B5EF4-FFF2-40B4-BE49-F238E27FC236}">
                  <a16:creationId xmlns:a16="http://schemas.microsoft.com/office/drawing/2014/main" id="{93D0A250-FC1E-353F-817D-DD622C36F0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9" name="Straight Connector 1478">
              <a:extLst>
                <a:ext uri="{FF2B5EF4-FFF2-40B4-BE49-F238E27FC236}">
                  <a16:creationId xmlns:a16="http://schemas.microsoft.com/office/drawing/2014/main" id="{E15ECF09-AF18-C3A7-705B-5B547EF4AE1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0" name="Straight Connector 1479">
              <a:extLst>
                <a:ext uri="{FF2B5EF4-FFF2-40B4-BE49-F238E27FC236}">
                  <a16:creationId xmlns:a16="http://schemas.microsoft.com/office/drawing/2014/main" id="{28BA97B2-C9AA-C43E-F7E0-D8B697EC98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1" name="Straight Connector 1480">
              <a:extLst>
                <a:ext uri="{FF2B5EF4-FFF2-40B4-BE49-F238E27FC236}">
                  <a16:creationId xmlns:a16="http://schemas.microsoft.com/office/drawing/2014/main" id="{615E4160-CDD4-7DFD-F9BC-F3E392B5A5F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2" name="Straight Connector 1481">
              <a:extLst>
                <a:ext uri="{FF2B5EF4-FFF2-40B4-BE49-F238E27FC236}">
                  <a16:creationId xmlns:a16="http://schemas.microsoft.com/office/drawing/2014/main" id="{A9B3AF34-0F4A-8BB4-E6C3-27011A198C5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777940D9-C86F-7B98-AD8F-53FF8391EF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274320</xdr:colOff>
      <xdr:row>331</xdr:row>
      <xdr:rowOff>2902</xdr:rowOff>
    </xdr:to>
    <xdr:grpSp>
      <xdr:nvGrpSpPr>
        <xdr:cNvPr id="1483" name="Group 1482">
          <a:extLst>
            <a:ext uri="{FF2B5EF4-FFF2-40B4-BE49-F238E27FC236}">
              <a16:creationId xmlns:a16="http://schemas.microsoft.com/office/drawing/2014/main" id="{2F6846AA-2946-49DE-BBA6-6E6177833D9C}"/>
            </a:ext>
          </a:extLst>
        </xdr:cNvPr>
        <xdr:cNvGrpSpPr/>
      </xdr:nvGrpSpPr>
      <xdr:grpSpPr>
        <a:xfrm>
          <a:off x="920750" y="57488667"/>
          <a:ext cx="274320" cy="362735"/>
          <a:chOff x="6147651" y="793750"/>
          <a:chExt cx="462699" cy="514350"/>
        </a:xfrm>
      </xdr:grpSpPr>
      <xdr:grpSp>
        <xdr:nvGrpSpPr>
          <xdr:cNvPr id="1484" name="Group 1483">
            <a:extLst>
              <a:ext uri="{FF2B5EF4-FFF2-40B4-BE49-F238E27FC236}">
                <a16:creationId xmlns:a16="http://schemas.microsoft.com/office/drawing/2014/main" id="{F13E630B-AD8F-A79A-3DDD-8B578CFBC2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86" name="Straight Connector 1485">
              <a:extLst>
                <a:ext uri="{FF2B5EF4-FFF2-40B4-BE49-F238E27FC236}">
                  <a16:creationId xmlns:a16="http://schemas.microsoft.com/office/drawing/2014/main" id="{E20FEC96-9D7B-60D6-1B07-0B1C4FB40B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7" name="Straight Connector 1486">
              <a:extLst>
                <a:ext uri="{FF2B5EF4-FFF2-40B4-BE49-F238E27FC236}">
                  <a16:creationId xmlns:a16="http://schemas.microsoft.com/office/drawing/2014/main" id="{457EF5C4-34FC-842A-6808-77C5D01044B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8" name="Straight Connector 1487">
              <a:extLst>
                <a:ext uri="{FF2B5EF4-FFF2-40B4-BE49-F238E27FC236}">
                  <a16:creationId xmlns:a16="http://schemas.microsoft.com/office/drawing/2014/main" id="{523BE337-3099-3628-1058-FA5E2113DA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9" name="Straight Connector 1488">
              <a:extLst>
                <a:ext uri="{FF2B5EF4-FFF2-40B4-BE49-F238E27FC236}">
                  <a16:creationId xmlns:a16="http://schemas.microsoft.com/office/drawing/2014/main" id="{3BB0315D-182E-FF5E-57C1-E8D9DF6CF41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0" name="Straight Connector 1489">
              <a:extLst>
                <a:ext uri="{FF2B5EF4-FFF2-40B4-BE49-F238E27FC236}">
                  <a16:creationId xmlns:a16="http://schemas.microsoft.com/office/drawing/2014/main" id="{02D51545-BA18-DEFD-7A0D-8D6F5829175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1" name="Straight Connector 1490">
              <a:extLst>
                <a:ext uri="{FF2B5EF4-FFF2-40B4-BE49-F238E27FC236}">
                  <a16:creationId xmlns:a16="http://schemas.microsoft.com/office/drawing/2014/main" id="{D527F3B7-0918-9385-8541-2851FEE23C2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5" name="Straight Connector 1484">
            <a:extLst>
              <a:ext uri="{FF2B5EF4-FFF2-40B4-BE49-F238E27FC236}">
                <a16:creationId xmlns:a16="http://schemas.microsoft.com/office/drawing/2014/main" id="{4E202273-0E59-7658-1789-66B9AE158E4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353</xdr:row>
      <xdr:rowOff>0</xdr:rowOff>
    </xdr:from>
    <xdr:to>
      <xdr:col>10</xdr:col>
      <xdr:colOff>274320</xdr:colOff>
      <xdr:row>355</xdr:row>
      <xdr:rowOff>2903</xdr:rowOff>
    </xdr:to>
    <xdr:grpSp>
      <xdr:nvGrpSpPr>
        <xdr:cNvPr id="1492" name="Group 1491">
          <a:extLst>
            <a:ext uri="{FF2B5EF4-FFF2-40B4-BE49-F238E27FC236}">
              <a16:creationId xmlns:a16="http://schemas.microsoft.com/office/drawing/2014/main" id="{4F0E3572-17E1-4F07-9667-B45F68B317F3}"/>
            </a:ext>
          </a:extLst>
        </xdr:cNvPr>
        <xdr:cNvGrpSpPr/>
      </xdr:nvGrpSpPr>
      <xdr:grpSpPr>
        <a:xfrm>
          <a:off x="5154083" y="61595000"/>
          <a:ext cx="274320" cy="362736"/>
          <a:chOff x="6147651" y="793750"/>
          <a:chExt cx="462699" cy="514350"/>
        </a:xfrm>
      </xdr:grpSpPr>
      <xdr:grpSp>
        <xdr:nvGrpSpPr>
          <xdr:cNvPr id="1493" name="Group 1492">
            <a:extLst>
              <a:ext uri="{FF2B5EF4-FFF2-40B4-BE49-F238E27FC236}">
                <a16:creationId xmlns:a16="http://schemas.microsoft.com/office/drawing/2014/main" id="{881DB08D-6983-AA74-C2C5-D709D73D4FA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5" name="Straight Connector 1494">
              <a:extLst>
                <a:ext uri="{FF2B5EF4-FFF2-40B4-BE49-F238E27FC236}">
                  <a16:creationId xmlns:a16="http://schemas.microsoft.com/office/drawing/2014/main" id="{D52B0E02-54DF-B3C1-4911-04CD95AD7E5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6" name="Straight Connector 1495">
              <a:extLst>
                <a:ext uri="{FF2B5EF4-FFF2-40B4-BE49-F238E27FC236}">
                  <a16:creationId xmlns:a16="http://schemas.microsoft.com/office/drawing/2014/main" id="{8CB0B1A7-2AFB-4CA0-755F-119B15D13CC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7" name="Straight Connector 1496">
              <a:extLst>
                <a:ext uri="{FF2B5EF4-FFF2-40B4-BE49-F238E27FC236}">
                  <a16:creationId xmlns:a16="http://schemas.microsoft.com/office/drawing/2014/main" id="{5DF470D0-0317-ED54-BF2A-21926FBE901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8" name="Straight Connector 1497">
              <a:extLst>
                <a:ext uri="{FF2B5EF4-FFF2-40B4-BE49-F238E27FC236}">
                  <a16:creationId xmlns:a16="http://schemas.microsoft.com/office/drawing/2014/main" id="{82B4B0D5-82BA-56D1-1B1E-9DDD4554E8E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9" name="Straight Connector 1498">
              <a:extLst>
                <a:ext uri="{FF2B5EF4-FFF2-40B4-BE49-F238E27FC236}">
                  <a16:creationId xmlns:a16="http://schemas.microsoft.com/office/drawing/2014/main" id="{C5E3053F-E48D-4E3A-3CB2-83452203DB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0" name="Straight Connector 1499">
              <a:extLst>
                <a:ext uri="{FF2B5EF4-FFF2-40B4-BE49-F238E27FC236}">
                  <a16:creationId xmlns:a16="http://schemas.microsoft.com/office/drawing/2014/main" id="{35E46DDD-8A63-329C-A2EA-194DF81424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94" name="Straight Connector 1493">
            <a:extLst>
              <a:ext uri="{FF2B5EF4-FFF2-40B4-BE49-F238E27FC236}">
                <a16:creationId xmlns:a16="http://schemas.microsoft.com/office/drawing/2014/main" id="{4F20A75D-F0F5-8F3A-3A73-AE534DA332B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353</xdr:row>
      <xdr:rowOff>0</xdr:rowOff>
    </xdr:from>
    <xdr:to>
      <xdr:col>4</xdr:col>
      <xdr:colOff>274320</xdr:colOff>
      <xdr:row>355</xdr:row>
      <xdr:rowOff>2903</xdr:rowOff>
    </xdr:to>
    <xdr:grpSp>
      <xdr:nvGrpSpPr>
        <xdr:cNvPr id="1501" name="Group 1500">
          <a:extLst>
            <a:ext uri="{FF2B5EF4-FFF2-40B4-BE49-F238E27FC236}">
              <a16:creationId xmlns:a16="http://schemas.microsoft.com/office/drawing/2014/main" id="{2961EB77-7883-413F-86C1-BBA0C571F3C7}"/>
            </a:ext>
          </a:extLst>
        </xdr:cNvPr>
        <xdr:cNvGrpSpPr/>
      </xdr:nvGrpSpPr>
      <xdr:grpSpPr>
        <a:xfrm>
          <a:off x="1979083" y="61595000"/>
          <a:ext cx="274320" cy="362736"/>
          <a:chOff x="6147651" y="793750"/>
          <a:chExt cx="462699" cy="514350"/>
        </a:xfrm>
      </xdr:grpSpPr>
      <xdr:grpSp>
        <xdr:nvGrpSpPr>
          <xdr:cNvPr id="1502" name="Group 1501">
            <a:extLst>
              <a:ext uri="{FF2B5EF4-FFF2-40B4-BE49-F238E27FC236}">
                <a16:creationId xmlns:a16="http://schemas.microsoft.com/office/drawing/2014/main" id="{59E910BB-7704-7671-CCEA-5B56E5FA57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04" name="Straight Connector 1503">
              <a:extLst>
                <a:ext uri="{FF2B5EF4-FFF2-40B4-BE49-F238E27FC236}">
                  <a16:creationId xmlns:a16="http://schemas.microsoft.com/office/drawing/2014/main" id="{7038FCA5-A122-12EB-510E-93D59E9CEA3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5" name="Straight Connector 1504">
              <a:extLst>
                <a:ext uri="{FF2B5EF4-FFF2-40B4-BE49-F238E27FC236}">
                  <a16:creationId xmlns:a16="http://schemas.microsoft.com/office/drawing/2014/main" id="{83A107E4-FBD4-A46A-224C-EBAABD7C2A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6" name="Straight Connector 1505">
              <a:extLst>
                <a:ext uri="{FF2B5EF4-FFF2-40B4-BE49-F238E27FC236}">
                  <a16:creationId xmlns:a16="http://schemas.microsoft.com/office/drawing/2014/main" id="{9AC6ACAB-C763-C16F-4426-2D8A7AD82AD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7" name="Straight Connector 1506">
              <a:extLst>
                <a:ext uri="{FF2B5EF4-FFF2-40B4-BE49-F238E27FC236}">
                  <a16:creationId xmlns:a16="http://schemas.microsoft.com/office/drawing/2014/main" id="{965D31BB-C0E6-DA19-5EF3-877B23F571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8" name="Straight Connector 1507">
              <a:extLst>
                <a:ext uri="{FF2B5EF4-FFF2-40B4-BE49-F238E27FC236}">
                  <a16:creationId xmlns:a16="http://schemas.microsoft.com/office/drawing/2014/main" id="{948875E3-5B60-D850-C5D9-729660E884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9" name="Straight Connector 1508">
              <a:extLst>
                <a:ext uri="{FF2B5EF4-FFF2-40B4-BE49-F238E27FC236}">
                  <a16:creationId xmlns:a16="http://schemas.microsoft.com/office/drawing/2014/main" id="{2DE9C504-AFF8-A1F8-0BB0-0215AA4140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03" name="Straight Connector 1502">
            <a:extLst>
              <a:ext uri="{FF2B5EF4-FFF2-40B4-BE49-F238E27FC236}">
                <a16:creationId xmlns:a16="http://schemas.microsoft.com/office/drawing/2014/main" id="{683829D1-BE16-4A03-85A3-865C8F12A2D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365</xdr:row>
      <xdr:rowOff>0</xdr:rowOff>
    </xdr:from>
    <xdr:to>
      <xdr:col>6</xdr:col>
      <xdr:colOff>274320</xdr:colOff>
      <xdr:row>367</xdr:row>
      <xdr:rowOff>2903</xdr:rowOff>
    </xdr:to>
    <xdr:grpSp>
      <xdr:nvGrpSpPr>
        <xdr:cNvPr id="1510" name="Group 1509">
          <a:extLst>
            <a:ext uri="{FF2B5EF4-FFF2-40B4-BE49-F238E27FC236}">
              <a16:creationId xmlns:a16="http://schemas.microsoft.com/office/drawing/2014/main" id="{DC80D00D-FC17-4E15-8C53-AD0089506AD4}"/>
            </a:ext>
          </a:extLst>
        </xdr:cNvPr>
        <xdr:cNvGrpSpPr/>
      </xdr:nvGrpSpPr>
      <xdr:grpSpPr>
        <a:xfrm>
          <a:off x="3037417" y="63648167"/>
          <a:ext cx="274320" cy="362736"/>
          <a:chOff x="6147651" y="793750"/>
          <a:chExt cx="462699" cy="514350"/>
        </a:xfrm>
      </xdr:grpSpPr>
      <xdr:grpSp>
        <xdr:nvGrpSpPr>
          <xdr:cNvPr id="1511" name="Group 1510">
            <a:extLst>
              <a:ext uri="{FF2B5EF4-FFF2-40B4-BE49-F238E27FC236}">
                <a16:creationId xmlns:a16="http://schemas.microsoft.com/office/drawing/2014/main" id="{056AB3DD-9D30-47D9-4E91-FD49DA68B7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13" name="Straight Connector 1512">
              <a:extLst>
                <a:ext uri="{FF2B5EF4-FFF2-40B4-BE49-F238E27FC236}">
                  <a16:creationId xmlns:a16="http://schemas.microsoft.com/office/drawing/2014/main" id="{46423FE5-B169-EF09-9F52-540E110FA2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4" name="Straight Connector 1513">
              <a:extLst>
                <a:ext uri="{FF2B5EF4-FFF2-40B4-BE49-F238E27FC236}">
                  <a16:creationId xmlns:a16="http://schemas.microsoft.com/office/drawing/2014/main" id="{20E663C6-08AC-22B4-028F-1F30385072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5" name="Straight Connector 1514">
              <a:extLst>
                <a:ext uri="{FF2B5EF4-FFF2-40B4-BE49-F238E27FC236}">
                  <a16:creationId xmlns:a16="http://schemas.microsoft.com/office/drawing/2014/main" id="{6D7675FB-3C9F-4129-7AD6-12439D2B46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6" name="Straight Connector 1515">
              <a:extLst>
                <a:ext uri="{FF2B5EF4-FFF2-40B4-BE49-F238E27FC236}">
                  <a16:creationId xmlns:a16="http://schemas.microsoft.com/office/drawing/2014/main" id="{0687E2D7-048F-E5CC-CC1C-9084853E64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7" name="Straight Connector 1516">
              <a:extLst>
                <a:ext uri="{FF2B5EF4-FFF2-40B4-BE49-F238E27FC236}">
                  <a16:creationId xmlns:a16="http://schemas.microsoft.com/office/drawing/2014/main" id="{BF8F0669-D1D9-D01B-9EF8-30B8457F6BB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8" name="Straight Connector 1517">
              <a:extLst>
                <a:ext uri="{FF2B5EF4-FFF2-40B4-BE49-F238E27FC236}">
                  <a16:creationId xmlns:a16="http://schemas.microsoft.com/office/drawing/2014/main" id="{6413512B-78E1-521F-4AFA-8DF6F7141F7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12" name="Straight Connector 1511">
            <a:extLst>
              <a:ext uri="{FF2B5EF4-FFF2-40B4-BE49-F238E27FC236}">
                <a16:creationId xmlns:a16="http://schemas.microsoft.com/office/drawing/2014/main" id="{377B1F7C-78A4-C2B1-0EB5-5481660BA1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274320</xdr:colOff>
      <xdr:row>343</xdr:row>
      <xdr:rowOff>2903</xdr:rowOff>
    </xdr:to>
    <xdr:grpSp>
      <xdr:nvGrpSpPr>
        <xdr:cNvPr id="1519" name="Group 1518">
          <a:extLst>
            <a:ext uri="{FF2B5EF4-FFF2-40B4-BE49-F238E27FC236}">
              <a16:creationId xmlns:a16="http://schemas.microsoft.com/office/drawing/2014/main" id="{4F67E445-6421-4BB3-B498-8A45226AA79F}"/>
            </a:ext>
          </a:extLst>
        </xdr:cNvPr>
        <xdr:cNvGrpSpPr/>
      </xdr:nvGrpSpPr>
      <xdr:grpSpPr>
        <a:xfrm>
          <a:off x="920750" y="59541833"/>
          <a:ext cx="274320" cy="362737"/>
          <a:chOff x="6147651" y="793750"/>
          <a:chExt cx="462699" cy="514350"/>
        </a:xfrm>
      </xdr:grpSpPr>
      <xdr:grpSp>
        <xdr:nvGrpSpPr>
          <xdr:cNvPr id="1520" name="Group 1519">
            <a:extLst>
              <a:ext uri="{FF2B5EF4-FFF2-40B4-BE49-F238E27FC236}">
                <a16:creationId xmlns:a16="http://schemas.microsoft.com/office/drawing/2014/main" id="{3D5F63B5-755D-9603-77B9-CC7AD7FBD3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22" name="Straight Connector 1521">
              <a:extLst>
                <a:ext uri="{FF2B5EF4-FFF2-40B4-BE49-F238E27FC236}">
                  <a16:creationId xmlns:a16="http://schemas.microsoft.com/office/drawing/2014/main" id="{041EA93D-976C-B879-739C-17EB9D4286E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3" name="Straight Connector 1522">
              <a:extLst>
                <a:ext uri="{FF2B5EF4-FFF2-40B4-BE49-F238E27FC236}">
                  <a16:creationId xmlns:a16="http://schemas.microsoft.com/office/drawing/2014/main" id="{D25CB210-606E-464F-1756-8D1F8CCE1B3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4" name="Straight Connector 1523">
              <a:extLst>
                <a:ext uri="{FF2B5EF4-FFF2-40B4-BE49-F238E27FC236}">
                  <a16:creationId xmlns:a16="http://schemas.microsoft.com/office/drawing/2014/main" id="{132C014E-F8D5-4FED-AA10-6C04CA49BA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5" name="Straight Connector 1524">
              <a:extLst>
                <a:ext uri="{FF2B5EF4-FFF2-40B4-BE49-F238E27FC236}">
                  <a16:creationId xmlns:a16="http://schemas.microsoft.com/office/drawing/2014/main" id="{05D7E403-B77D-15D8-2BF6-B8010F4185A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6" name="Straight Connector 1525">
              <a:extLst>
                <a:ext uri="{FF2B5EF4-FFF2-40B4-BE49-F238E27FC236}">
                  <a16:creationId xmlns:a16="http://schemas.microsoft.com/office/drawing/2014/main" id="{867D01CB-F349-989A-8D28-738ACC30BB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7" name="Straight Connector 1526">
              <a:extLst>
                <a:ext uri="{FF2B5EF4-FFF2-40B4-BE49-F238E27FC236}">
                  <a16:creationId xmlns:a16="http://schemas.microsoft.com/office/drawing/2014/main" id="{05A09F6E-6B53-0674-4297-79119470E5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21" name="Straight Connector 1520">
            <a:extLst>
              <a:ext uri="{FF2B5EF4-FFF2-40B4-BE49-F238E27FC236}">
                <a16:creationId xmlns:a16="http://schemas.microsoft.com/office/drawing/2014/main" id="{403402E0-3444-31A3-4CBE-45E403802C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353</xdr:row>
      <xdr:rowOff>0</xdr:rowOff>
    </xdr:from>
    <xdr:to>
      <xdr:col>20</xdr:col>
      <xdr:colOff>274320</xdr:colOff>
      <xdr:row>355</xdr:row>
      <xdr:rowOff>2903</xdr:rowOff>
    </xdr:to>
    <xdr:grpSp>
      <xdr:nvGrpSpPr>
        <xdr:cNvPr id="1528" name="Group 1527">
          <a:extLst>
            <a:ext uri="{FF2B5EF4-FFF2-40B4-BE49-F238E27FC236}">
              <a16:creationId xmlns:a16="http://schemas.microsoft.com/office/drawing/2014/main" id="{3B82A2D1-0BB7-4395-8747-4B0DCE190605}"/>
            </a:ext>
          </a:extLst>
        </xdr:cNvPr>
        <xdr:cNvGrpSpPr/>
      </xdr:nvGrpSpPr>
      <xdr:grpSpPr>
        <a:xfrm>
          <a:off x="10445750" y="61595000"/>
          <a:ext cx="274320" cy="362736"/>
          <a:chOff x="6147651" y="793750"/>
          <a:chExt cx="462699" cy="514350"/>
        </a:xfrm>
      </xdr:grpSpPr>
      <xdr:grpSp>
        <xdr:nvGrpSpPr>
          <xdr:cNvPr id="1529" name="Group 1528">
            <a:extLst>
              <a:ext uri="{FF2B5EF4-FFF2-40B4-BE49-F238E27FC236}">
                <a16:creationId xmlns:a16="http://schemas.microsoft.com/office/drawing/2014/main" id="{07F48936-83EF-D80D-2BC8-87922D8D1B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31" name="Straight Connector 1530">
              <a:extLst>
                <a:ext uri="{FF2B5EF4-FFF2-40B4-BE49-F238E27FC236}">
                  <a16:creationId xmlns:a16="http://schemas.microsoft.com/office/drawing/2014/main" id="{F11C334C-E469-AC99-3F15-83D9A2393F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2" name="Straight Connector 1531">
              <a:extLst>
                <a:ext uri="{FF2B5EF4-FFF2-40B4-BE49-F238E27FC236}">
                  <a16:creationId xmlns:a16="http://schemas.microsoft.com/office/drawing/2014/main" id="{E4E3A280-718D-880B-5F9C-2AE96E61BC1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3" name="Straight Connector 1532">
              <a:extLst>
                <a:ext uri="{FF2B5EF4-FFF2-40B4-BE49-F238E27FC236}">
                  <a16:creationId xmlns:a16="http://schemas.microsoft.com/office/drawing/2014/main" id="{639B214A-D41C-A389-406E-A01DE716BCC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4" name="Straight Connector 1533">
              <a:extLst>
                <a:ext uri="{FF2B5EF4-FFF2-40B4-BE49-F238E27FC236}">
                  <a16:creationId xmlns:a16="http://schemas.microsoft.com/office/drawing/2014/main" id="{591D847D-246A-F6FE-0B07-77333B54AB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5" name="Straight Connector 1534">
              <a:extLst>
                <a:ext uri="{FF2B5EF4-FFF2-40B4-BE49-F238E27FC236}">
                  <a16:creationId xmlns:a16="http://schemas.microsoft.com/office/drawing/2014/main" id="{F45FC172-D335-9E7F-766E-935609A9A3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6" name="Straight Connector 1535">
              <a:extLst>
                <a:ext uri="{FF2B5EF4-FFF2-40B4-BE49-F238E27FC236}">
                  <a16:creationId xmlns:a16="http://schemas.microsoft.com/office/drawing/2014/main" id="{14477CBE-4EDD-02D2-B251-54885725BCC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0" name="Straight Connector 1529">
            <a:extLst>
              <a:ext uri="{FF2B5EF4-FFF2-40B4-BE49-F238E27FC236}">
                <a16:creationId xmlns:a16="http://schemas.microsoft.com/office/drawing/2014/main" id="{4F4FEDA8-1811-AED6-F6AA-511E65CDD18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365</xdr:row>
      <xdr:rowOff>0</xdr:rowOff>
    </xdr:from>
    <xdr:to>
      <xdr:col>10</xdr:col>
      <xdr:colOff>274320</xdr:colOff>
      <xdr:row>367</xdr:row>
      <xdr:rowOff>2903</xdr:rowOff>
    </xdr:to>
    <xdr:grpSp>
      <xdr:nvGrpSpPr>
        <xdr:cNvPr id="1537" name="Group 1536">
          <a:extLst>
            <a:ext uri="{FF2B5EF4-FFF2-40B4-BE49-F238E27FC236}">
              <a16:creationId xmlns:a16="http://schemas.microsoft.com/office/drawing/2014/main" id="{778A08B2-8048-4FA4-88DC-BED0DCF2FD8A}"/>
            </a:ext>
          </a:extLst>
        </xdr:cNvPr>
        <xdr:cNvGrpSpPr/>
      </xdr:nvGrpSpPr>
      <xdr:grpSpPr>
        <a:xfrm>
          <a:off x="5154083" y="63648167"/>
          <a:ext cx="274320" cy="362736"/>
          <a:chOff x="6147651" y="793750"/>
          <a:chExt cx="462699" cy="514350"/>
        </a:xfrm>
      </xdr:grpSpPr>
      <xdr:grpSp>
        <xdr:nvGrpSpPr>
          <xdr:cNvPr id="1538" name="Group 1537">
            <a:extLst>
              <a:ext uri="{FF2B5EF4-FFF2-40B4-BE49-F238E27FC236}">
                <a16:creationId xmlns:a16="http://schemas.microsoft.com/office/drawing/2014/main" id="{1E129BAA-E96A-6818-143E-6ED66C62CCE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0" name="Straight Connector 1539">
              <a:extLst>
                <a:ext uri="{FF2B5EF4-FFF2-40B4-BE49-F238E27FC236}">
                  <a16:creationId xmlns:a16="http://schemas.microsoft.com/office/drawing/2014/main" id="{E90EEFBC-005D-F221-4BC2-796B7184C38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1" name="Straight Connector 1540">
              <a:extLst>
                <a:ext uri="{FF2B5EF4-FFF2-40B4-BE49-F238E27FC236}">
                  <a16:creationId xmlns:a16="http://schemas.microsoft.com/office/drawing/2014/main" id="{DC041152-BC5B-9EEF-5BCD-BDC35FC07F3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2" name="Straight Connector 1541">
              <a:extLst>
                <a:ext uri="{FF2B5EF4-FFF2-40B4-BE49-F238E27FC236}">
                  <a16:creationId xmlns:a16="http://schemas.microsoft.com/office/drawing/2014/main" id="{238FC173-BBDC-4FD1-038B-4E27960581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3" name="Straight Connector 1542">
              <a:extLst>
                <a:ext uri="{FF2B5EF4-FFF2-40B4-BE49-F238E27FC236}">
                  <a16:creationId xmlns:a16="http://schemas.microsoft.com/office/drawing/2014/main" id="{90D0346F-5B42-F207-4776-D359E3F46AD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4" name="Straight Connector 1543">
              <a:extLst>
                <a:ext uri="{FF2B5EF4-FFF2-40B4-BE49-F238E27FC236}">
                  <a16:creationId xmlns:a16="http://schemas.microsoft.com/office/drawing/2014/main" id="{944D10AA-6107-5FF7-3C1B-0A68CB4B70A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5" name="Straight Connector 1544">
              <a:extLst>
                <a:ext uri="{FF2B5EF4-FFF2-40B4-BE49-F238E27FC236}">
                  <a16:creationId xmlns:a16="http://schemas.microsoft.com/office/drawing/2014/main" id="{FD5F3442-8DF6-70BA-8314-7CD79F75EF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8A4E048F-8390-9DFA-E08E-7A52CBA50C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305</xdr:row>
      <xdr:rowOff>0</xdr:rowOff>
    </xdr:from>
    <xdr:to>
      <xdr:col>18</xdr:col>
      <xdr:colOff>274320</xdr:colOff>
      <xdr:row>307</xdr:row>
      <xdr:rowOff>2903</xdr:rowOff>
    </xdr:to>
    <xdr:grpSp>
      <xdr:nvGrpSpPr>
        <xdr:cNvPr id="1546" name="Group 1545">
          <a:extLst>
            <a:ext uri="{FF2B5EF4-FFF2-40B4-BE49-F238E27FC236}">
              <a16:creationId xmlns:a16="http://schemas.microsoft.com/office/drawing/2014/main" id="{571DF2B3-70C3-40EA-B6E8-9CD84FC065A1}"/>
            </a:ext>
          </a:extLst>
        </xdr:cNvPr>
        <xdr:cNvGrpSpPr/>
      </xdr:nvGrpSpPr>
      <xdr:grpSpPr>
        <a:xfrm>
          <a:off x="9387417" y="53382333"/>
          <a:ext cx="274320" cy="362737"/>
          <a:chOff x="6147651" y="793750"/>
          <a:chExt cx="462699" cy="514350"/>
        </a:xfrm>
      </xdr:grpSpPr>
      <xdr:grpSp>
        <xdr:nvGrpSpPr>
          <xdr:cNvPr id="1547" name="Group 1546">
            <a:extLst>
              <a:ext uri="{FF2B5EF4-FFF2-40B4-BE49-F238E27FC236}">
                <a16:creationId xmlns:a16="http://schemas.microsoft.com/office/drawing/2014/main" id="{E416E536-FF7B-3E97-AB8A-89D4B648AEF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9" name="Straight Connector 1548">
              <a:extLst>
                <a:ext uri="{FF2B5EF4-FFF2-40B4-BE49-F238E27FC236}">
                  <a16:creationId xmlns:a16="http://schemas.microsoft.com/office/drawing/2014/main" id="{8D409918-D002-01C7-44FC-41F0A87A543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0" name="Straight Connector 1549">
              <a:extLst>
                <a:ext uri="{FF2B5EF4-FFF2-40B4-BE49-F238E27FC236}">
                  <a16:creationId xmlns:a16="http://schemas.microsoft.com/office/drawing/2014/main" id="{E0BFD98C-3838-87A5-9DDC-932A021EEC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1" name="Straight Connector 1550">
              <a:extLst>
                <a:ext uri="{FF2B5EF4-FFF2-40B4-BE49-F238E27FC236}">
                  <a16:creationId xmlns:a16="http://schemas.microsoft.com/office/drawing/2014/main" id="{F301AEC3-0311-3D01-1240-B155750B2B1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2" name="Straight Connector 1551">
              <a:extLst>
                <a:ext uri="{FF2B5EF4-FFF2-40B4-BE49-F238E27FC236}">
                  <a16:creationId xmlns:a16="http://schemas.microsoft.com/office/drawing/2014/main" id="{1BBE0AD6-E662-4338-EE4E-FE511C8F379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3" name="Straight Connector 1552">
              <a:extLst>
                <a:ext uri="{FF2B5EF4-FFF2-40B4-BE49-F238E27FC236}">
                  <a16:creationId xmlns:a16="http://schemas.microsoft.com/office/drawing/2014/main" id="{14517338-6AE3-3CFA-67E9-BD411CF1C45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4" name="Straight Connector 1553">
              <a:extLst>
                <a:ext uri="{FF2B5EF4-FFF2-40B4-BE49-F238E27FC236}">
                  <a16:creationId xmlns:a16="http://schemas.microsoft.com/office/drawing/2014/main" id="{100C9535-75C6-0623-566E-BBC12684405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8" name="Straight Connector 1547">
            <a:extLst>
              <a:ext uri="{FF2B5EF4-FFF2-40B4-BE49-F238E27FC236}">
                <a16:creationId xmlns:a16="http://schemas.microsoft.com/office/drawing/2014/main" id="{917A9DBD-A2B1-5EBB-D5C1-B879F99676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274320</xdr:colOff>
      <xdr:row>355</xdr:row>
      <xdr:rowOff>2903</xdr:rowOff>
    </xdr:to>
    <xdr:grpSp>
      <xdr:nvGrpSpPr>
        <xdr:cNvPr id="1555" name="Group 1554">
          <a:extLst>
            <a:ext uri="{FF2B5EF4-FFF2-40B4-BE49-F238E27FC236}">
              <a16:creationId xmlns:a16="http://schemas.microsoft.com/office/drawing/2014/main" id="{F5F64D4F-7D55-41B1-9C56-BE070E3F7AAA}"/>
            </a:ext>
          </a:extLst>
        </xdr:cNvPr>
        <xdr:cNvGrpSpPr/>
      </xdr:nvGrpSpPr>
      <xdr:grpSpPr>
        <a:xfrm>
          <a:off x="920750" y="61595000"/>
          <a:ext cx="274320" cy="362736"/>
          <a:chOff x="6147651" y="793750"/>
          <a:chExt cx="462699" cy="514350"/>
        </a:xfrm>
      </xdr:grpSpPr>
      <xdr:grpSp>
        <xdr:nvGrpSpPr>
          <xdr:cNvPr id="1556" name="Group 1555">
            <a:extLst>
              <a:ext uri="{FF2B5EF4-FFF2-40B4-BE49-F238E27FC236}">
                <a16:creationId xmlns:a16="http://schemas.microsoft.com/office/drawing/2014/main" id="{7EC1ECF1-C657-51EF-8A61-3C6E3D574C0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58" name="Straight Connector 1557">
              <a:extLst>
                <a:ext uri="{FF2B5EF4-FFF2-40B4-BE49-F238E27FC236}">
                  <a16:creationId xmlns:a16="http://schemas.microsoft.com/office/drawing/2014/main" id="{B9711A83-479C-6469-2C4A-BDE8F154A97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9" name="Straight Connector 1558">
              <a:extLst>
                <a:ext uri="{FF2B5EF4-FFF2-40B4-BE49-F238E27FC236}">
                  <a16:creationId xmlns:a16="http://schemas.microsoft.com/office/drawing/2014/main" id="{DC32EF9A-B259-7D05-F4F2-83FACB0651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0" name="Straight Connector 1559">
              <a:extLst>
                <a:ext uri="{FF2B5EF4-FFF2-40B4-BE49-F238E27FC236}">
                  <a16:creationId xmlns:a16="http://schemas.microsoft.com/office/drawing/2014/main" id="{307D1FEE-25F4-D35B-3521-B885786513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1" name="Straight Connector 1560">
              <a:extLst>
                <a:ext uri="{FF2B5EF4-FFF2-40B4-BE49-F238E27FC236}">
                  <a16:creationId xmlns:a16="http://schemas.microsoft.com/office/drawing/2014/main" id="{6F27238A-1A29-0980-055F-5BB654C90B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2" name="Straight Connector 1561">
              <a:extLst>
                <a:ext uri="{FF2B5EF4-FFF2-40B4-BE49-F238E27FC236}">
                  <a16:creationId xmlns:a16="http://schemas.microsoft.com/office/drawing/2014/main" id="{501C59A8-DA49-A59E-FEAB-0D3FB67E15E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3" name="Straight Connector 1562">
              <a:extLst>
                <a:ext uri="{FF2B5EF4-FFF2-40B4-BE49-F238E27FC236}">
                  <a16:creationId xmlns:a16="http://schemas.microsoft.com/office/drawing/2014/main" id="{B904FDFC-2FC6-3AC3-DF6F-D1562BCB55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57" name="Straight Connector 1556">
            <a:extLst>
              <a:ext uri="{FF2B5EF4-FFF2-40B4-BE49-F238E27FC236}">
                <a16:creationId xmlns:a16="http://schemas.microsoft.com/office/drawing/2014/main" id="{74660D10-6984-8780-203B-EA2866DB446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341</xdr:row>
      <xdr:rowOff>0</xdr:rowOff>
    </xdr:from>
    <xdr:to>
      <xdr:col>14</xdr:col>
      <xdr:colOff>274320</xdr:colOff>
      <xdr:row>343</xdr:row>
      <xdr:rowOff>2903</xdr:rowOff>
    </xdr:to>
    <xdr:grpSp>
      <xdr:nvGrpSpPr>
        <xdr:cNvPr id="1564" name="Group 1563">
          <a:extLst>
            <a:ext uri="{FF2B5EF4-FFF2-40B4-BE49-F238E27FC236}">
              <a16:creationId xmlns:a16="http://schemas.microsoft.com/office/drawing/2014/main" id="{0A87F74E-B05F-4BD8-881A-EEB1CB17EA6B}"/>
            </a:ext>
          </a:extLst>
        </xdr:cNvPr>
        <xdr:cNvGrpSpPr/>
      </xdr:nvGrpSpPr>
      <xdr:grpSpPr>
        <a:xfrm>
          <a:off x="7270750" y="59541833"/>
          <a:ext cx="274320" cy="362737"/>
          <a:chOff x="6147651" y="793750"/>
          <a:chExt cx="462699" cy="514350"/>
        </a:xfrm>
      </xdr:grpSpPr>
      <xdr:grpSp>
        <xdr:nvGrpSpPr>
          <xdr:cNvPr id="1565" name="Group 1564">
            <a:extLst>
              <a:ext uri="{FF2B5EF4-FFF2-40B4-BE49-F238E27FC236}">
                <a16:creationId xmlns:a16="http://schemas.microsoft.com/office/drawing/2014/main" id="{09E3CFA3-05F7-F092-B0E7-4255AB56B1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67" name="Straight Connector 1566">
              <a:extLst>
                <a:ext uri="{FF2B5EF4-FFF2-40B4-BE49-F238E27FC236}">
                  <a16:creationId xmlns:a16="http://schemas.microsoft.com/office/drawing/2014/main" id="{A428B64E-E50D-E213-4B04-06E54759883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8" name="Straight Connector 1567">
              <a:extLst>
                <a:ext uri="{FF2B5EF4-FFF2-40B4-BE49-F238E27FC236}">
                  <a16:creationId xmlns:a16="http://schemas.microsoft.com/office/drawing/2014/main" id="{891D5D8D-3523-3B5D-F29E-0509FC7AA5E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9" name="Straight Connector 1568">
              <a:extLst>
                <a:ext uri="{FF2B5EF4-FFF2-40B4-BE49-F238E27FC236}">
                  <a16:creationId xmlns:a16="http://schemas.microsoft.com/office/drawing/2014/main" id="{707AD800-C948-DBCE-5EAC-9EB7504C6F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0" name="Straight Connector 1569">
              <a:extLst>
                <a:ext uri="{FF2B5EF4-FFF2-40B4-BE49-F238E27FC236}">
                  <a16:creationId xmlns:a16="http://schemas.microsoft.com/office/drawing/2014/main" id="{B2A41333-2818-4FD6-9BA5-221F5CE1F7C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1" name="Straight Connector 1570">
              <a:extLst>
                <a:ext uri="{FF2B5EF4-FFF2-40B4-BE49-F238E27FC236}">
                  <a16:creationId xmlns:a16="http://schemas.microsoft.com/office/drawing/2014/main" id="{161DDD19-140D-BD51-D311-4EDD8CEC34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2" name="Straight Connector 1571">
              <a:extLst>
                <a:ext uri="{FF2B5EF4-FFF2-40B4-BE49-F238E27FC236}">
                  <a16:creationId xmlns:a16="http://schemas.microsoft.com/office/drawing/2014/main" id="{545CE7BC-F489-C4DC-04F0-190FFDD4D88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66" name="Straight Connector 1565">
            <a:extLst>
              <a:ext uri="{FF2B5EF4-FFF2-40B4-BE49-F238E27FC236}">
                <a16:creationId xmlns:a16="http://schemas.microsoft.com/office/drawing/2014/main" id="{43F9D310-0B4B-3902-AF31-7BC7CD4875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365</xdr:row>
      <xdr:rowOff>0</xdr:rowOff>
    </xdr:from>
    <xdr:to>
      <xdr:col>18</xdr:col>
      <xdr:colOff>274320</xdr:colOff>
      <xdr:row>367</xdr:row>
      <xdr:rowOff>2903</xdr:rowOff>
    </xdr:to>
    <xdr:grpSp>
      <xdr:nvGrpSpPr>
        <xdr:cNvPr id="1582" name="Group 1581">
          <a:extLst>
            <a:ext uri="{FF2B5EF4-FFF2-40B4-BE49-F238E27FC236}">
              <a16:creationId xmlns:a16="http://schemas.microsoft.com/office/drawing/2014/main" id="{D4FC60C9-A9CF-4AF0-AA56-535795482734}"/>
            </a:ext>
          </a:extLst>
        </xdr:cNvPr>
        <xdr:cNvGrpSpPr/>
      </xdr:nvGrpSpPr>
      <xdr:grpSpPr>
        <a:xfrm>
          <a:off x="9387417" y="63648167"/>
          <a:ext cx="274320" cy="362736"/>
          <a:chOff x="6147651" y="793750"/>
          <a:chExt cx="462699" cy="514350"/>
        </a:xfrm>
      </xdr:grpSpPr>
      <xdr:grpSp>
        <xdr:nvGrpSpPr>
          <xdr:cNvPr id="1583" name="Group 1582">
            <a:extLst>
              <a:ext uri="{FF2B5EF4-FFF2-40B4-BE49-F238E27FC236}">
                <a16:creationId xmlns:a16="http://schemas.microsoft.com/office/drawing/2014/main" id="{9754A2E7-4BF8-9BF3-19EE-7829B9832A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5" name="Straight Connector 1584">
              <a:extLst>
                <a:ext uri="{FF2B5EF4-FFF2-40B4-BE49-F238E27FC236}">
                  <a16:creationId xmlns:a16="http://schemas.microsoft.com/office/drawing/2014/main" id="{84A163D9-FFCC-1B70-E82B-A38AB0BBD5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6" name="Straight Connector 1585">
              <a:extLst>
                <a:ext uri="{FF2B5EF4-FFF2-40B4-BE49-F238E27FC236}">
                  <a16:creationId xmlns:a16="http://schemas.microsoft.com/office/drawing/2014/main" id="{FD5FE61D-5381-6A38-E898-851C9A9D7A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7" name="Straight Connector 1586">
              <a:extLst>
                <a:ext uri="{FF2B5EF4-FFF2-40B4-BE49-F238E27FC236}">
                  <a16:creationId xmlns:a16="http://schemas.microsoft.com/office/drawing/2014/main" id="{2AB9DE02-803F-1548-1625-238782AEF1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8" name="Straight Connector 1587">
              <a:extLst>
                <a:ext uri="{FF2B5EF4-FFF2-40B4-BE49-F238E27FC236}">
                  <a16:creationId xmlns:a16="http://schemas.microsoft.com/office/drawing/2014/main" id="{4272A7E3-71DD-5A2C-BDBF-CEF0CB054DB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9" name="Straight Connector 1588">
              <a:extLst>
                <a:ext uri="{FF2B5EF4-FFF2-40B4-BE49-F238E27FC236}">
                  <a16:creationId xmlns:a16="http://schemas.microsoft.com/office/drawing/2014/main" id="{F6E97B34-F715-97A1-97BA-90CD8ECD0C2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0" name="Straight Connector 1589">
              <a:extLst>
                <a:ext uri="{FF2B5EF4-FFF2-40B4-BE49-F238E27FC236}">
                  <a16:creationId xmlns:a16="http://schemas.microsoft.com/office/drawing/2014/main" id="{937BC9D6-1D2B-BF7D-0C75-B0D59ECD11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84" name="Straight Connector 1583">
            <a:extLst>
              <a:ext uri="{FF2B5EF4-FFF2-40B4-BE49-F238E27FC236}">
                <a16:creationId xmlns:a16="http://schemas.microsoft.com/office/drawing/2014/main" id="{6E217979-B9E9-E18B-840D-DE00810CB6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377</xdr:row>
      <xdr:rowOff>0</xdr:rowOff>
    </xdr:from>
    <xdr:to>
      <xdr:col>4</xdr:col>
      <xdr:colOff>274320</xdr:colOff>
      <xdr:row>378</xdr:row>
      <xdr:rowOff>184331</xdr:rowOff>
    </xdr:to>
    <xdr:grpSp>
      <xdr:nvGrpSpPr>
        <xdr:cNvPr id="1591" name="Group 1590">
          <a:extLst>
            <a:ext uri="{FF2B5EF4-FFF2-40B4-BE49-F238E27FC236}">
              <a16:creationId xmlns:a16="http://schemas.microsoft.com/office/drawing/2014/main" id="{6B89F951-8218-48AB-848D-10408CA4DC4E}"/>
            </a:ext>
          </a:extLst>
        </xdr:cNvPr>
        <xdr:cNvGrpSpPr/>
      </xdr:nvGrpSpPr>
      <xdr:grpSpPr>
        <a:xfrm>
          <a:off x="1979083" y="65743667"/>
          <a:ext cx="274320" cy="364247"/>
          <a:chOff x="6147651" y="793750"/>
          <a:chExt cx="462699" cy="514350"/>
        </a:xfrm>
      </xdr:grpSpPr>
      <xdr:grpSp>
        <xdr:nvGrpSpPr>
          <xdr:cNvPr id="1592" name="Group 1591">
            <a:extLst>
              <a:ext uri="{FF2B5EF4-FFF2-40B4-BE49-F238E27FC236}">
                <a16:creationId xmlns:a16="http://schemas.microsoft.com/office/drawing/2014/main" id="{3FD9B854-E9BC-3305-19AD-FF22AFEB00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94" name="Straight Connector 1593">
              <a:extLst>
                <a:ext uri="{FF2B5EF4-FFF2-40B4-BE49-F238E27FC236}">
                  <a16:creationId xmlns:a16="http://schemas.microsoft.com/office/drawing/2014/main" id="{CD052F55-2E4C-D716-9522-1F99F20C21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5" name="Straight Connector 1594">
              <a:extLst>
                <a:ext uri="{FF2B5EF4-FFF2-40B4-BE49-F238E27FC236}">
                  <a16:creationId xmlns:a16="http://schemas.microsoft.com/office/drawing/2014/main" id="{E97AC68C-CCFD-3947-9B0C-ACC33FF5ED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6" name="Straight Connector 1595">
              <a:extLst>
                <a:ext uri="{FF2B5EF4-FFF2-40B4-BE49-F238E27FC236}">
                  <a16:creationId xmlns:a16="http://schemas.microsoft.com/office/drawing/2014/main" id="{402F71F4-E2A3-2E4D-1F0D-DBA4DC648A8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7" name="Straight Connector 1596">
              <a:extLst>
                <a:ext uri="{FF2B5EF4-FFF2-40B4-BE49-F238E27FC236}">
                  <a16:creationId xmlns:a16="http://schemas.microsoft.com/office/drawing/2014/main" id="{6C91DFDE-DB90-5972-0A3E-5C1BF62C45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8" name="Straight Connector 1597">
              <a:extLst>
                <a:ext uri="{FF2B5EF4-FFF2-40B4-BE49-F238E27FC236}">
                  <a16:creationId xmlns:a16="http://schemas.microsoft.com/office/drawing/2014/main" id="{C127BCA1-658A-F659-31B1-8ED964AB06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9" name="Straight Connector 1598">
              <a:extLst>
                <a:ext uri="{FF2B5EF4-FFF2-40B4-BE49-F238E27FC236}">
                  <a16:creationId xmlns:a16="http://schemas.microsoft.com/office/drawing/2014/main" id="{DE587981-3675-5B68-4BE9-0CC4EFAEC0F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93" name="Straight Connector 1592">
            <a:extLst>
              <a:ext uri="{FF2B5EF4-FFF2-40B4-BE49-F238E27FC236}">
                <a16:creationId xmlns:a16="http://schemas.microsoft.com/office/drawing/2014/main" id="{C628AE61-75B4-8D4B-4EB9-9882F524244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377</xdr:row>
      <xdr:rowOff>0</xdr:rowOff>
    </xdr:from>
    <xdr:to>
      <xdr:col>16</xdr:col>
      <xdr:colOff>274320</xdr:colOff>
      <xdr:row>378</xdr:row>
      <xdr:rowOff>184331</xdr:rowOff>
    </xdr:to>
    <xdr:grpSp>
      <xdr:nvGrpSpPr>
        <xdr:cNvPr id="1600" name="Group 1599">
          <a:extLst>
            <a:ext uri="{FF2B5EF4-FFF2-40B4-BE49-F238E27FC236}">
              <a16:creationId xmlns:a16="http://schemas.microsoft.com/office/drawing/2014/main" id="{37BE00B9-C4A9-4308-8DD5-23E0F1E66197}"/>
            </a:ext>
          </a:extLst>
        </xdr:cNvPr>
        <xdr:cNvGrpSpPr/>
      </xdr:nvGrpSpPr>
      <xdr:grpSpPr>
        <a:xfrm>
          <a:off x="8329083" y="65743667"/>
          <a:ext cx="274320" cy="364247"/>
          <a:chOff x="6147651" y="793750"/>
          <a:chExt cx="462699" cy="514350"/>
        </a:xfrm>
      </xdr:grpSpPr>
      <xdr:grpSp>
        <xdr:nvGrpSpPr>
          <xdr:cNvPr id="1601" name="Group 1600">
            <a:extLst>
              <a:ext uri="{FF2B5EF4-FFF2-40B4-BE49-F238E27FC236}">
                <a16:creationId xmlns:a16="http://schemas.microsoft.com/office/drawing/2014/main" id="{F1558FFA-5A82-5152-56A3-FB4DD994AC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03" name="Straight Connector 1602">
              <a:extLst>
                <a:ext uri="{FF2B5EF4-FFF2-40B4-BE49-F238E27FC236}">
                  <a16:creationId xmlns:a16="http://schemas.microsoft.com/office/drawing/2014/main" id="{FCF797A1-55B7-7DDB-9DFA-35A09F92E90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4" name="Straight Connector 1603">
              <a:extLst>
                <a:ext uri="{FF2B5EF4-FFF2-40B4-BE49-F238E27FC236}">
                  <a16:creationId xmlns:a16="http://schemas.microsoft.com/office/drawing/2014/main" id="{AB5FB067-64F3-DFC8-94FA-47970583BC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5" name="Straight Connector 1604">
              <a:extLst>
                <a:ext uri="{FF2B5EF4-FFF2-40B4-BE49-F238E27FC236}">
                  <a16:creationId xmlns:a16="http://schemas.microsoft.com/office/drawing/2014/main" id="{E1461A7A-F1AF-C239-BC42-DC9040BC52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6" name="Straight Connector 1605">
              <a:extLst>
                <a:ext uri="{FF2B5EF4-FFF2-40B4-BE49-F238E27FC236}">
                  <a16:creationId xmlns:a16="http://schemas.microsoft.com/office/drawing/2014/main" id="{81B3F9C1-415E-7F48-2B01-2941F29B70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7" name="Straight Connector 1606">
              <a:extLst>
                <a:ext uri="{FF2B5EF4-FFF2-40B4-BE49-F238E27FC236}">
                  <a16:creationId xmlns:a16="http://schemas.microsoft.com/office/drawing/2014/main" id="{87EBA6D9-939A-C6D8-C4B5-DEE754F1536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8" name="Straight Connector 1607">
              <a:extLst>
                <a:ext uri="{FF2B5EF4-FFF2-40B4-BE49-F238E27FC236}">
                  <a16:creationId xmlns:a16="http://schemas.microsoft.com/office/drawing/2014/main" id="{6AEB157E-5CA4-9CE9-675A-01483E8EE12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A755ED13-F1DA-0D32-E161-8AA8967AA1A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274320</xdr:colOff>
      <xdr:row>331</xdr:row>
      <xdr:rowOff>2903</xdr:rowOff>
    </xdr:to>
    <xdr:grpSp>
      <xdr:nvGrpSpPr>
        <xdr:cNvPr id="1609" name="Group 1608">
          <a:extLst>
            <a:ext uri="{FF2B5EF4-FFF2-40B4-BE49-F238E27FC236}">
              <a16:creationId xmlns:a16="http://schemas.microsoft.com/office/drawing/2014/main" id="{EF6DF667-82F8-442B-B631-A28976610B3E}"/>
            </a:ext>
          </a:extLst>
        </xdr:cNvPr>
        <xdr:cNvGrpSpPr/>
      </xdr:nvGrpSpPr>
      <xdr:grpSpPr>
        <a:xfrm>
          <a:off x="4095750" y="57488667"/>
          <a:ext cx="274320" cy="362736"/>
          <a:chOff x="6147651" y="793750"/>
          <a:chExt cx="462699" cy="514350"/>
        </a:xfrm>
      </xdr:grpSpPr>
      <xdr:grpSp>
        <xdr:nvGrpSpPr>
          <xdr:cNvPr id="1610" name="Group 1609">
            <a:extLst>
              <a:ext uri="{FF2B5EF4-FFF2-40B4-BE49-F238E27FC236}">
                <a16:creationId xmlns:a16="http://schemas.microsoft.com/office/drawing/2014/main" id="{219EB4AE-8911-97F7-CF6A-8FBF804FC7E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12" name="Straight Connector 1611">
              <a:extLst>
                <a:ext uri="{FF2B5EF4-FFF2-40B4-BE49-F238E27FC236}">
                  <a16:creationId xmlns:a16="http://schemas.microsoft.com/office/drawing/2014/main" id="{61E1F2D0-36E2-BCEE-9934-57C14A6E180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3" name="Straight Connector 1612">
              <a:extLst>
                <a:ext uri="{FF2B5EF4-FFF2-40B4-BE49-F238E27FC236}">
                  <a16:creationId xmlns:a16="http://schemas.microsoft.com/office/drawing/2014/main" id="{4CF6F434-5D0A-9E0F-40FE-28F18E8A6A2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4" name="Straight Connector 1613">
              <a:extLst>
                <a:ext uri="{FF2B5EF4-FFF2-40B4-BE49-F238E27FC236}">
                  <a16:creationId xmlns:a16="http://schemas.microsoft.com/office/drawing/2014/main" id="{E62BA338-35BC-326D-99DB-3C8618129D6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5" name="Straight Connector 1614">
              <a:extLst>
                <a:ext uri="{FF2B5EF4-FFF2-40B4-BE49-F238E27FC236}">
                  <a16:creationId xmlns:a16="http://schemas.microsoft.com/office/drawing/2014/main" id="{4CB5EF30-8D6E-24EC-5378-EED1350B7EB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6" name="Straight Connector 1615">
              <a:extLst>
                <a:ext uri="{FF2B5EF4-FFF2-40B4-BE49-F238E27FC236}">
                  <a16:creationId xmlns:a16="http://schemas.microsoft.com/office/drawing/2014/main" id="{5BCB5567-8F3A-B130-3F83-818E8F1D83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7" name="Straight Connector 1616">
              <a:extLst>
                <a:ext uri="{FF2B5EF4-FFF2-40B4-BE49-F238E27FC236}">
                  <a16:creationId xmlns:a16="http://schemas.microsoft.com/office/drawing/2014/main" id="{5CD6DEFA-3B1B-9119-CEFB-C7D337474EE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11" name="Straight Connector 1610">
            <a:extLst>
              <a:ext uri="{FF2B5EF4-FFF2-40B4-BE49-F238E27FC236}">
                <a16:creationId xmlns:a16="http://schemas.microsoft.com/office/drawing/2014/main" id="{738DE744-8989-0144-D178-53BD409E44C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55</xdr:row>
      <xdr:rowOff>0</xdr:rowOff>
    </xdr:from>
    <xdr:to>
      <xdr:col>8</xdr:col>
      <xdr:colOff>274320</xdr:colOff>
      <xdr:row>57</xdr:row>
      <xdr:rowOff>2903</xdr:rowOff>
    </xdr:to>
    <xdr:grpSp>
      <xdr:nvGrpSpPr>
        <xdr:cNvPr id="1618" name="Group 1617">
          <a:extLst>
            <a:ext uri="{FF2B5EF4-FFF2-40B4-BE49-F238E27FC236}">
              <a16:creationId xmlns:a16="http://schemas.microsoft.com/office/drawing/2014/main" id="{59E83F86-9569-4CE9-A63F-8B3B48DBBD57}"/>
            </a:ext>
          </a:extLst>
        </xdr:cNvPr>
        <xdr:cNvGrpSpPr/>
      </xdr:nvGrpSpPr>
      <xdr:grpSpPr>
        <a:xfrm>
          <a:off x="4095750" y="10541000"/>
          <a:ext cx="274320" cy="362736"/>
          <a:chOff x="6147651" y="793750"/>
          <a:chExt cx="462699" cy="514350"/>
        </a:xfrm>
      </xdr:grpSpPr>
      <xdr:grpSp>
        <xdr:nvGrpSpPr>
          <xdr:cNvPr id="1619" name="Group 1618">
            <a:extLst>
              <a:ext uri="{FF2B5EF4-FFF2-40B4-BE49-F238E27FC236}">
                <a16:creationId xmlns:a16="http://schemas.microsoft.com/office/drawing/2014/main" id="{BB3364B8-38A9-3049-9557-AC5B92BD4B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21" name="Straight Connector 1620">
              <a:extLst>
                <a:ext uri="{FF2B5EF4-FFF2-40B4-BE49-F238E27FC236}">
                  <a16:creationId xmlns:a16="http://schemas.microsoft.com/office/drawing/2014/main" id="{CF31BA09-777E-6336-BE2A-AAD40BC6B4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2" name="Straight Connector 1621">
              <a:extLst>
                <a:ext uri="{FF2B5EF4-FFF2-40B4-BE49-F238E27FC236}">
                  <a16:creationId xmlns:a16="http://schemas.microsoft.com/office/drawing/2014/main" id="{1C955965-38BC-3346-4965-1B409C4BB2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3" name="Straight Connector 1622">
              <a:extLst>
                <a:ext uri="{FF2B5EF4-FFF2-40B4-BE49-F238E27FC236}">
                  <a16:creationId xmlns:a16="http://schemas.microsoft.com/office/drawing/2014/main" id="{2FAA5511-B405-E545-4FE0-36D4F636E53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4" name="Straight Connector 1623">
              <a:extLst>
                <a:ext uri="{FF2B5EF4-FFF2-40B4-BE49-F238E27FC236}">
                  <a16:creationId xmlns:a16="http://schemas.microsoft.com/office/drawing/2014/main" id="{12A57818-76C0-B1DD-98E1-039E98D20B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5" name="Straight Connector 1624">
              <a:extLst>
                <a:ext uri="{FF2B5EF4-FFF2-40B4-BE49-F238E27FC236}">
                  <a16:creationId xmlns:a16="http://schemas.microsoft.com/office/drawing/2014/main" id="{83E32B16-8562-CBC2-7960-EF8F3AE0E6F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6" name="Straight Connector 1625">
              <a:extLst>
                <a:ext uri="{FF2B5EF4-FFF2-40B4-BE49-F238E27FC236}">
                  <a16:creationId xmlns:a16="http://schemas.microsoft.com/office/drawing/2014/main" id="{45B661B1-7695-6DA8-ED63-62030A448B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0" name="Straight Connector 1619">
            <a:extLst>
              <a:ext uri="{FF2B5EF4-FFF2-40B4-BE49-F238E27FC236}">
                <a16:creationId xmlns:a16="http://schemas.microsoft.com/office/drawing/2014/main" id="{8CB9C5AE-36EE-4A6F-DD9B-6233506913E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78</xdr:row>
      <xdr:rowOff>0</xdr:rowOff>
    </xdr:from>
    <xdr:to>
      <xdr:col>2</xdr:col>
      <xdr:colOff>274320</xdr:colOff>
      <xdr:row>80</xdr:row>
      <xdr:rowOff>2903</xdr:rowOff>
    </xdr:to>
    <xdr:grpSp>
      <xdr:nvGrpSpPr>
        <xdr:cNvPr id="1627" name="Group 1626">
          <a:extLst>
            <a:ext uri="{FF2B5EF4-FFF2-40B4-BE49-F238E27FC236}">
              <a16:creationId xmlns:a16="http://schemas.microsoft.com/office/drawing/2014/main" id="{EA4F5496-28CB-4F87-A5B2-C37F8111C36C}"/>
            </a:ext>
          </a:extLst>
        </xdr:cNvPr>
        <xdr:cNvGrpSpPr/>
      </xdr:nvGrpSpPr>
      <xdr:grpSpPr>
        <a:xfrm>
          <a:off x="920750" y="14509750"/>
          <a:ext cx="274320" cy="362736"/>
          <a:chOff x="6147651" y="793750"/>
          <a:chExt cx="462699" cy="514350"/>
        </a:xfrm>
      </xdr:grpSpPr>
      <xdr:grpSp>
        <xdr:nvGrpSpPr>
          <xdr:cNvPr id="1628" name="Group 1627">
            <a:extLst>
              <a:ext uri="{FF2B5EF4-FFF2-40B4-BE49-F238E27FC236}">
                <a16:creationId xmlns:a16="http://schemas.microsoft.com/office/drawing/2014/main" id="{128C337F-70A6-8F17-9754-8F7BBC4556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0" name="Straight Connector 1629">
              <a:extLst>
                <a:ext uri="{FF2B5EF4-FFF2-40B4-BE49-F238E27FC236}">
                  <a16:creationId xmlns:a16="http://schemas.microsoft.com/office/drawing/2014/main" id="{E1611530-9617-ABD0-DA18-BD4BE4266E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1" name="Straight Connector 1630">
              <a:extLst>
                <a:ext uri="{FF2B5EF4-FFF2-40B4-BE49-F238E27FC236}">
                  <a16:creationId xmlns:a16="http://schemas.microsoft.com/office/drawing/2014/main" id="{6132E632-B384-0E9D-9952-B91EFD79A8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2" name="Straight Connector 1631">
              <a:extLst>
                <a:ext uri="{FF2B5EF4-FFF2-40B4-BE49-F238E27FC236}">
                  <a16:creationId xmlns:a16="http://schemas.microsoft.com/office/drawing/2014/main" id="{9663F8FB-CF22-281F-5011-E4A74C6065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3" name="Straight Connector 1632">
              <a:extLst>
                <a:ext uri="{FF2B5EF4-FFF2-40B4-BE49-F238E27FC236}">
                  <a16:creationId xmlns:a16="http://schemas.microsoft.com/office/drawing/2014/main" id="{654CA3B5-3FD6-92C7-B040-0819015A9D0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4" name="Straight Connector 1633">
              <a:extLst>
                <a:ext uri="{FF2B5EF4-FFF2-40B4-BE49-F238E27FC236}">
                  <a16:creationId xmlns:a16="http://schemas.microsoft.com/office/drawing/2014/main" id="{22C9A81F-FE19-226D-C505-8352A1263F4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5" name="Straight Connector 1634">
              <a:extLst>
                <a:ext uri="{FF2B5EF4-FFF2-40B4-BE49-F238E27FC236}">
                  <a16:creationId xmlns:a16="http://schemas.microsoft.com/office/drawing/2014/main" id="{995C75F7-01D5-F234-30B0-1B68874213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9" name="Straight Connector 1628">
            <a:extLst>
              <a:ext uri="{FF2B5EF4-FFF2-40B4-BE49-F238E27FC236}">
                <a16:creationId xmlns:a16="http://schemas.microsoft.com/office/drawing/2014/main" id="{E6424B3A-41C5-39DE-B253-5169E1BCD4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341</xdr:row>
      <xdr:rowOff>0</xdr:rowOff>
    </xdr:from>
    <xdr:to>
      <xdr:col>4</xdr:col>
      <xdr:colOff>274320</xdr:colOff>
      <xdr:row>343</xdr:row>
      <xdr:rowOff>2903</xdr:rowOff>
    </xdr:to>
    <xdr:grpSp>
      <xdr:nvGrpSpPr>
        <xdr:cNvPr id="1636" name="Group 1635">
          <a:extLst>
            <a:ext uri="{FF2B5EF4-FFF2-40B4-BE49-F238E27FC236}">
              <a16:creationId xmlns:a16="http://schemas.microsoft.com/office/drawing/2014/main" id="{FE64CB5A-2366-4D7D-927E-3BE7CB19137D}"/>
            </a:ext>
          </a:extLst>
        </xdr:cNvPr>
        <xdr:cNvGrpSpPr/>
      </xdr:nvGrpSpPr>
      <xdr:grpSpPr>
        <a:xfrm>
          <a:off x="1979083" y="59541833"/>
          <a:ext cx="274320" cy="362737"/>
          <a:chOff x="6147651" y="793750"/>
          <a:chExt cx="462699" cy="514350"/>
        </a:xfrm>
      </xdr:grpSpPr>
      <xdr:grpSp>
        <xdr:nvGrpSpPr>
          <xdr:cNvPr id="1637" name="Group 1636">
            <a:extLst>
              <a:ext uri="{FF2B5EF4-FFF2-40B4-BE49-F238E27FC236}">
                <a16:creationId xmlns:a16="http://schemas.microsoft.com/office/drawing/2014/main" id="{F228B067-7FD1-D7A4-8C28-8ECF0AF7AA5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9" name="Straight Connector 1638">
              <a:extLst>
                <a:ext uri="{FF2B5EF4-FFF2-40B4-BE49-F238E27FC236}">
                  <a16:creationId xmlns:a16="http://schemas.microsoft.com/office/drawing/2014/main" id="{342F2695-20F3-FCFB-10AA-34B407BF3B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0" name="Straight Connector 1639">
              <a:extLst>
                <a:ext uri="{FF2B5EF4-FFF2-40B4-BE49-F238E27FC236}">
                  <a16:creationId xmlns:a16="http://schemas.microsoft.com/office/drawing/2014/main" id="{48F60219-0116-2798-CD43-02A2AB643E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1" name="Straight Connector 1640">
              <a:extLst>
                <a:ext uri="{FF2B5EF4-FFF2-40B4-BE49-F238E27FC236}">
                  <a16:creationId xmlns:a16="http://schemas.microsoft.com/office/drawing/2014/main" id="{A0124CF9-A896-AF8A-1256-A19B690EE32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2" name="Straight Connector 1641">
              <a:extLst>
                <a:ext uri="{FF2B5EF4-FFF2-40B4-BE49-F238E27FC236}">
                  <a16:creationId xmlns:a16="http://schemas.microsoft.com/office/drawing/2014/main" id="{B1CF34E1-3B3D-80B9-B428-00C931ECA5D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3" name="Straight Connector 1642">
              <a:extLst>
                <a:ext uri="{FF2B5EF4-FFF2-40B4-BE49-F238E27FC236}">
                  <a16:creationId xmlns:a16="http://schemas.microsoft.com/office/drawing/2014/main" id="{D2DFEFA5-2F8A-B6DF-B84D-DABD6FD5D64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4" name="Straight Connector 1643">
              <a:extLst>
                <a:ext uri="{FF2B5EF4-FFF2-40B4-BE49-F238E27FC236}">
                  <a16:creationId xmlns:a16="http://schemas.microsoft.com/office/drawing/2014/main" id="{0E83894C-7696-4802-E8BB-90A438D5112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8" name="Straight Connector 1637">
            <a:extLst>
              <a:ext uri="{FF2B5EF4-FFF2-40B4-BE49-F238E27FC236}">
                <a16:creationId xmlns:a16="http://schemas.microsoft.com/office/drawing/2014/main" id="{CCA2C292-6846-166A-5CB5-D9E3CB85CBD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365</xdr:row>
      <xdr:rowOff>0</xdr:rowOff>
    </xdr:from>
    <xdr:to>
      <xdr:col>20</xdr:col>
      <xdr:colOff>274320</xdr:colOff>
      <xdr:row>367</xdr:row>
      <xdr:rowOff>2903</xdr:rowOff>
    </xdr:to>
    <xdr:grpSp>
      <xdr:nvGrpSpPr>
        <xdr:cNvPr id="1645" name="Group 1644">
          <a:extLst>
            <a:ext uri="{FF2B5EF4-FFF2-40B4-BE49-F238E27FC236}">
              <a16:creationId xmlns:a16="http://schemas.microsoft.com/office/drawing/2014/main" id="{72074577-24C5-4AF0-9B21-C28B880BEFD8}"/>
            </a:ext>
          </a:extLst>
        </xdr:cNvPr>
        <xdr:cNvGrpSpPr/>
      </xdr:nvGrpSpPr>
      <xdr:grpSpPr>
        <a:xfrm>
          <a:off x="10445750" y="63648167"/>
          <a:ext cx="274320" cy="362736"/>
          <a:chOff x="6147651" y="793750"/>
          <a:chExt cx="462699" cy="514350"/>
        </a:xfrm>
      </xdr:grpSpPr>
      <xdr:grpSp>
        <xdr:nvGrpSpPr>
          <xdr:cNvPr id="1646" name="Group 1645">
            <a:extLst>
              <a:ext uri="{FF2B5EF4-FFF2-40B4-BE49-F238E27FC236}">
                <a16:creationId xmlns:a16="http://schemas.microsoft.com/office/drawing/2014/main" id="{FA1A30B7-3847-8BF5-8F19-FE30B780DA3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48" name="Straight Connector 1647">
              <a:extLst>
                <a:ext uri="{FF2B5EF4-FFF2-40B4-BE49-F238E27FC236}">
                  <a16:creationId xmlns:a16="http://schemas.microsoft.com/office/drawing/2014/main" id="{0C53B103-3969-DDEC-78AB-5B8942E236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9" name="Straight Connector 1648">
              <a:extLst>
                <a:ext uri="{FF2B5EF4-FFF2-40B4-BE49-F238E27FC236}">
                  <a16:creationId xmlns:a16="http://schemas.microsoft.com/office/drawing/2014/main" id="{7D6628AE-8FE9-9AB2-4F3B-42B7795C42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0" name="Straight Connector 1649">
              <a:extLst>
                <a:ext uri="{FF2B5EF4-FFF2-40B4-BE49-F238E27FC236}">
                  <a16:creationId xmlns:a16="http://schemas.microsoft.com/office/drawing/2014/main" id="{B7B150E1-510A-B611-A6EB-AEBD7D81038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1" name="Straight Connector 1650">
              <a:extLst>
                <a:ext uri="{FF2B5EF4-FFF2-40B4-BE49-F238E27FC236}">
                  <a16:creationId xmlns:a16="http://schemas.microsoft.com/office/drawing/2014/main" id="{5067B54E-3525-478F-B6A5-9AA85006B8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2" name="Straight Connector 1651">
              <a:extLst>
                <a:ext uri="{FF2B5EF4-FFF2-40B4-BE49-F238E27FC236}">
                  <a16:creationId xmlns:a16="http://schemas.microsoft.com/office/drawing/2014/main" id="{5FFC2549-6DF9-655A-2E79-EFF80CFB8D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3" name="Straight Connector 1652">
              <a:extLst>
                <a:ext uri="{FF2B5EF4-FFF2-40B4-BE49-F238E27FC236}">
                  <a16:creationId xmlns:a16="http://schemas.microsoft.com/office/drawing/2014/main" id="{3B02982B-2861-3981-1731-202CB225529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47" name="Straight Connector 1646">
            <a:extLst>
              <a:ext uri="{FF2B5EF4-FFF2-40B4-BE49-F238E27FC236}">
                <a16:creationId xmlns:a16="http://schemas.microsoft.com/office/drawing/2014/main" id="{891E7F41-9A4F-D611-7246-43608B0DD0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377</xdr:row>
      <xdr:rowOff>0</xdr:rowOff>
    </xdr:from>
    <xdr:to>
      <xdr:col>14</xdr:col>
      <xdr:colOff>274320</xdr:colOff>
      <xdr:row>378</xdr:row>
      <xdr:rowOff>184331</xdr:rowOff>
    </xdr:to>
    <xdr:grpSp>
      <xdr:nvGrpSpPr>
        <xdr:cNvPr id="1654" name="Group 1653">
          <a:extLst>
            <a:ext uri="{FF2B5EF4-FFF2-40B4-BE49-F238E27FC236}">
              <a16:creationId xmlns:a16="http://schemas.microsoft.com/office/drawing/2014/main" id="{1EA6BC1D-03C4-467E-A283-DEF778C7B31B}"/>
            </a:ext>
          </a:extLst>
        </xdr:cNvPr>
        <xdr:cNvGrpSpPr/>
      </xdr:nvGrpSpPr>
      <xdr:grpSpPr>
        <a:xfrm>
          <a:off x="7270750" y="65743667"/>
          <a:ext cx="274320" cy="364247"/>
          <a:chOff x="6147651" y="793750"/>
          <a:chExt cx="462699" cy="514350"/>
        </a:xfrm>
      </xdr:grpSpPr>
      <xdr:grpSp>
        <xdr:nvGrpSpPr>
          <xdr:cNvPr id="1655" name="Group 1654">
            <a:extLst>
              <a:ext uri="{FF2B5EF4-FFF2-40B4-BE49-F238E27FC236}">
                <a16:creationId xmlns:a16="http://schemas.microsoft.com/office/drawing/2014/main" id="{203952CB-54AA-5F9A-646B-B51C179A4B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57" name="Straight Connector 1656">
              <a:extLst>
                <a:ext uri="{FF2B5EF4-FFF2-40B4-BE49-F238E27FC236}">
                  <a16:creationId xmlns:a16="http://schemas.microsoft.com/office/drawing/2014/main" id="{0B0E5882-7734-5E3C-B072-71F122B316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8" name="Straight Connector 1657">
              <a:extLst>
                <a:ext uri="{FF2B5EF4-FFF2-40B4-BE49-F238E27FC236}">
                  <a16:creationId xmlns:a16="http://schemas.microsoft.com/office/drawing/2014/main" id="{E5FB3FC2-0F53-51C3-4933-28DCDEB78D1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9" name="Straight Connector 1658">
              <a:extLst>
                <a:ext uri="{FF2B5EF4-FFF2-40B4-BE49-F238E27FC236}">
                  <a16:creationId xmlns:a16="http://schemas.microsoft.com/office/drawing/2014/main" id="{BAE4CDFA-E394-EB0F-FECF-91F5641A91B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0" name="Straight Connector 1659">
              <a:extLst>
                <a:ext uri="{FF2B5EF4-FFF2-40B4-BE49-F238E27FC236}">
                  <a16:creationId xmlns:a16="http://schemas.microsoft.com/office/drawing/2014/main" id="{B79C55FB-0894-5B34-E0FB-6C3E4F1710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1" name="Straight Connector 1660">
              <a:extLst>
                <a:ext uri="{FF2B5EF4-FFF2-40B4-BE49-F238E27FC236}">
                  <a16:creationId xmlns:a16="http://schemas.microsoft.com/office/drawing/2014/main" id="{511D31A0-BD73-F355-C03D-B715250A23B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2" name="Straight Connector 1661">
              <a:extLst>
                <a:ext uri="{FF2B5EF4-FFF2-40B4-BE49-F238E27FC236}">
                  <a16:creationId xmlns:a16="http://schemas.microsoft.com/office/drawing/2014/main" id="{F7AC2EA9-DA50-2029-8600-B98ECC1E99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56" name="Straight Connector 1655">
            <a:extLst>
              <a:ext uri="{FF2B5EF4-FFF2-40B4-BE49-F238E27FC236}">
                <a16:creationId xmlns:a16="http://schemas.microsoft.com/office/drawing/2014/main" id="{9A1EB140-53CB-F074-27DE-8C68156DB9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377</xdr:row>
      <xdr:rowOff>0</xdr:rowOff>
    </xdr:from>
    <xdr:to>
      <xdr:col>6</xdr:col>
      <xdr:colOff>274320</xdr:colOff>
      <xdr:row>378</xdr:row>
      <xdr:rowOff>184331</xdr:rowOff>
    </xdr:to>
    <xdr:grpSp>
      <xdr:nvGrpSpPr>
        <xdr:cNvPr id="1663" name="Group 1662">
          <a:extLst>
            <a:ext uri="{FF2B5EF4-FFF2-40B4-BE49-F238E27FC236}">
              <a16:creationId xmlns:a16="http://schemas.microsoft.com/office/drawing/2014/main" id="{97909D90-58DB-4A26-987E-82EAF47D528B}"/>
            </a:ext>
          </a:extLst>
        </xdr:cNvPr>
        <xdr:cNvGrpSpPr/>
      </xdr:nvGrpSpPr>
      <xdr:grpSpPr>
        <a:xfrm>
          <a:off x="3037417" y="65743667"/>
          <a:ext cx="274320" cy="364247"/>
          <a:chOff x="6147651" y="793750"/>
          <a:chExt cx="462699" cy="514350"/>
        </a:xfrm>
      </xdr:grpSpPr>
      <xdr:grpSp>
        <xdr:nvGrpSpPr>
          <xdr:cNvPr id="1664" name="Group 1663">
            <a:extLst>
              <a:ext uri="{FF2B5EF4-FFF2-40B4-BE49-F238E27FC236}">
                <a16:creationId xmlns:a16="http://schemas.microsoft.com/office/drawing/2014/main" id="{4AFA1313-29A8-4A21-61CD-680E01B0FEC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66" name="Straight Connector 1665">
              <a:extLst>
                <a:ext uri="{FF2B5EF4-FFF2-40B4-BE49-F238E27FC236}">
                  <a16:creationId xmlns:a16="http://schemas.microsoft.com/office/drawing/2014/main" id="{836FFC4B-12A6-4613-9E81-404ECBABDD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7" name="Straight Connector 1666">
              <a:extLst>
                <a:ext uri="{FF2B5EF4-FFF2-40B4-BE49-F238E27FC236}">
                  <a16:creationId xmlns:a16="http://schemas.microsoft.com/office/drawing/2014/main" id="{98A01581-5B82-83FB-A6D7-C89855F94A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8" name="Straight Connector 1667">
              <a:extLst>
                <a:ext uri="{FF2B5EF4-FFF2-40B4-BE49-F238E27FC236}">
                  <a16:creationId xmlns:a16="http://schemas.microsoft.com/office/drawing/2014/main" id="{2ADDBC55-FADB-93C4-926D-228FF27415D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9" name="Straight Connector 1668">
              <a:extLst>
                <a:ext uri="{FF2B5EF4-FFF2-40B4-BE49-F238E27FC236}">
                  <a16:creationId xmlns:a16="http://schemas.microsoft.com/office/drawing/2014/main" id="{67319395-908B-BB71-5D23-C215CCD4434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0" name="Straight Connector 1669">
              <a:extLst>
                <a:ext uri="{FF2B5EF4-FFF2-40B4-BE49-F238E27FC236}">
                  <a16:creationId xmlns:a16="http://schemas.microsoft.com/office/drawing/2014/main" id="{D6CBAA40-E8DA-AEE3-B0C2-AA7307E66F7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1" name="Straight Connector 1670">
              <a:extLst>
                <a:ext uri="{FF2B5EF4-FFF2-40B4-BE49-F238E27FC236}">
                  <a16:creationId xmlns:a16="http://schemas.microsoft.com/office/drawing/2014/main" id="{3E06D4C2-E764-6C3A-7425-341C0BF282E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52CE5928-2009-3AA3-4D81-FE332ACD2F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377</xdr:row>
      <xdr:rowOff>0</xdr:rowOff>
    </xdr:from>
    <xdr:to>
      <xdr:col>18</xdr:col>
      <xdr:colOff>274320</xdr:colOff>
      <xdr:row>378</xdr:row>
      <xdr:rowOff>184331</xdr:rowOff>
    </xdr:to>
    <xdr:grpSp>
      <xdr:nvGrpSpPr>
        <xdr:cNvPr id="1672" name="Group 1671">
          <a:extLst>
            <a:ext uri="{FF2B5EF4-FFF2-40B4-BE49-F238E27FC236}">
              <a16:creationId xmlns:a16="http://schemas.microsoft.com/office/drawing/2014/main" id="{77840ACD-AE6E-4D8E-B6B3-A276FF8320AD}"/>
            </a:ext>
          </a:extLst>
        </xdr:cNvPr>
        <xdr:cNvGrpSpPr/>
      </xdr:nvGrpSpPr>
      <xdr:grpSpPr>
        <a:xfrm>
          <a:off x="9387417" y="65743667"/>
          <a:ext cx="274320" cy="364247"/>
          <a:chOff x="6147651" y="793750"/>
          <a:chExt cx="462699" cy="514350"/>
        </a:xfrm>
      </xdr:grpSpPr>
      <xdr:grpSp>
        <xdr:nvGrpSpPr>
          <xdr:cNvPr id="1673" name="Group 1672">
            <a:extLst>
              <a:ext uri="{FF2B5EF4-FFF2-40B4-BE49-F238E27FC236}">
                <a16:creationId xmlns:a16="http://schemas.microsoft.com/office/drawing/2014/main" id="{43564C84-EB22-B745-1BCF-240FC3D91EE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5" name="Straight Connector 1674">
              <a:extLst>
                <a:ext uri="{FF2B5EF4-FFF2-40B4-BE49-F238E27FC236}">
                  <a16:creationId xmlns:a16="http://schemas.microsoft.com/office/drawing/2014/main" id="{45F3E38D-2F7F-4D02-CC75-0DB79387C5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6" name="Straight Connector 1675">
              <a:extLst>
                <a:ext uri="{FF2B5EF4-FFF2-40B4-BE49-F238E27FC236}">
                  <a16:creationId xmlns:a16="http://schemas.microsoft.com/office/drawing/2014/main" id="{E4D8206E-F60A-61F7-FBDB-F668B99811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7" name="Straight Connector 1676">
              <a:extLst>
                <a:ext uri="{FF2B5EF4-FFF2-40B4-BE49-F238E27FC236}">
                  <a16:creationId xmlns:a16="http://schemas.microsoft.com/office/drawing/2014/main" id="{0BCD764B-8549-A412-813C-75CC516C263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8" name="Straight Connector 1677">
              <a:extLst>
                <a:ext uri="{FF2B5EF4-FFF2-40B4-BE49-F238E27FC236}">
                  <a16:creationId xmlns:a16="http://schemas.microsoft.com/office/drawing/2014/main" id="{A80B69ED-A787-7313-D418-02E56AFCE34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9" name="Straight Connector 1678">
              <a:extLst>
                <a:ext uri="{FF2B5EF4-FFF2-40B4-BE49-F238E27FC236}">
                  <a16:creationId xmlns:a16="http://schemas.microsoft.com/office/drawing/2014/main" id="{ED15EA3F-5838-2EDB-8FE4-F9EA7E3032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0" name="Straight Connector 1679">
              <a:extLst>
                <a:ext uri="{FF2B5EF4-FFF2-40B4-BE49-F238E27FC236}">
                  <a16:creationId xmlns:a16="http://schemas.microsoft.com/office/drawing/2014/main" id="{AB804064-ADF2-A4DE-EF85-C36BD3E553D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74" name="Straight Connector 1673">
            <a:extLst>
              <a:ext uri="{FF2B5EF4-FFF2-40B4-BE49-F238E27FC236}">
                <a16:creationId xmlns:a16="http://schemas.microsoft.com/office/drawing/2014/main" id="{80985FCF-FE8B-7F56-037D-754C05B583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353</xdr:row>
      <xdr:rowOff>0</xdr:rowOff>
    </xdr:from>
    <xdr:to>
      <xdr:col>8</xdr:col>
      <xdr:colOff>274320</xdr:colOff>
      <xdr:row>355</xdr:row>
      <xdr:rowOff>2903</xdr:rowOff>
    </xdr:to>
    <xdr:grpSp>
      <xdr:nvGrpSpPr>
        <xdr:cNvPr id="1690" name="Group 1689">
          <a:extLst>
            <a:ext uri="{FF2B5EF4-FFF2-40B4-BE49-F238E27FC236}">
              <a16:creationId xmlns:a16="http://schemas.microsoft.com/office/drawing/2014/main" id="{27FA05AB-C99D-45F5-816D-CBF8A84A2668}"/>
            </a:ext>
          </a:extLst>
        </xdr:cNvPr>
        <xdr:cNvGrpSpPr/>
      </xdr:nvGrpSpPr>
      <xdr:grpSpPr>
        <a:xfrm>
          <a:off x="4095750" y="61595000"/>
          <a:ext cx="274320" cy="362736"/>
          <a:chOff x="6147651" y="793750"/>
          <a:chExt cx="462699" cy="514350"/>
        </a:xfrm>
      </xdr:grpSpPr>
      <xdr:grpSp>
        <xdr:nvGrpSpPr>
          <xdr:cNvPr id="1691" name="Group 1690">
            <a:extLst>
              <a:ext uri="{FF2B5EF4-FFF2-40B4-BE49-F238E27FC236}">
                <a16:creationId xmlns:a16="http://schemas.microsoft.com/office/drawing/2014/main" id="{66EBB4F9-61E0-BC68-5152-E2297C349A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93" name="Straight Connector 1692">
              <a:extLst>
                <a:ext uri="{FF2B5EF4-FFF2-40B4-BE49-F238E27FC236}">
                  <a16:creationId xmlns:a16="http://schemas.microsoft.com/office/drawing/2014/main" id="{6D8C9B8F-4998-BD21-0C77-F1799ED6278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4" name="Straight Connector 1693">
              <a:extLst>
                <a:ext uri="{FF2B5EF4-FFF2-40B4-BE49-F238E27FC236}">
                  <a16:creationId xmlns:a16="http://schemas.microsoft.com/office/drawing/2014/main" id="{9519AF9E-94AF-E6DD-C406-CB5D80C9FF7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5" name="Straight Connector 1694">
              <a:extLst>
                <a:ext uri="{FF2B5EF4-FFF2-40B4-BE49-F238E27FC236}">
                  <a16:creationId xmlns:a16="http://schemas.microsoft.com/office/drawing/2014/main" id="{703695C0-5F2A-DD9A-23A5-FDBA1E7DFD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6" name="Straight Connector 1695">
              <a:extLst>
                <a:ext uri="{FF2B5EF4-FFF2-40B4-BE49-F238E27FC236}">
                  <a16:creationId xmlns:a16="http://schemas.microsoft.com/office/drawing/2014/main" id="{A543E1C4-4B7D-6602-4C08-52322A3708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7" name="Straight Connector 1696">
              <a:extLst>
                <a:ext uri="{FF2B5EF4-FFF2-40B4-BE49-F238E27FC236}">
                  <a16:creationId xmlns:a16="http://schemas.microsoft.com/office/drawing/2014/main" id="{89471775-A650-92F9-D5A5-E39CA7094C2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8" name="Straight Connector 1697">
              <a:extLst>
                <a:ext uri="{FF2B5EF4-FFF2-40B4-BE49-F238E27FC236}">
                  <a16:creationId xmlns:a16="http://schemas.microsoft.com/office/drawing/2014/main" id="{2C17CBA4-6DB2-9621-B9BE-BAF334D22A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92" name="Straight Connector 1691">
            <a:extLst>
              <a:ext uri="{FF2B5EF4-FFF2-40B4-BE49-F238E27FC236}">
                <a16:creationId xmlns:a16="http://schemas.microsoft.com/office/drawing/2014/main" id="{F070148D-9685-DA36-AEE5-A76320B6F3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341</xdr:row>
      <xdr:rowOff>0</xdr:rowOff>
    </xdr:from>
    <xdr:to>
      <xdr:col>12</xdr:col>
      <xdr:colOff>274320</xdr:colOff>
      <xdr:row>343</xdr:row>
      <xdr:rowOff>2903</xdr:rowOff>
    </xdr:to>
    <xdr:grpSp>
      <xdr:nvGrpSpPr>
        <xdr:cNvPr id="1699" name="Group 1698">
          <a:extLst>
            <a:ext uri="{FF2B5EF4-FFF2-40B4-BE49-F238E27FC236}">
              <a16:creationId xmlns:a16="http://schemas.microsoft.com/office/drawing/2014/main" id="{D5B338E5-069E-497C-80D6-3B1C5B8C8188}"/>
            </a:ext>
          </a:extLst>
        </xdr:cNvPr>
        <xdr:cNvGrpSpPr/>
      </xdr:nvGrpSpPr>
      <xdr:grpSpPr>
        <a:xfrm>
          <a:off x="6212417" y="59541833"/>
          <a:ext cx="274320" cy="362737"/>
          <a:chOff x="6147651" y="793750"/>
          <a:chExt cx="462699" cy="514350"/>
        </a:xfrm>
      </xdr:grpSpPr>
      <xdr:grpSp>
        <xdr:nvGrpSpPr>
          <xdr:cNvPr id="1700" name="Group 1699">
            <a:extLst>
              <a:ext uri="{FF2B5EF4-FFF2-40B4-BE49-F238E27FC236}">
                <a16:creationId xmlns:a16="http://schemas.microsoft.com/office/drawing/2014/main" id="{83ED8F07-3DC9-DDBC-AF09-07789783C62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02" name="Straight Connector 1701">
              <a:extLst>
                <a:ext uri="{FF2B5EF4-FFF2-40B4-BE49-F238E27FC236}">
                  <a16:creationId xmlns:a16="http://schemas.microsoft.com/office/drawing/2014/main" id="{F9D06C32-8862-64D7-A4CB-280650CBFF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3" name="Straight Connector 1702">
              <a:extLst>
                <a:ext uri="{FF2B5EF4-FFF2-40B4-BE49-F238E27FC236}">
                  <a16:creationId xmlns:a16="http://schemas.microsoft.com/office/drawing/2014/main" id="{D706B5DD-AE64-5ABD-9564-D8790A0D9BC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4" name="Straight Connector 1703">
              <a:extLst>
                <a:ext uri="{FF2B5EF4-FFF2-40B4-BE49-F238E27FC236}">
                  <a16:creationId xmlns:a16="http://schemas.microsoft.com/office/drawing/2014/main" id="{42D334FE-9F94-D23B-81D1-F726258FBD3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5" name="Straight Connector 1704">
              <a:extLst>
                <a:ext uri="{FF2B5EF4-FFF2-40B4-BE49-F238E27FC236}">
                  <a16:creationId xmlns:a16="http://schemas.microsoft.com/office/drawing/2014/main" id="{B69928AF-DE8B-B642-1F7A-C670D723172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6" name="Straight Connector 1705">
              <a:extLst>
                <a:ext uri="{FF2B5EF4-FFF2-40B4-BE49-F238E27FC236}">
                  <a16:creationId xmlns:a16="http://schemas.microsoft.com/office/drawing/2014/main" id="{6E43A94A-1E5D-F24B-EE86-6A12DB6E994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7" name="Straight Connector 1706">
              <a:extLst>
                <a:ext uri="{FF2B5EF4-FFF2-40B4-BE49-F238E27FC236}">
                  <a16:creationId xmlns:a16="http://schemas.microsoft.com/office/drawing/2014/main" id="{BF416638-51E7-FBCF-F054-86C6E14B72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01" name="Straight Connector 1700">
            <a:extLst>
              <a:ext uri="{FF2B5EF4-FFF2-40B4-BE49-F238E27FC236}">
                <a16:creationId xmlns:a16="http://schemas.microsoft.com/office/drawing/2014/main" id="{3B96167D-916E-4798-A6F9-F2B930AD049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341</xdr:row>
      <xdr:rowOff>0</xdr:rowOff>
    </xdr:from>
    <xdr:to>
      <xdr:col>18</xdr:col>
      <xdr:colOff>274320</xdr:colOff>
      <xdr:row>343</xdr:row>
      <xdr:rowOff>2903</xdr:rowOff>
    </xdr:to>
    <xdr:grpSp>
      <xdr:nvGrpSpPr>
        <xdr:cNvPr id="1708" name="Group 1707">
          <a:extLst>
            <a:ext uri="{FF2B5EF4-FFF2-40B4-BE49-F238E27FC236}">
              <a16:creationId xmlns:a16="http://schemas.microsoft.com/office/drawing/2014/main" id="{05F1B611-DE10-4787-B94B-7B2AC2AF0A30}"/>
            </a:ext>
          </a:extLst>
        </xdr:cNvPr>
        <xdr:cNvGrpSpPr/>
      </xdr:nvGrpSpPr>
      <xdr:grpSpPr>
        <a:xfrm>
          <a:off x="9387417" y="59541833"/>
          <a:ext cx="274320" cy="362737"/>
          <a:chOff x="6147651" y="793750"/>
          <a:chExt cx="462699" cy="514350"/>
        </a:xfrm>
      </xdr:grpSpPr>
      <xdr:grpSp>
        <xdr:nvGrpSpPr>
          <xdr:cNvPr id="1709" name="Group 1708">
            <a:extLst>
              <a:ext uri="{FF2B5EF4-FFF2-40B4-BE49-F238E27FC236}">
                <a16:creationId xmlns:a16="http://schemas.microsoft.com/office/drawing/2014/main" id="{576BE67A-9BC5-FBE8-7390-991C709E77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11" name="Straight Connector 1710">
              <a:extLst>
                <a:ext uri="{FF2B5EF4-FFF2-40B4-BE49-F238E27FC236}">
                  <a16:creationId xmlns:a16="http://schemas.microsoft.com/office/drawing/2014/main" id="{1CDB4EF5-D377-8C13-21D2-BF6B323E6E6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2" name="Straight Connector 1711">
              <a:extLst>
                <a:ext uri="{FF2B5EF4-FFF2-40B4-BE49-F238E27FC236}">
                  <a16:creationId xmlns:a16="http://schemas.microsoft.com/office/drawing/2014/main" id="{A695EE0E-4DA8-864E-F00B-0E1F08E983F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3" name="Straight Connector 1712">
              <a:extLst>
                <a:ext uri="{FF2B5EF4-FFF2-40B4-BE49-F238E27FC236}">
                  <a16:creationId xmlns:a16="http://schemas.microsoft.com/office/drawing/2014/main" id="{F0FB8170-1BDB-602F-6327-D809DE0AF6F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4" name="Straight Connector 1713">
              <a:extLst>
                <a:ext uri="{FF2B5EF4-FFF2-40B4-BE49-F238E27FC236}">
                  <a16:creationId xmlns:a16="http://schemas.microsoft.com/office/drawing/2014/main" id="{2DC75B79-A8AF-E5C0-B294-2A19C40B86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5" name="Straight Connector 1714">
              <a:extLst>
                <a:ext uri="{FF2B5EF4-FFF2-40B4-BE49-F238E27FC236}">
                  <a16:creationId xmlns:a16="http://schemas.microsoft.com/office/drawing/2014/main" id="{2B7DBBBB-4C66-F09B-0320-2BC58C2E31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6" name="Straight Connector 1715">
              <a:extLst>
                <a:ext uri="{FF2B5EF4-FFF2-40B4-BE49-F238E27FC236}">
                  <a16:creationId xmlns:a16="http://schemas.microsoft.com/office/drawing/2014/main" id="{066A753F-28F0-2366-C659-6CA929502A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0" name="Straight Connector 1709">
            <a:extLst>
              <a:ext uri="{FF2B5EF4-FFF2-40B4-BE49-F238E27FC236}">
                <a16:creationId xmlns:a16="http://schemas.microsoft.com/office/drawing/2014/main" id="{3A87957A-F7C6-E821-8C02-AB856A3C286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317</xdr:row>
      <xdr:rowOff>0</xdr:rowOff>
    </xdr:from>
    <xdr:to>
      <xdr:col>18</xdr:col>
      <xdr:colOff>274320</xdr:colOff>
      <xdr:row>319</xdr:row>
      <xdr:rowOff>2902</xdr:rowOff>
    </xdr:to>
    <xdr:grpSp>
      <xdr:nvGrpSpPr>
        <xdr:cNvPr id="1717" name="Group 1716">
          <a:extLst>
            <a:ext uri="{FF2B5EF4-FFF2-40B4-BE49-F238E27FC236}">
              <a16:creationId xmlns:a16="http://schemas.microsoft.com/office/drawing/2014/main" id="{472E38B2-A7C6-4153-B045-4807054C51C4}"/>
            </a:ext>
          </a:extLst>
        </xdr:cNvPr>
        <xdr:cNvGrpSpPr/>
      </xdr:nvGrpSpPr>
      <xdr:grpSpPr>
        <a:xfrm>
          <a:off x="9387417" y="55435500"/>
          <a:ext cx="274320" cy="362735"/>
          <a:chOff x="6147651" y="793750"/>
          <a:chExt cx="462699" cy="514350"/>
        </a:xfrm>
      </xdr:grpSpPr>
      <xdr:grpSp>
        <xdr:nvGrpSpPr>
          <xdr:cNvPr id="1718" name="Group 1717">
            <a:extLst>
              <a:ext uri="{FF2B5EF4-FFF2-40B4-BE49-F238E27FC236}">
                <a16:creationId xmlns:a16="http://schemas.microsoft.com/office/drawing/2014/main" id="{C7239B67-5999-E88F-06AE-CC3D6D350F1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0" name="Straight Connector 1719">
              <a:extLst>
                <a:ext uri="{FF2B5EF4-FFF2-40B4-BE49-F238E27FC236}">
                  <a16:creationId xmlns:a16="http://schemas.microsoft.com/office/drawing/2014/main" id="{41D0325D-CBF1-2C0B-3C52-044D746478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1" name="Straight Connector 1720">
              <a:extLst>
                <a:ext uri="{FF2B5EF4-FFF2-40B4-BE49-F238E27FC236}">
                  <a16:creationId xmlns:a16="http://schemas.microsoft.com/office/drawing/2014/main" id="{1AB45D4A-DF1A-4E1A-DB82-2903F77BB45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2" name="Straight Connector 1721">
              <a:extLst>
                <a:ext uri="{FF2B5EF4-FFF2-40B4-BE49-F238E27FC236}">
                  <a16:creationId xmlns:a16="http://schemas.microsoft.com/office/drawing/2014/main" id="{C5FC35AD-41C6-3F22-2F95-628160BF34C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3" name="Straight Connector 1722">
              <a:extLst>
                <a:ext uri="{FF2B5EF4-FFF2-40B4-BE49-F238E27FC236}">
                  <a16:creationId xmlns:a16="http://schemas.microsoft.com/office/drawing/2014/main" id="{BC6C98BB-FD3D-7DA9-A477-723F1DF8C7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4" name="Straight Connector 1723">
              <a:extLst>
                <a:ext uri="{FF2B5EF4-FFF2-40B4-BE49-F238E27FC236}">
                  <a16:creationId xmlns:a16="http://schemas.microsoft.com/office/drawing/2014/main" id="{084BE3CD-27DD-D403-10E1-61471758E55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5" name="Straight Connector 1724">
              <a:extLst>
                <a:ext uri="{FF2B5EF4-FFF2-40B4-BE49-F238E27FC236}">
                  <a16:creationId xmlns:a16="http://schemas.microsoft.com/office/drawing/2014/main" id="{ABA79A14-1752-0226-CE71-EFA01844492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9" name="Straight Connector 1718">
            <a:extLst>
              <a:ext uri="{FF2B5EF4-FFF2-40B4-BE49-F238E27FC236}">
                <a16:creationId xmlns:a16="http://schemas.microsoft.com/office/drawing/2014/main" id="{D1022982-D3E5-79C2-48EE-BA780F0787F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317</xdr:row>
      <xdr:rowOff>0</xdr:rowOff>
    </xdr:from>
    <xdr:to>
      <xdr:col>6</xdr:col>
      <xdr:colOff>274320</xdr:colOff>
      <xdr:row>319</xdr:row>
      <xdr:rowOff>2902</xdr:rowOff>
    </xdr:to>
    <xdr:grpSp>
      <xdr:nvGrpSpPr>
        <xdr:cNvPr id="1726" name="Group 1725">
          <a:extLst>
            <a:ext uri="{FF2B5EF4-FFF2-40B4-BE49-F238E27FC236}">
              <a16:creationId xmlns:a16="http://schemas.microsoft.com/office/drawing/2014/main" id="{D2B7C27A-D99C-460E-A6EC-9E7F7A768FBB}"/>
            </a:ext>
          </a:extLst>
        </xdr:cNvPr>
        <xdr:cNvGrpSpPr/>
      </xdr:nvGrpSpPr>
      <xdr:grpSpPr>
        <a:xfrm>
          <a:off x="3037417" y="55435500"/>
          <a:ext cx="274320" cy="362735"/>
          <a:chOff x="6147651" y="793750"/>
          <a:chExt cx="462699" cy="514350"/>
        </a:xfrm>
      </xdr:grpSpPr>
      <xdr:grpSp>
        <xdr:nvGrpSpPr>
          <xdr:cNvPr id="1727" name="Group 1726">
            <a:extLst>
              <a:ext uri="{FF2B5EF4-FFF2-40B4-BE49-F238E27FC236}">
                <a16:creationId xmlns:a16="http://schemas.microsoft.com/office/drawing/2014/main" id="{D4DCA574-044A-9B6A-0C50-9A5115FC01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9" name="Straight Connector 1728">
              <a:extLst>
                <a:ext uri="{FF2B5EF4-FFF2-40B4-BE49-F238E27FC236}">
                  <a16:creationId xmlns:a16="http://schemas.microsoft.com/office/drawing/2014/main" id="{97BF79EB-9402-917B-4ED5-873FE04DFC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0" name="Straight Connector 1729">
              <a:extLst>
                <a:ext uri="{FF2B5EF4-FFF2-40B4-BE49-F238E27FC236}">
                  <a16:creationId xmlns:a16="http://schemas.microsoft.com/office/drawing/2014/main" id="{1D627BFE-8449-1A67-19EB-A21330949F2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1" name="Straight Connector 1730">
              <a:extLst>
                <a:ext uri="{FF2B5EF4-FFF2-40B4-BE49-F238E27FC236}">
                  <a16:creationId xmlns:a16="http://schemas.microsoft.com/office/drawing/2014/main" id="{1410DAFA-EC74-89A4-0DE0-2E810D22898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2" name="Straight Connector 1731">
              <a:extLst>
                <a:ext uri="{FF2B5EF4-FFF2-40B4-BE49-F238E27FC236}">
                  <a16:creationId xmlns:a16="http://schemas.microsoft.com/office/drawing/2014/main" id="{9ED5EBE1-4CE4-6118-AD73-51E997A1827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3" name="Straight Connector 1732">
              <a:extLst>
                <a:ext uri="{FF2B5EF4-FFF2-40B4-BE49-F238E27FC236}">
                  <a16:creationId xmlns:a16="http://schemas.microsoft.com/office/drawing/2014/main" id="{55285425-4534-968C-C425-72124A81ABB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4" name="Straight Connector 1733">
              <a:extLst>
                <a:ext uri="{FF2B5EF4-FFF2-40B4-BE49-F238E27FC236}">
                  <a16:creationId xmlns:a16="http://schemas.microsoft.com/office/drawing/2014/main" id="{1BF96A74-7D12-40F2-FD85-31EC6A35D29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63738BAD-726A-EEA0-D3F6-346B9B7A52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305</xdr:row>
      <xdr:rowOff>0</xdr:rowOff>
    </xdr:from>
    <xdr:to>
      <xdr:col>8</xdr:col>
      <xdr:colOff>274320</xdr:colOff>
      <xdr:row>307</xdr:row>
      <xdr:rowOff>2903</xdr:rowOff>
    </xdr:to>
    <xdr:grpSp>
      <xdr:nvGrpSpPr>
        <xdr:cNvPr id="1735" name="Group 1734">
          <a:extLst>
            <a:ext uri="{FF2B5EF4-FFF2-40B4-BE49-F238E27FC236}">
              <a16:creationId xmlns:a16="http://schemas.microsoft.com/office/drawing/2014/main" id="{B32A4E27-6C87-4118-A200-4722D079C1BB}"/>
            </a:ext>
          </a:extLst>
        </xdr:cNvPr>
        <xdr:cNvGrpSpPr/>
      </xdr:nvGrpSpPr>
      <xdr:grpSpPr>
        <a:xfrm>
          <a:off x="4095750" y="53382333"/>
          <a:ext cx="274320" cy="362737"/>
          <a:chOff x="6147651" y="793750"/>
          <a:chExt cx="462699" cy="514350"/>
        </a:xfrm>
      </xdr:grpSpPr>
      <xdr:grpSp>
        <xdr:nvGrpSpPr>
          <xdr:cNvPr id="1736" name="Group 1735">
            <a:extLst>
              <a:ext uri="{FF2B5EF4-FFF2-40B4-BE49-F238E27FC236}">
                <a16:creationId xmlns:a16="http://schemas.microsoft.com/office/drawing/2014/main" id="{A83F6C01-0048-35D3-B94A-340C7E41B99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38" name="Straight Connector 1737">
              <a:extLst>
                <a:ext uri="{FF2B5EF4-FFF2-40B4-BE49-F238E27FC236}">
                  <a16:creationId xmlns:a16="http://schemas.microsoft.com/office/drawing/2014/main" id="{84160260-D6DF-8C87-16A0-EFFE2AB66F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9" name="Straight Connector 1738">
              <a:extLst>
                <a:ext uri="{FF2B5EF4-FFF2-40B4-BE49-F238E27FC236}">
                  <a16:creationId xmlns:a16="http://schemas.microsoft.com/office/drawing/2014/main" id="{6C64142E-6433-2B7C-2984-41E0B91B297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0" name="Straight Connector 1739">
              <a:extLst>
                <a:ext uri="{FF2B5EF4-FFF2-40B4-BE49-F238E27FC236}">
                  <a16:creationId xmlns:a16="http://schemas.microsoft.com/office/drawing/2014/main" id="{FB811026-684A-5954-3293-A6ABEAE616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1" name="Straight Connector 1740">
              <a:extLst>
                <a:ext uri="{FF2B5EF4-FFF2-40B4-BE49-F238E27FC236}">
                  <a16:creationId xmlns:a16="http://schemas.microsoft.com/office/drawing/2014/main" id="{0D651BF5-2264-D08A-7D61-16E3BBDACFF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2" name="Straight Connector 1741">
              <a:extLst>
                <a:ext uri="{FF2B5EF4-FFF2-40B4-BE49-F238E27FC236}">
                  <a16:creationId xmlns:a16="http://schemas.microsoft.com/office/drawing/2014/main" id="{E4662EB6-FEF2-1AB6-4053-5C2C9F5C4BD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3" name="Straight Connector 1742">
              <a:extLst>
                <a:ext uri="{FF2B5EF4-FFF2-40B4-BE49-F238E27FC236}">
                  <a16:creationId xmlns:a16="http://schemas.microsoft.com/office/drawing/2014/main" id="{4DFB0517-06D8-F2A8-43D9-BEB3614879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37" name="Straight Connector 1736">
            <a:extLst>
              <a:ext uri="{FF2B5EF4-FFF2-40B4-BE49-F238E27FC236}">
                <a16:creationId xmlns:a16="http://schemas.microsoft.com/office/drawing/2014/main" id="{EA845E2C-A4F5-6120-E350-FBE0F4D247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293</xdr:row>
      <xdr:rowOff>0</xdr:rowOff>
    </xdr:from>
    <xdr:to>
      <xdr:col>4</xdr:col>
      <xdr:colOff>274320</xdr:colOff>
      <xdr:row>295</xdr:row>
      <xdr:rowOff>2903</xdr:rowOff>
    </xdr:to>
    <xdr:grpSp>
      <xdr:nvGrpSpPr>
        <xdr:cNvPr id="1744" name="Group 1743">
          <a:extLst>
            <a:ext uri="{FF2B5EF4-FFF2-40B4-BE49-F238E27FC236}">
              <a16:creationId xmlns:a16="http://schemas.microsoft.com/office/drawing/2014/main" id="{5C6CB8F3-FFB3-457F-B909-2A175A816648}"/>
            </a:ext>
          </a:extLst>
        </xdr:cNvPr>
        <xdr:cNvGrpSpPr/>
      </xdr:nvGrpSpPr>
      <xdr:grpSpPr>
        <a:xfrm>
          <a:off x="1979083" y="51329167"/>
          <a:ext cx="274320" cy="362736"/>
          <a:chOff x="6147651" y="793750"/>
          <a:chExt cx="462699" cy="514350"/>
        </a:xfrm>
      </xdr:grpSpPr>
      <xdr:grpSp>
        <xdr:nvGrpSpPr>
          <xdr:cNvPr id="1745" name="Group 1744">
            <a:extLst>
              <a:ext uri="{FF2B5EF4-FFF2-40B4-BE49-F238E27FC236}">
                <a16:creationId xmlns:a16="http://schemas.microsoft.com/office/drawing/2014/main" id="{A1E45601-011C-9830-E931-2F3362C8C7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47" name="Straight Connector 1746">
              <a:extLst>
                <a:ext uri="{FF2B5EF4-FFF2-40B4-BE49-F238E27FC236}">
                  <a16:creationId xmlns:a16="http://schemas.microsoft.com/office/drawing/2014/main" id="{3A1B6F27-E1EB-42FB-5EEC-D72010FBC64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8" name="Straight Connector 1747">
              <a:extLst>
                <a:ext uri="{FF2B5EF4-FFF2-40B4-BE49-F238E27FC236}">
                  <a16:creationId xmlns:a16="http://schemas.microsoft.com/office/drawing/2014/main" id="{767CE07C-C8FA-65CF-C2F5-4D5B4143E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9" name="Straight Connector 1748">
              <a:extLst>
                <a:ext uri="{FF2B5EF4-FFF2-40B4-BE49-F238E27FC236}">
                  <a16:creationId xmlns:a16="http://schemas.microsoft.com/office/drawing/2014/main" id="{79BBF0FD-79E4-F907-8210-EFF9773965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0" name="Straight Connector 1749">
              <a:extLst>
                <a:ext uri="{FF2B5EF4-FFF2-40B4-BE49-F238E27FC236}">
                  <a16:creationId xmlns:a16="http://schemas.microsoft.com/office/drawing/2014/main" id="{01D9CECE-9742-F688-1188-FD96EE74619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1" name="Straight Connector 1750">
              <a:extLst>
                <a:ext uri="{FF2B5EF4-FFF2-40B4-BE49-F238E27FC236}">
                  <a16:creationId xmlns:a16="http://schemas.microsoft.com/office/drawing/2014/main" id="{5379CA41-93A9-46E6-A8A4-04A158EB87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2" name="Straight Connector 1751">
              <a:extLst>
                <a:ext uri="{FF2B5EF4-FFF2-40B4-BE49-F238E27FC236}">
                  <a16:creationId xmlns:a16="http://schemas.microsoft.com/office/drawing/2014/main" id="{4CC34BB6-75E3-2D9C-6F89-9AAAEF040C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46" name="Straight Connector 1745">
            <a:extLst>
              <a:ext uri="{FF2B5EF4-FFF2-40B4-BE49-F238E27FC236}">
                <a16:creationId xmlns:a16="http://schemas.microsoft.com/office/drawing/2014/main" id="{D696BD09-6EFA-E6CB-7B75-B2B0452811A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293</xdr:row>
      <xdr:rowOff>0</xdr:rowOff>
    </xdr:from>
    <xdr:to>
      <xdr:col>6</xdr:col>
      <xdr:colOff>274320</xdr:colOff>
      <xdr:row>295</xdr:row>
      <xdr:rowOff>2903</xdr:rowOff>
    </xdr:to>
    <xdr:grpSp>
      <xdr:nvGrpSpPr>
        <xdr:cNvPr id="1753" name="Group 1752">
          <a:extLst>
            <a:ext uri="{FF2B5EF4-FFF2-40B4-BE49-F238E27FC236}">
              <a16:creationId xmlns:a16="http://schemas.microsoft.com/office/drawing/2014/main" id="{EA4C23B7-2417-4C3A-AA14-0F47307467A9}"/>
            </a:ext>
          </a:extLst>
        </xdr:cNvPr>
        <xdr:cNvGrpSpPr/>
      </xdr:nvGrpSpPr>
      <xdr:grpSpPr>
        <a:xfrm>
          <a:off x="3037417" y="51329167"/>
          <a:ext cx="274320" cy="362736"/>
          <a:chOff x="6147651" y="793750"/>
          <a:chExt cx="462699" cy="514350"/>
        </a:xfrm>
      </xdr:grpSpPr>
      <xdr:grpSp>
        <xdr:nvGrpSpPr>
          <xdr:cNvPr id="1754" name="Group 1753">
            <a:extLst>
              <a:ext uri="{FF2B5EF4-FFF2-40B4-BE49-F238E27FC236}">
                <a16:creationId xmlns:a16="http://schemas.microsoft.com/office/drawing/2014/main" id="{32530F43-1B5C-43BA-5C7A-EF36DE49EC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56" name="Straight Connector 1755">
              <a:extLst>
                <a:ext uri="{FF2B5EF4-FFF2-40B4-BE49-F238E27FC236}">
                  <a16:creationId xmlns:a16="http://schemas.microsoft.com/office/drawing/2014/main" id="{87C25455-E799-31D9-FDD5-4AF9F509C96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7" name="Straight Connector 1756">
              <a:extLst>
                <a:ext uri="{FF2B5EF4-FFF2-40B4-BE49-F238E27FC236}">
                  <a16:creationId xmlns:a16="http://schemas.microsoft.com/office/drawing/2014/main" id="{CB396847-2AD5-EF2B-9AB3-7C921B21D29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8" name="Straight Connector 1757">
              <a:extLst>
                <a:ext uri="{FF2B5EF4-FFF2-40B4-BE49-F238E27FC236}">
                  <a16:creationId xmlns:a16="http://schemas.microsoft.com/office/drawing/2014/main" id="{195E0811-27D1-8E3C-B02F-FBF7103A5C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9" name="Straight Connector 1758">
              <a:extLst>
                <a:ext uri="{FF2B5EF4-FFF2-40B4-BE49-F238E27FC236}">
                  <a16:creationId xmlns:a16="http://schemas.microsoft.com/office/drawing/2014/main" id="{A2CF4745-36BE-50D6-6049-2624997DCE8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0" name="Straight Connector 1759">
              <a:extLst>
                <a:ext uri="{FF2B5EF4-FFF2-40B4-BE49-F238E27FC236}">
                  <a16:creationId xmlns:a16="http://schemas.microsoft.com/office/drawing/2014/main" id="{0B702535-CC43-54DE-8B84-C1DD57A955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1" name="Straight Connector 1760">
              <a:extLst>
                <a:ext uri="{FF2B5EF4-FFF2-40B4-BE49-F238E27FC236}">
                  <a16:creationId xmlns:a16="http://schemas.microsoft.com/office/drawing/2014/main" id="{C787104D-782A-C73A-42BD-07850E11D74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5" name="Straight Connector 1754">
            <a:extLst>
              <a:ext uri="{FF2B5EF4-FFF2-40B4-BE49-F238E27FC236}">
                <a16:creationId xmlns:a16="http://schemas.microsoft.com/office/drawing/2014/main" id="{43D49FD0-C7FE-42B7-221B-154D59C67C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293</xdr:row>
      <xdr:rowOff>0</xdr:rowOff>
    </xdr:from>
    <xdr:to>
      <xdr:col>8</xdr:col>
      <xdr:colOff>274320</xdr:colOff>
      <xdr:row>295</xdr:row>
      <xdr:rowOff>2903</xdr:rowOff>
    </xdr:to>
    <xdr:grpSp>
      <xdr:nvGrpSpPr>
        <xdr:cNvPr id="1762" name="Group 1761">
          <a:extLst>
            <a:ext uri="{FF2B5EF4-FFF2-40B4-BE49-F238E27FC236}">
              <a16:creationId xmlns:a16="http://schemas.microsoft.com/office/drawing/2014/main" id="{DF3B757C-77A4-42B2-A2FD-C5229454869B}"/>
            </a:ext>
          </a:extLst>
        </xdr:cNvPr>
        <xdr:cNvGrpSpPr/>
      </xdr:nvGrpSpPr>
      <xdr:grpSpPr>
        <a:xfrm>
          <a:off x="4095750" y="51329167"/>
          <a:ext cx="274320" cy="362736"/>
          <a:chOff x="6147651" y="793750"/>
          <a:chExt cx="462699" cy="514350"/>
        </a:xfrm>
      </xdr:grpSpPr>
      <xdr:grpSp>
        <xdr:nvGrpSpPr>
          <xdr:cNvPr id="1763" name="Group 1762">
            <a:extLst>
              <a:ext uri="{FF2B5EF4-FFF2-40B4-BE49-F238E27FC236}">
                <a16:creationId xmlns:a16="http://schemas.microsoft.com/office/drawing/2014/main" id="{08AAE789-1E83-72CD-B9E2-D6ECECCB37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5" name="Straight Connector 1764">
              <a:extLst>
                <a:ext uri="{FF2B5EF4-FFF2-40B4-BE49-F238E27FC236}">
                  <a16:creationId xmlns:a16="http://schemas.microsoft.com/office/drawing/2014/main" id="{E952E0FA-963E-28A9-5460-8D44D1970F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6" name="Straight Connector 1765">
              <a:extLst>
                <a:ext uri="{FF2B5EF4-FFF2-40B4-BE49-F238E27FC236}">
                  <a16:creationId xmlns:a16="http://schemas.microsoft.com/office/drawing/2014/main" id="{70B939DE-4194-065E-DBB6-8E379BF844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7" name="Straight Connector 1766">
              <a:extLst>
                <a:ext uri="{FF2B5EF4-FFF2-40B4-BE49-F238E27FC236}">
                  <a16:creationId xmlns:a16="http://schemas.microsoft.com/office/drawing/2014/main" id="{38507273-FBCE-3AA4-AD2C-39CBABB4534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8" name="Straight Connector 1767">
              <a:extLst>
                <a:ext uri="{FF2B5EF4-FFF2-40B4-BE49-F238E27FC236}">
                  <a16:creationId xmlns:a16="http://schemas.microsoft.com/office/drawing/2014/main" id="{51BD3A26-C439-9BE5-FABD-4B4D7CB8C05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9" name="Straight Connector 1768">
              <a:extLst>
                <a:ext uri="{FF2B5EF4-FFF2-40B4-BE49-F238E27FC236}">
                  <a16:creationId xmlns:a16="http://schemas.microsoft.com/office/drawing/2014/main" id="{21AFD83D-C650-8C65-C6B0-CD631F865B1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0" name="Straight Connector 1769">
              <a:extLst>
                <a:ext uri="{FF2B5EF4-FFF2-40B4-BE49-F238E27FC236}">
                  <a16:creationId xmlns:a16="http://schemas.microsoft.com/office/drawing/2014/main" id="{DCFEF5F6-062A-1FF3-157B-E6A4957E6C6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64" name="Straight Connector 1763">
            <a:extLst>
              <a:ext uri="{FF2B5EF4-FFF2-40B4-BE49-F238E27FC236}">
                <a16:creationId xmlns:a16="http://schemas.microsoft.com/office/drawing/2014/main" id="{AC672746-71AB-14C5-E5D2-A852B5690B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293</xdr:row>
      <xdr:rowOff>0</xdr:rowOff>
    </xdr:from>
    <xdr:to>
      <xdr:col>10</xdr:col>
      <xdr:colOff>274320</xdr:colOff>
      <xdr:row>295</xdr:row>
      <xdr:rowOff>2903</xdr:rowOff>
    </xdr:to>
    <xdr:grpSp>
      <xdr:nvGrpSpPr>
        <xdr:cNvPr id="1771" name="Group 1770">
          <a:extLst>
            <a:ext uri="{FF2B5EF4-FFF2-40B4-BE49-F238E27FC236}">
              <a16:creationId xmlns:a16="http://schemas.microsoft.com/office/drawing/2014/main" id="{8F6AAF1F-1737-41A3-AF96-AB3B71844874}"/>
            </a:ext>
          </a:extLst>
        </xdr:cNvPr>
        <xdr:cNvGrpSpPr/>
      </xdr:nvGrpSpPr>
      <xdr:grpSpPr>
        <a:xfrm>
          <a:off x="5154083" y="51329167"/>
          <a:ext cx="274320" cy="362736"/>
          <a:chOff x="6147651" y="793750"/>
          <a:chExt cx="462699" cy="514350"/>
        </a:xfrm>
      </xdr:grpSpPr>
      <xdr:grpSp>
        <xdr:nvGrpSpPr>
          <xdr:cNvPr id="1772" name="Group 1771">
            <a:extLst>
              <a:ext uri="{FF2B5EF4-FFF2-40B4-BE49-F238E27FC236}">
                <a16:creationId xmlns:a16="http://schemas.microsoft.com/office/drawing/2014/main" id="{58310657-2652-23B5-D642-0FBC2A146C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74" name="Straight Connector 1773">
              <a:extLst>
                <a:ext uri="{FF2B5EF4-FFF2-40B4-BE49-F238E27FC236}">
                  <a16:creationId xmlns:a16="http://schemas.microsoft.com/office/drawing/2014/main" id="{340A8EAD-01C3-BA5F-5BFA-19EFE8283B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5" name="Straight Connector 1774">
              <a:extLst>
                <a:ext uri="{FF2B5EF4-FFF2-40B4-BE49-F238E27FC236}">
                  <a16:creationId xmlns:a16="http://schemas.microsoft.com/office/drawing/2014/main" id="{E7255A28-E5D4-A75A-E8E5-4C5C2E78547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6" name="Straight Connector 1775">
              <a:extLst>
                <a:ext uri="{FF2B5EF4-FFF2-40B4-BE49-F238E27FC236}">
                  <a16:creationId xmlns:a16="http://schemas.microsoft.com/office/drawing/2014/main" id="{89FCD3BB-1F59-268D-4AC0-9F384E98E0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7" name="Straight Connector 1776">
              <a:extLst>
                <a:ext uri="{FF2B5EF4-FFF2-40B4-BE49-F238E27FC236}">
                  <a16:creationId xmlns:a16="http://schemas.microsoft.com/office/drawing/2014/main" id="{0631B2A9-C64B-B0AE-9625-7739D9A44BE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8" name="Straight Connector 1777">
              <a:extLst>
                <a:ext uri="{FF2B5EF4-FFF2-40B4-BE49-F238E27FC236}">
                  <a16:creationId xmlns:a16="http://schemas.microsoft.com/office/drawing/2014/main" id="{744EC07C-1E17-76F7-A54C-8E795AB00E4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9" name="Straight Connector 1778">
              <a:extLst>
                <a:ext uri="{FF2B5EF4-FFF2-40B4-BE49-F238E27FC236}">
                  <a16:creationId xmlns:a16="http://schemas.microsoft.com/office/drawing/2014/main" id="{F907162C-DCB0-A52A-12D5-CDE83FF56E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73" name="Straight Connector 1772">
            <a:extLst>
              <a:ext uri="{FF2B5EF4-FFF2-40B4-BE49-F238E27FC236}">
                <a16:creationId xmlns:a16="http://schemas.microsoft.com/office/drawing/2014/main" id="{317C89FF-E736-88F0-A128-4230DAB55C0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293</xdr:row>
      <xdr:rowOff>0</xdr:rowOff>
    </xdr:from>
    <xdr:to>
      <xdr:col>12</xdr:col>
      <xdr:colOff>274320</xdr:colOff>
      <xdr:row>295</xdr:row>
      <xdr:rowOff>2903</xdr:rowOff>
    </xdr:to>
    <xdr:grpSp>
      <xdr:nvGrpSpPr>
        <xdr:cNvPr id="1780" name="Group 1779">
          <a:extLst>
            <a:ext uri="{FF2B5EF4-FFF2-40B4-BE49-F238E27FC236}">
              <a16:creationId xmlns:a16="http://schemas.microsoft.com/office/drawing/2014/main" id="{EE38742C-99C3-4E3F-8AE7-B561FA005B7D}"/>
            </a:ext>
          </a:extLst>
        </xdr:cNvPr>
        <xdr:cNvGrpSpPr/>
      </xdr:nvGrpSpPr>
      <xdr:grpSpPr>
        <a:xfrm>
          <a:off x="6212417" y="51329167"/>
          <a:ext cx="274320" cy="362736"/>
          <a:chOff x="6147651" y="793750"/>
          <a:chExt cx="462699" cy="514350"/>
        </a:xfrm>
      </xdr:grpSpPr>
      <xdr:grpSp>
        <xdr:nvGrpSpPr>
          <xdr:cNvPr id="1781" name="Group 1780">
            <a:extLst>
              <a:ext uri="{FF2B5EF4-FFF2-40B4-BE49-F238E27FC236}">
                <a16:creationId xmlns:a16="http://schemas.microsoft.com/office/drawing/2014/main" id="{6C96A9F0-2C64-A8BB-7893-01CF1D97E74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83" name="Straight Connector 1782">
              <a:extLst>
                <a:ext uri="{FF2B5EF4-FFF2-40B4-BE49-F238E27FC236}">
                  <a16:creationId xmlns:a16="http://schemas.microsoft.com/office/drawing/2014/main" id="{F1452C57-6F69-94B6-99C3-D3AE0DD166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4" name="Straight Connector 1783">
              <a:extLst>
                <a:ext uri="{FF2B5EF4-FFF2-40B4-BE49-F238E27FC236}">
                  <a16:creationId xmlns:a16="http://schemas.microsoft.com/office/drawing/2014/main" id="{46D46607-1C23-05B7-5A7C-561369D1DCB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5" name="Straight Connector 1784">
              <a:extLst>
                <a:ext uri="{FF2B5EF4-FFF2-40B4-BE49-F238E27FC236}">
                  <a16:creationId xmlns:a16="http://schemas.microsoft.com/office/drawing/2014/main" id="{7B9B4142-6087-EC35-A2CD-150617AE63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6" name="Straight Connector 1785">
              <a:extLst>
                <a:ext uri="{FF2B5EF4-FFF2-40B4-BE49-F238E27FC236}">
                  <a16:creationId xmlns:a16="http://schemas.microsoft.com/office/drawing/2014/main" id="{67C0AB6B-34CC-3E08-6168-27B3E46DF3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7" name="Straight Connector 1786">
              <a:extLst>
                <a:ext uri="{FF2B5EF4-FFF2-40B4-BE49-F238E27FC236}">
                  <a16:creationId xmlns:a16="http://schemas.microsoft.com/office/drawing/2014/main" id="{303CA0AE-D535-8042-8C8D-224FBB89B1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8" name="Straight Connector 1787">
              <a:extLst>
                <a:ext uri="{FF2B5EF4-FFF2-40B4-BE49-F238E27FC236}">
                  <a16:creationId xmlns:a16="http://schemas.microsoft.com/office/drawing/2014/main" id="{08FAEE28-6185-4BFF-DD4D-29661192876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82" name="Straight Connector 1781">
            <a:extLst>
              <a:ext uri="{FF2B5EF4-FFF2-40B4-BE49-F238E27FC236}">
                <a16:creationId xmlns:a16="http://schemas.microsoft.com/office/drawing/2014/main" id="{BD75E0B5-79C2-5445-0B0D-812B8F57026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293</xdr:row>
      <xdr:rowOff>0</xdr:rowOff>
    </xdr:from>
    <xdr:to>
      <xdr:col>14</xdr:col>
      <xdr:colOff>274320</xdr:colOff>
      <xdr:row>295</xdr:row>
      <xdr:rowOff>2903</xdr:rowOff>
    </xdr:to>
    <xdr:grpSp>
      <xdr:nvGrpSpPr>
        <xdr:cNvPr id="1789" name="Group 1788">
          <a:extLst>
            <a:ext uri="{FF2B5EF4-FFF2-40B4-BE49-F238E27FC236}">
              <a16:creationId xmlns:a16="http://schemas.microsoft.com/office/drawing/2014/main" id="{73F43977-EFD2-404D-B788-598463467AF8}"/>
            </a:ext>
          </a:extLst>
        </xdr:cNvPr>
        <xdr:cNvGrpSpPr/>
      </xdr:nvGrpSpPr>
      <xdr:grpSpPr>
        <a:xfrm>
          <a:off x="7270750" y="51329167"/>
          <a:ext cx="274320" cy="362736"/>
          <a:chOff x="6147651" y="793750"/>
          <a:chExt cx="462699" cy="514350"/>
        </a:xfrm>
      </xdr:grpSpPr>
      <xdr:grpSp>
        <xdr:nvGrpSpPr>
          <xdr:cNvPr id="1790" name="Group 1789">
            <a:extLst>
              <a:ext uri="{FF2B5EF4-FFF2-40B4-BE49-F238E27FC236}">
                <a16:creationId xmlns:a16="http://schemas.microsoft.com/office/drawing/2014/main" id="{A7B5ED66-56EB-534F-9219-591DEA8A3A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92" name="Straight Connector 1791">
              <a:extLst>
                <a:ext uri="{FF2B5EF4-FFF2-40B4-BE49-F238E27FC236}">
                  <a16:creationId xmlns:a16="http://schemas.microsoft.com/office/drawing/2014/main" id="{D39FCF33-0762-0BC3-6A7B-60FE555D73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3" name="Straight Connector 1792">
              <a:extLst>
                <a:ext uri="{FF2B5EF4-FFF2-40B4-BE49-F238E27FC236}">
                  <a16:creationId xmlns:a16="http://schemas.microsoft.com/office/drawing/2014/main" id="{7997E907-DE2A-ADAA-88F1-14D6FAAD75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4" name="Straight Connector 1793">
              <a:extLst>
                <a:ext uri="{FF2B5EF4-FFF2-40B4-BE49-F238E27FC236}">
                  <a16:creationId xmlns:a16="http://schemas.microsoft.com/office/drawing/2014/main" id="{BE9B054F-2D24-328A-646C-83E4A47696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5" name="Straight Connector 1794">
              <a:extLst>
                <a:ext uri="{FF2B5EF4-FFF2-40B4-BE49-F238E27FC236}">
                  <a16:creationId xmlns:a16="http://schemas.microsoft.com/office/drawing/2014/main" id="{42F63734-F62B-F004-4D43-8A658F507D2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6" name="Straight Connector 1795">
              <a:extLst>
                <a:ext uri="{FF2B5EF4-FFF2-40B4-BE49-F238E27FC236}">
                  <a16:creationId xmlns:a16="http://schemas.microsoft.com/office/drawing/2014/main" id="{603F120A-8C54-800D-9057-6C8688FA52A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7" name="Straight Connector 1796">
              <a:extLst>
                <a:ext uri="{FF2B5EF4-FFF2-40B4-BE49-F238E27FC236}">
                  <a16:creationId xmlns:a16="http://schemas.microsoft.com/office/drawing/2014/main" id="{557CC817-AD70-7D61-96F7-2F1428AB9A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ADB9A4BE-220B-23B1-6808-AD9ED6C54B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293</xdr:row>
      <xdr:rowOff>0</xdr:rowOff>
    </xdr:from>
    <xdr:to>
      <xdr:col>16</xdr:col>
      <xdr:colOff>274320</xdr:colOff>
      <xdr:row>295</xdr:row>
      <xdr:rowOff>2903</xdr:rowOff>
    </xdr:to>
    <xdr:grpSp>
      <xdr:nvGrpSpPr>
        <xdr:cNvPr id="1798" name="Group 1797">
          <a:extLst>
            <a:ext uri="{FF2B5EF4-FFF2-40B4-BE49-F238E27FC236}">
              <a16:creationId xmlns:a16="http://schemas.microsoft.com/office/drawing/2014/main" id="{68889249-0269-4BF2-A350-F53F346475C5}"/>
            </a:ext>
          </a:extLst>
        </xdr:cNvPr>
        <xdr:cNvGrpSpPr/>
      </xdr:nvGrpSpPr>
      <xdr:grpSpPr>
        <a:xfrm>
          <a:off x="8329083" y="51329167"/>
          <a:ext cx="274320" cy="362736"/>
          <a:chOff x="6147651" y="793750"/>
          <a:chExt cx="462699" cy="514350"/>
        </a:xfrm>
      </xdr:grpSpPr>
      <xdr:grpSp>
        <xdr:nvGrpSpPr>
          <xdr:cNvPr id="1799" name="Group 1798">
            <a:extLst>
              <a:ext uri="{FF2B5EF4-FFF2-40B4-BE49-F238E27FC236}">
                <a16:creationId xmlns:a16="http://schemas.microsoft.com/office/drawing/2014/main" id="{10162E60-5806-E407-AAB1-ACBF597D01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01" name="Straight Connector 1800">
              <a:extLst>
                <a:ext uri="{FF2B5EF4-FFF2-40B4-BE49-F238E27FC236}">
                  <a16:creationId xmlns:a16="http://schemas.microsoft.com/office/drawing/2014/main" id="{07B9E68F-D948-B0A5-5F89-18665A017C5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2" name="Straight Connector 1801">
              <a:extLst>
                <a:ext uri="{FF2B5EF4-FFF2-40B4-BE49-F238E27FC236}">
                  <a16:creationId xmlns:a16="http://schemas.microsoft.com/office/drawing/2014/main" id="{10178656-1061-804F-10EF-04CEA72BC54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3" name="Straight Connector 1802">
              <a:extLst>
                <a:ext uri="{FF2B5EF4-FFF2-40B4-BE49-F238E27FC236}">
                  <a16:creationId xmlns:a16="http://schemas.microsoft.com/office/drawing/2014/main" id="{4CA7404B-04EF-AA60-7C69-4B264CEAD7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4" name="Straight Connector 1803">
              <a:extLst>
                <a:ext uri="{FF2B5EF4-FFF2-40B4-BE49-F238E27FC236}">
                  <a16:creationId xmlns:a16="http://schemas.microsoft.com/office/drawing/2014/main" id="{0F8AE3E2-2A70-2C75-307B-03B15A67502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5" name="Straight Connector 1804">
              <a:extLst>
                <a:ext uri="{FF2B5EF4-FFF2-40B4-BE49-F238E27FC236}">
                  <a16:creationId xmlns:a16="http://schemas.microsoft.com/office/drawing/2014/main" id="{DD0DF05C-859E-4D5C-0F38-B9612CAD503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6" name="Straight Connector 1805">
              <a:extLst>
                <a:ext uri="{FF2B5EF4-FFF2-40B4-BE49-F238E27FC236}">
                  <a16:creationId xmlns:a16="http://schemas.microsoft.com/office/drawing/2014/main" id="{8ADAB9BE-D403-7B92-4475-93CBA52060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0" name="Straight Connector 1799">
            <a:extLst>
              <a:ext uri="{FF2B5EF4-FFF2-40B4-BE49-F238E27FC236}">
                <a16:creationId xmlns:a16="http://schemas.microsoft.com/office/drawing/2014/main" id="{5529B8C0-1155-0C43-DE3B-2D1C4F781B0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293</xdr:row>
      <xdr:rowOff>0</xdr:rowOff>
    </xdr:from>
    <xdr:to>
      <xdr:col>20</xdr:col>
      <xdr:colOff>274320</xdr:colOff>
      <xdr:row>295</xdr:row>
      <xdr:rowOff>2903</xdr:rowOff>
    </xdr:to>
    <xdr:grpSp>
      <xdr:nvGrpSpPr>
        <xdr:cNvPr id="1807" name="Group 1806">
          <a:extLst>
            <a:ext uri="{FF2B5EF4-FFF2-40B4-BE49-F238E27FC236}">
              <a16:creationId xmlns:a16="http://schemas.microsoft.com/office/drawing/2014/main" id="{D89BE44E-A192-4126-8531-1557407DDDC7}"/>
            </a:ext>
          </a:extLst>
        </xdr:cNvPr>
        <xdr:cNvGrpSpPr/>
      </xdr:nvGrpSpPr>
      <xdr:grpSpPr>
        <a:xfrm>
          <a:off x="10445750" y="51329167"/>
          <a:ext cx="274320" cy="362736"/>
          <a:chOff x="6147651" y="793750"/>
          <a:chExt cx="462699" cy="514350"/>
        </a:xfrm>
      </xdr:grpSpPr>
      <xdr:grpSp>
        <xdr:nvGrpSpPr>
          <xdr:cNvPr id="1808" name="Group 1807">
            <a:extLst>
              <a:ext uri="{FF2B5EF4-FFF2-40B4-BE49-F238E27FC236}">
                <a16:creationId xmlns:a16="http://schemas.microsoft.com/office/drawing/2014/main" id="{72BBAEBC-D155-0D31-0D7F-EE46E277FF9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0" name="Straight Connector 1809">
              <a:extLst>
                <a:ext uri="{FF2B5EF4-FFF2-40B4-BE49-F238E27FC236}">
                  <a16:creationId xmlns:a16="http://schemas.microsoft.com/office/drawing/2014/main" id="{BC519B3A-545E-E81B-34F7-D17C55BA24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1" name="Straight Connector 1810">
              <a:extLst>
                <a:ext uri="{FF2B5EF4-FFF2-40B4-BE49-F238E27FC236}">
                  <a16:creationId xmlns:a16="http://schemas.microsoft.com/office/drawing/2014/main" id="{A3DB016E-166C-B7DA-54C7-1965851661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2" name="Straight Connector 1811">
              <a:extLst>
                <a:ext uri="{FF2B5EF4-FFF2-40B4-BE49-F238E27FC236}">
                  <a16:creationId xmlns:a16="http://schemas.microsoft.com/office/drawing/2014/main" id="{8DB98607-FACD-07F7-6B7A-5AE47046AB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3" name="Straight Connector 1812">
              <a:extLst>
                <a:ext uri="{FF2B5EF4-FFF2-40B4-BE49-F238E27FC236}">
                  <a16:creationId xmlns:a16="http://schemas.microsoft.com/office/drawing/2014/main" id="{F323A630-91A6-4DB8-E258-C0EF1D4B6D1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4" name="Straight Connector 1813">
              <a:extLst>
                <a:ext uri="{FF2B5EF4-FFF2-40B4-BE49-F238E27FC236}">
                  <a16:creationId xmlns:a16="http://schemas.microsoft.com/office/drawing/2014/main" id="{5CEA7234-E81B-6102-9CA6-8286021DD1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5" name="Straight Connector 1814">
              <a:extLst>
                <a:ext uri="{FF2B5EF4-FFF2-40B4-BE49-F238E27FC236}">
                  <a16:creationId xmlns:a16="http://schemas.microsoft.com/office/drawing/2014/main" id="{110D7BBE-1659-8F9C-DD4D-825859BD1F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9" name="Straight Connector 1808">
            <a:extLst>
              <a:ext uri="{FF2B5EF4-FFF2-40B4-BE49-F238E27FC236}">
                <a16:creationId xmlns:a16="http://schemas.microsoft.com/office/drawing/2014/main" id="{58B8D795-5918-D0A3-53C5-338AFF70E75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274320</xdr:colOff>
      <xdr:row>307</xdr:row>
      <xdr:rowOff>2903</xdr:rowOff>
    </xdr:to>
    <xdr:grpSp>
      <xdr:nvGrpSpPr>
        <xdr:cNvPr id="1816" name="Group 1815">
          <a:extLst>
            <a:ext uri="{FF2B5EF4-FFF2-40B4-BE49-F238E27FC236}">
              <a16:creationId xmlns:a16="http://schemas.microsoft.com/office/drawing/2014/main" id="{CF1F1EF3-62B1-4125-A55A-6CB0E63BB02B}"/>
            </a:ext>
          </a:extLst>
        </xdr:cNvPr>
        <xdr:cNvGrpSpPr/>
      </xdr:nvGrpSpPr>
      <xdr:grpSpPr>
        <a:xfrm>
          <a:off x="920750" y="53382333"/>
          <a:ext cx="274320" cy="362737"/>
          <a:chOff x="6147651" y="793750"/>
          <a:chExt cx="462699" cy="514350"/>
        </a:xfrm>
      </xdr:grpSpPr>
      <xdr:grpSp>
        <xdr:nvGrpSpPr>
          <xdr:cNvPr id="1817" name="Group 1816">
            <a:extLst>
              <a:ext uri="{FF2B5EF4-FFF2-40B4-BE49-F238E27FC236}">
                <a16:creationId xmlns:a16="http://schemas.microsoft.com/office/drawing/2014/main" id="{F3F9297E-263A-EA5C-2A81-4969158B49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9" name="Straight Connector 1818">
              <a:extLst>
                <a:ext uri="{FF2B5EF4-FFF2-40B4-BE49-F238E27FC236}">
                  <a16:creationId xmlns:a16="http://schemas.microsoft.com/office/drawing/2014/main" id="{2B6A4343-B405-F21D-06E0-E6C33EEDFC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0" name="Straight Connector 1819">
              <a:extLst>
                <a:ext uri="{FF2B5EF4-FFF2-40B4-BE49-F238E27FC236}">
                  <a16:creationId xmlns:a16="http://schemas.microsoft.com/office/drawing/2014/main" id="{300D658F-EF7C-5D65-EA7E-3A31ECD4C4D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1" name="Straight Connector 1820">
              <a:extLst>
                <a:ext uri="{FF2B5EF4-FFF2-40B4-BE49-F238E27FC236}">
                  <a16:creationId xmlns:a16="http://schemas.microsoft.com/office/drawing/2014/main" id="{5BE5EEE5-C774-5235-7D51-404B3372038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2" name="Straight Connector 1821">
              <a:extLst>
                <a:ext uri="{FF2B5EF4-FFF2-40B4-BE49-F238E27FC236}">
                  <a16:creationId xmlns:a16="http://schemas.microsoft.com/office/drawing/2014/main" id="{6D43D083-F83D-1F49-1A35-A4474825109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3" name="Straight Connector 1822">
              <a:extLst>
                <a:ext uri="{FF2B5EF4-FFF2-40B4-BE49-F238E27FC236}">
                  <a16:creationId xmlns:a16="http://schemas.microsoft.com/office/drawing/2014/main" id="{D36C311A-0AE5-44A7-AFC0-A0EDA1D8B2E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4" name="Straight Connector 1823">
              <a:extLst>
                <a:ext uri="{FF2B5EF4-FFF2-40B4-BE49-F238E27FC236}">
                  <a16:creationId xmlns:a16="http://schemas.microsoft.com/office/drawing/2014/main" id="{7A3096C2-E5D0-2F1D-40BD-B2BF2E25E0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18" name="Straight Connector 1817">
            <a:extLst>
              <a:ext uri="{FF2B5EF4-FFF2-40B4-BE49-F238E27FC236}">
                <a16:creationId xmlns:a16="http://schemas.microsoft.com/office/drawing/2014/main" id="{26A798E6-D5CE-8305-7E06-3AEA23A756D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353</xdr:row>
      <xdr:rowOff>0</xdr:rowOff>
    </xdr:from>
    <xdr:to>
      <xdr:col>12</xdr:col>
      <xdr:colOff>274320</xdr:colOff>
      <xdr:row>355</xdr:row>
      <xdr:rowOff>2903</xdr:rowOff>
    </xdr:to>
    <xdr:grpSp>
      <xdr:nvGrpSpPr>
        <xdr:cNvPr id="1825" name="Group 1824">
          <a:extLst>
            <a:ext uri="{FF2B5EF4-FFF2-40B4-BE49-F238E27FC236}">
              <a16:creationId xmlns:a16="http://schemas.microsoft.com/office/drawing/2014/main" id="{708C41E9-F7DB-40A3-91CA-54E182183634}"/>
            </a:ext>
          </a:extLst>
        </xdr:cNvPr>
        <xdr:cNvGrpSpPr/>
      </xdr:nvGrpSpPr>
      <xdr:grpSpPr>
        <a:xfrm>
          <a:off x="6212417" y="61595000"/>
          <a:ext cx="274320" cy="362736"/>
          <a:chOff x="6147651" y="793750"/>
          <a:chExt cx="462699" cy="514350"/>
        </a:xfrm>
      </xdr:grpSpPr>
      <xdr:grpSp>
        <xdr:nvGrpSpPr>
          <xdr:cNvPr id="1826" name="Group 1825">
            <a:extLst>
              <a:ext uri="{FF2B5EF4-FFF2-40B4-BE49-F238E27FC236}">
                <a16:creationId xmlns:a16="http://schemas.microsoft.com/office/drawing/2014/main" id="{674A65EC-4928-1D22-9670-8427F523F1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28" name="Straight Connector 1827">
              <a:extLst>
                <a:ext uri="{FF2B5EF4-FFF2-40B4-BE49-F238E27FC236}">
                  <a16:creationId xmlns:a16="http://schemas.microsoft.com/office/drawing/2014/main" id="{4F454526-DF14-2AA8-D2F1-06C0B23CEE6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9" name="Straight Connector 1828">
              <a:extLst>
                <a:ext uri="{FF2B5EF4-FFF2-40B4-BE49-F238E27FC236}">
                  <a16:creationId xmlns:a16="http://schemas.microsoft.com/office/drawing/2014/main" id="{BB5D37E5-91B6-BEC9-C0A6-3096FF621AE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0" name="Straight Connector 1829">
              <a:extLst>
                <a:ext uri="{FF2B5EF4-FFF2-40B4-BE49-F238E27FC236}">
                  <a16:creationId xmlns:a16="http://schemas.microsoft.com/office/drawing/2014/main" id="{70FFBF6F-C39C-93C1-5397-48ED2BEC42D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1" name="Straight Connector 1830">
              <a:extLst>
                <a:ext uri="{FF2B5EF4-FFF2-40B4-BE49-F238E27FC236}">
                  <a16:creationId xmlns:a16="http://schemas.microsoft.com/office/drawing/2014/main" id="{D8368B10-D19E-2580-76C4-011EC43C23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2" name="Straight Connector 1831">
              <a:extLst>
                <a:ext uri="{FF2B5EF4-FFF2-40B4-BE49-F238E27FC236}">
                  <a16:creationId xmlns:a16="http://schemas.microsoft.com/office/drawing/2014/main" id="{CBC310A1-1835-3FB3-90BE-B6E9EA5094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3" name="Straight Connector 1832">
              <a:extLst>
                <a:ext uri="{FF2B5EF4-FFF2-40B4-BE49-F238E27FC236}">
                  <a16:creationId xmlns:a16="http://schemas.microsoft.com/office/drawing/2014/main" id="{4AE1746B-B0F1-5A5F-1022-0622566052B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27" name="Straight Connector 1826">
            <a:extLst>
              <a:ext uri="{FF2B5EF4-FFF2-40B4-BE49-F238E27FC236}">
                <a16:creationId xmlns:a16="http://schemas.microsoft.com/office/drawing/2014/main" id="{85A16216-6F9B-AEE7-88BD-F5F7A681FA7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341</xdr:row>
      <xdr:rowOff>0</xdr:rowOff>
    </xdr:from>
    <xdr:to>
      <xdr:col>16</xdr:col>
      <xdr:colOff>274320</xdr:colOff>
      <xdr:row>343</xdr:row>
      <xdr:rowOff>2903</xdr:rowOff>
    </xdr:to>
    <xdr:grpSp>
      <xdr:nvGrpSpPr>
        <xdr:cNvPr id="1834" name="Group 1833">
          <a:extLst>
            <a:ext uri="{FF2B5EF4-FFF2-40B4-BE49-F238E27FC236}">
              <a16:creationId xmlns:a16="http://schemas.microsoft.com/office/drawing/2014/main" id="{0789D214-7D99-46CC-974C-2F773381D114}"/>
            </a:ext>
          </a:extLst>
        </xdr:cNvPr>
        <xdr:cNvGrpSpPr/>
      </xdr:nvGrpSpPr>
      <xdr:grpSpPr>
        <a:xfrm>
          <a:off x="8329083" y="59541833"/>
          <a:ext cx="274320" cy="362737"/>
          <a:chOff x="6147651" y="793750"/>
          <a:chExt cx="462699" cy="514350"/>
        </a:xfrm>
      </xdr:grpSpPr>
      <xdr:grpSp>
        <xdr:nvGrpSpPr>
          <xdr:cNvPr id="1835" name="Group 1834">
            <a:extLst>
              <a:ext uri="{FF2B5EF4-FFF2-40B4-BE49-F238E27FC236}">
                <a16:creationId xmlns:a16="http://schemas.microsoft.com/office/drawing/2014/main" id="{8310A9D4-AD98-454B-4F07-7A0FF1FDE7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37" name="Straight Connector 1836">
              <a:extLst>
                <a:ext uri="{FF2B5EF4-FFF2-40B4-BE49-F238E27FC236}">
                  <a16:creationId xmlns:a16="http://schemas.microsoft.com/office/drawing/2014/main" id="{275D6448-A406-0635-B475-3709B74479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8" name="Straight Connector 1837">
              <a:extLst>
                <a:ext uri="{FF2B5EF4-FFF2-40B4-BE49-F238E27FC236}">
                  <a16:creationId xmlns:a16="http://schemas.microsoft.com/office/drawing/2014/main" id="{322CD1F1-780F-DC6A-81A4-91741F4022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9" name="Straight Connector 1838">
              <a:extLst>
                <a:ext uri="{FF2B5EF4-FFF2-40B4-BE49-F238E27FC236}">
                  <a16:creationId xmlns:a16="http://schemas.microsoft.com/office/drawing/2014/main" id="{A506EB5C-91FF-6959-266C-8463FFD07F5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0" name="Straight Connector 1839">
              <a:extLst>
                <a:ext uri="{FF2B5EF4-FFF2-40B4-BE49-F238E27FC236}">
                  <a16:creationId xmlns:a16="http://schemas.microsoft.com/office/drawing/2014/main" id="{DAD4AE41-58BC-6D0F-B487-C85190ED22F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1" name="Straight Connector 1840">
              <a:extLst>
                <a:ext uri="{FF2B5EF4-FFF2-40B4-BE49-F238E27FC236}">
                  <a16:creationId xmlns:a16="http://schemas.microsoft.com/office/drawing/2014/main" id="{3555AF31-A208-A80C-D64D-A674820ACE6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2" name="Straight Connector 1841">
              <a:extLst>
                <a:ext uri="{FF2B5EF4-FFF2-40B4-BE49-F238E27FC236}">
                  <a16:creationId xmlns:a16="http://schemas.microsoft.com/office/drawing/2014/main" id="{7D7817BE-73F2-49F8-12F2-F474F7E168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36" name="Straight Connector 1835">
            <a:extLst>
              <a:ext uri="{FF2B5EF4-FFF2-40B4-BE49-F238E27FC236}">
                <a16:creationId xmlns:a16="http://schemas.microsoft.com/office/drawing/2014/main" id="{7C24266A-13AC-F429-F18D-9520A1B94A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329</xdr:row>
      <xdr:rowOff>0</xdr:rowOff>
    </xdr:from>
    <xdr:to>
      <xdr:col>6</xdr:col>
      <xdr:colOff>274320</xdr:colOff>
      <xdr:row>331</xdr:row>
      <xdr:rowOff>2903</xdr:rowOff>
    </xdr:to>
    <xdr:grpSp>
      <xdr:nvGrpSpPr>
        <xdr:cNvPr id="1843" name="Group 1842">
          <a:extLst>
            <a:ext uri="{FF2B5EF4-FFF2-40B4-BE49-F238E27FC236}">
              <a16:creationId xmlns:a16="http://schemas.microsoft.com/office/drawing/2014/main" id="{2342D6DF-66BB-481B-B7F3-F039734D9E03}"/>
            </a:ext>
          </a:extLst>
        </xdr:cNvPr>
        <xdr:cNvGrpSpPr/>
      </xdr:nvGrpSpPr>
      <xdr:grpSpPr>
        <a:xfrm>
          <a:off x="3037417" y="57488667"/>
          <a:ext cx="274320" cy="362736"/>
          <a:chOff x="6147651" y="793750"/>
          <a:chExt cx="462699" cy="514350"/>
        </a:xfrm>
      </xdr:grpSpPr>
      <xdr:grpSp>
        <xdr:nvGrpSpPr>
          <xdr:cNvPr id="1844" name="Group 1843">
            <a:extLst>
              <a:ext uri="{FF2B5EF4-FFF2-40B4-BE49-F238E27FC236}">
                <a16:creationId xmlns:a16="http://schemas.microsoft.com/office/drawing/2014/main" id="{CF5785B4-080D-BE49-1740-D5CCB8F95C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46" name="Straight Connector 1845">
              <a:extLst>
                <a:ext uri="{FF2B5EF4-FFF2-40B4-BE49-F238E27FC236}">
                  <a16:creationId xmlns:a16="http://schemas.microsoft.com/office/drawing/2014/main" id="{BF27A051-F235-9E4C-F98B-7FE4CDCB37D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7" name="Straight Connector 1846">
              <a:extLst>
                <a:ext uri="{FF2B5EF4-FFF2-40B4-BE49-F238E27FC236}">
                  <a16:creationId xmlns:a16="http://schemas.microsoft.com/office/drawing/2014/main" id="{CAD3317C-B2A1-1FE9-7D77-7654EAD1B64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8" name="Straight Connector 1847">
              <a:extLst>
                <a:ext uri="{FF2B5EF4-FFF2-40B4-BE49-F238E27FC236}">
                  <a16:creationId xmlns:a16="http://schemas.microsoft.com/office/drawing/2014/main" id="{D4AE996E-EF80-DB73-B689-299815B9B7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9" name="Straight Connector 1848">
              <a:extLst>
                <a:ext uri="{FF2B5EF4-FFF2-40B4-BE49-F238E27FC236}">
                  <a16:creationId xmlns:a16="http://schemas.microsoft.com/office/drawing/2014/main" id="{4226E40A-CF71-6A91-408C-A0484E4D88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0" name="Straight Connector 1849">
              <a:extLst>
                <a:ext uri="{FF2B5EF4-FFF2-40B4-BE49-F238E27FC236}">
                  <a16:creationId xmlns:a16="http://schemas.microsoft.com/office/drawing/2014/main" id="{2C7FE7FA-1E48-2BCC-21FC-2F377646F4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1" name="Straight Connector 1850">
              <a:extLst>
                <a:ext uri="{FF2B5EF4-FFF2-40B4-BE49-F238E27FC236}">
                  <a16:creationId xmlns:a16="http://schemas.microsoft.com/office/drawing/2014/main" id="{DF11B69E-B240-9E65-9216-3F8703CA8D5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5" name="Straight Connector 1844">
            <a:extLst>
              <a:ext uri="{FF2B5EF4-FFF2-40B4-BE49-F238E27FC236}">
                <a16:creationId xmlns:a16="http://schemas.microsoft.com/office/drawing/2014/main" id="{216108D7-6D6A-10F7-CBF0-F4186BD706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281</xdr:row>
      <xdr:rowOff>0</xdr:rowOff>
    </xdr:from>
    <xdr:to>
      <xdr:col>20</xdr:col>
      <xdr:colOff>274320</xdr:colOff>
      <xdr:row>283</xdr:row>
      <xdr:rowOff>2903</xdr:rowOff>
    </xdr:to>
    <xdr:grpSp>
      <xdr:nvGrpSpPr>
        <xdr:cNvPr id="1852" name="Group 1851">
          <a:extLst>
            <a:ext uri="{FF2B5EF4-FFF2-40B4-BE49-F238E27FC236}">
              <a16:creationId xmlns:a16="http://schemas.microsoft.com/office/drawing/2014/main" id="{8AD90D28-944E-4812-9795-198693261EBA}"/>
            </a:ext>
          </a:extLst>
        </xdr:cNvPr>
        <xdr:cNvGrpSpPr/>
      </xdr:nvGrpSpPr>
      <xdr:grpSpPr>
        <a:xfrm>
          <a:off x="10445750" y="49276000"/>
          <a:ext cx="274320" cy="362736"/>
          <a:chOff x="6147651" y="793750"/>
          <a:chExt cx="462699" cy="514350"/>
        </a:xfrm>
      </xdr:grpSpPr>
      <xdr:grpSp>
        <xdr:nvGrpSpPr>
          <xdr:cNvPr id="1853" name="Group 1852">
            <a:extLst>
              <a:ext uri="{FF2B5EF4-FFF2-40B4-BE49-F238E27FC236}">
                <a16:creationId xmlns:a16="http://schemas.microsoft.com/office/drawing/2014/main" id="{90A89E48-A2A0-C1F1-06F8-53F79812C2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5" name="Straight Connector 1854">
              <a:extLst>
                <a:ext uri="{FF2B5EF4-FFF2-40B4-BE49-F238E27FC236}">
                  <a16:creationId xmlns:a16="http://schemas.microsoft.com/office/drawing/2014/main" id="{04885E3A-1C38-FB94-B094-6199CA4531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6" name="Straight Connector 1855">
              <a:extLst>
                <a:ext uri="{FF2B5EF4-FFF2-40B4-BE49-F238E27FC236}">
                  <a16:creationId xmlns:a16="http://schemas.microsoft.com/office/drawing/2014/main" id="{18B5BAE2-2D92-53AB-42FF-50B760685C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7" name="Straight Connector 1856">
              <a:extLst>
                <a:ext uri="{FF2B5EF4-FFF2-40B4-BE49-F238E27FC236}">
                  <a16:creationId xmlns:a16="http://schemas.microsoft.com/office/drawing/2014/main" id="{F6AC86E5-D0F2-F044-F819-6CD2A934F01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8" name="Straight Connector 1857">
              <a:extLst>
                <a:ext uri="{FF2B5EF4-FFF2-40B4-BE49-F238E27FC236}">
                  <a16:creationId xmlns:a16="http://schemas.microsoft.com/office/drawing/2014/main" id="{3C780A46-D33D-80AE-75E1-3FE744D9CE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9" name="Straight Connector 1858">
              <a:extLst>
                <a:ext uri="{FF2B5EF4-FFF2-40B4-BE49-F238E27FC236}">
                  <a16:creationId xmlns:a16="http://schemas.microsoft.com/office/drawing/2014/main" id="{E718DEC1-87D6-3422-2BC9-5A9603B10A5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0" name="Straight Connector 1859">
              <a:extLst>
                <a:ext uri="{FF2B5EF4-FFF2-40B4-BE49-F238E27FC236}">
                  <a16:creationId xmlns:a16="http://schemas.microsoft.com/office/drawing/2014/main" id="{BF507F8A-0150-15C9-90B4-82F5DE6D19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95B8960F-B7DC-C638-0308-C7016EB0627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233</xdr:row>
      <xdr:rowOff>0</xdr:rowOff>
    </xdr:from>
    <xdr:to>
      <xdr:col>4</xdr:col>
      <xdr:colOff>274320</xdr:colOff>
      <xdr:row>235</xdr:row>
      <xdr:rowOff>2903</xdr:rowOff>
    </xdr:to>
    <xdr:grpSp>
      <xdr:nvGrpSpPr>
        <xdr:cNvPr id="1861" name="Group 1860">
          <a:extLst>
            <a:ext uri="{FF2B5EF4-FFF2-40B4-BE49-F238E27FC236}">
              <a16:creationId xmlns:a16="http://schemas.microsoft.com/office/drawing/2014/main" id="{C80C39D9-22E7-4182-B640-0E73B035D788}"/>
            </a:ext>
          </a:extLst>
        </xdr:cNvPr>
        <xdr:cNvGrpSpPr/>
      </xdr:nvGrpSpPr>
      <xdr:grpSpPr>
        <a:xfrm>
          <a:off x="1979083" y="41063333"/>
          <a:ext cx="274320" cy="362737"/>
          <a:chOff x="6147651" y="793750"/>
          <a:chExt cx="462699" cy="514350"/>
        </a:xfrm>
      </xdr:grpSpPr>
      <xdr:grpSp>
        <xdr:nvGrpSpPr>
          <xdr:cNvPr id="1862" name="Group 1861">
            <a:extLst>
              <a:ext uri="{FF2B5EF4-FFF2-40B4-BE49-F238E27FC236}">
                <a16:creationId xmlns:a16="http://schemas.microsoft.com/office/drawing/2014/main" id="{10F0585D-2964-A58B-5FA7-7421FE30734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64" name="Straight Connector 1863">
              <a:extLst>
                <a:ext uri="{FF2B5EF4-FFF2-40B4-BE49-F238E27FC236}">
                  <a16:creationId xmlns:a16="http://schemas.microsoft.com/office/drawing/2014/main" id="{2AADA16B-BFE9-4E75-F2C8-7CDF6A0FDF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5" name="Straight Connector 1864">
              <a:extLst>
                <a:ext uri="{FF2B5EF4-FFF2-40B4-BE49-F238E27FC236}">
                  <a16:creationId xmlns:a16="http://schemas.microsoft.com/office/drawing/2014/main" id="{F09F1028-E030-20A8-C77F-876D128037A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6" name="Straight Connector 1865">
              <a:extLst>
                <a:ext uri="{FF2B5EF4-FFF2-40B4-BE49-F238E27FC236}">
                  <a16:creationId xmlns:a16="http://schemas.microsoft.com/office/drawing/2014/main" id="{CD1201E9-A054-215A-C68C-9FF79AA41A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7" name="Straight Connector 1866">
              <a:extLst>
                <a:ext uri="{FF2B5EF4-FFF2-40B4-BE49-F238E27FC236}">
                  <a16:creationId xmlns:a16="http://schemas.microsoft.com/office/drawing/2014/main" id="{932AF0C1-E2FC-A695-B74C-F4B6482258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8" name="Straight Connector 1867">
              <a:extLst>
                <a:ext uri="{FF2B5EF4-FFF2-40B4-BE49-F238E27FC236}">
                  <a16:creationId xmlns:a16="http://schemas.microsoft.com/office/drawing/2014/main" id="{431C9509-D61F-053A-6F71-EFF327AAC9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9" name="Straight Connector 1868">
              <a:extLst>
                <a:ext uri="{FF2B5EF4-FFF2-40B4-BE49-F238E27FC236}">
                  <a16:creationId xmlns:a16="http://schemas.microsoft.com/office/drawing/2014/main" id="{3E8488F0-0166-460E-0E02-0D9CF2C60D0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63" name="Straight Connector 1862">
            <a:extLst>
              <a:ext uri="{FF2B5EF4-FFF2-40B4-BE49-F238E27FC236}">
                <a16:creationId xmlns:a16="http://schemas.microsoft.com/office/drawing/2014/main" id="{0D75C840-0BDF-37CE-9022-C533D1AE66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221</xdr:row>
      <xdr:rowOff>0</xdr:rowOff>
    </xdr:from>
    <xdr:to>
      <xdr:col>4</xdr:col>
      <xdr:colOff>274320</xdr:colOff>
      <xdr:row>223</xdr:row>
      <xdr:rowOff>2903</xdr:rowOff>
    </xdr:to>
    <xdr:grpSp>
      <xdr:nvGrpSpPr>
        <xdr:cNvPr id="1870" name="Group 1869">
          <a:extLst>
            <a:ext uri="{FF2B5EF4-FFF2-40B4-BE49-F238E27FC236}">
              <a16:creationId xmlns:a16="http://schemas.microsoft.com/office/drawing/2014/main" id="{B11BC038-8CCD-4987-8054-1D07EC0870AC}"/>
            </a:ext>
          </a:extLst>
        </xdr:cNvPr>
        <xdr:cNvGrpSpPr/>
      </xdr:nvGrpSpPr>
      <xdr:grpSpPr>
        <a:xfrm>
          <a:off x="1979083" y="39010167"/>
          <a:ext cx="274320" cy="362736"/>
          <a:chOff x="6147651" y="793750"/>
          <a:chExt cx="462699" cy="514350"/>
        </a:xfrm>
      </xdr:grpSpPr>
      <xdr:grpSp>
        <xdr:nvGrpSpPr>
          <xdr:cNvPr id="1871" name="Group 1870">
            <a:extLst>
              <a:ext uri="{FF2B5EF4-FFF2-40B4-BE49-F238E27FC236}">
                <a16:creationId xmlns:a16="http://schemas.microsoft.com/office/drawing/2014/main" id="{4B0889CC-D245-4FF8-E885-DF10E72110F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73" name="Straight Connector 1872">
              <a:extLst>
                <a:ext uri="{FF2B5EF4-FFF2-40B4-BE49-F238E27FC236}">
                  <a16:creationId xmlns:a16="http://schemas.microsoft.com/office/drawing/2014/main" id="{0F3AEEB6-67D9-DFAB-AE34-D2AF0184A7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4" name="Straight Connector 1873">
              <a:extLst>
                <a:ext uri="{FF2B5EF4-FFF2-40B4-BE49-F238E27FC236}">
                  <a16:creationId xmlns:a16="http://schemas.microsoft.com/office/drawing/2014/main" id="{04AC67D1-9754-CCA5-C348-A24A611C33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5" name="Straight Connector 1874">
              <a:extLst>
                <a:ext uri="{FF2B5EF4-FFF2-40B4-BE49-F238E27FC236}">
                  <a16:creationId xmlns:a16="http://schemas.microsoft.com/office/drawing/2014/main" id="{641C8F3A-BAC7-C06B-784C-AF04F7FC6F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6" name="Straight Connector 1875">
              <a:extLst>
                <a:ext uri="{FF2B5EF4-FFF2-40B4-BE49-F238E27FC236}">
                  <a16:creationId xmlns:a16="http://schemas.microsoft.com/office/drawing/2014/main" id="{3C91EAC7-AD6A-9BE0-85D5-05BE9CF466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7" name="Straight Connector 1876">
              <a:extLst>
                <a:ext uri="{FF2B5EF4-FFF2-40B4-BE49-F238E27FC236}">
                  <a16:creationId xmlns:a16="http://schemas.microsoft.com/office/drawing/2014/main" id="{08E03633-8A34-6C90-F3D5-C3B4E691671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8" name="Straight Connector 1877">
              <a:extLst>
                <a:ext uri="{FF2B5EF4-FFF2-40B4-BE49-F238E27FC236}">
                  <a16:creationId xmlns:a16="http://schemas.microsoft.com/office/drawing/2014/main" id="{E69E0453-839D-94D7-E70C-02ECDC7A60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72" name="Straight Connector 1871">
            <a:extLst>
              <a:ext uri="{FF2B5EF4-FFF2-40B4-BE49-F238E27FC236}">
                <a16:creationId xmlns:a16="http://schemas.microsoft.com/office/drawing/2014/main" id="{2451D874-0E91-154C-01E4-7B10BE4FD4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274320</xdr:colOff>
      <xdr:row>223</xdr:row>
      <xdr:rowOff>2903</xdr:rowOff>
    </xdr:to>
    <xdr:grpSp>
      <xdr:nvGrpSpPr>
        <xdr:cNvPr id="1879" name="Group 1878">
          <a:extLst>
            <a:ext uri="{FF2B5EF4-FFF2-40B4-BE49-F238E27FC236}">
              <a16:creationId xmlns:a16="http://schemas.microsoft.com/office/drawing/2014/main" id="{9652EE2E-2D6D-42EC-9CC2-EFEB72955EA4}"/>
            </a:ext>
          </a:extLst>
        </xdr:cNvPr>
        <xdr:cNvGrpSpPr/>
      </xdr:nvGrpSpPr>
      <xdr:grpSpPr>
        <a:xfrm>
          <a:off x="920750" y="39010167"/>
          <a:ext cx="274320" cy="362736"/>
          <a:chOff x="6147651" y="793750"/>
          <a:chExt cx="462699" cy="514350"/>
        </a:xfrm>
      </xdr:grpSpPr>
      <xdr:grpSp>
        <xdr:nvGrpSpPr>
          <xdr:cNvPr id="1880" name="Group 1879">
            <a:extLst>
              <a:ext uri="{FF2B5EF4-FFF2-40B4-BE49-F238E27FC236}">
                <a16:creationId xmlns:a16="http://schemas.microsoft.com/office/drawing/2014/main" id="{CA0E7A43-8B7B-A900-67DD-47910B25B4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82" name="Straight Connector 1881">
              <a:extLst>
                <a:ext uri="{FF2B5EF4-FFF2-40B4-BE49-F238E27FC236}">
                  <a16:creationId xmlns:a16="http://schemas.microsoft.com/office/drawing/2014/main" id="{1732BFCC-4D17-F767-BAE6-AB645E356D7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3" name="Straight Connector 1882">
              <a:extLst>
                <a:ext uri="{FF2B5EF4-FFF2-40B4-BE49-F238E27FC236}">
                  <a16:creationId xmlns:a16="http://schemas.microsoft.com/office/drawing/2014/main" id="{9D132EF7-B319-B92E-621A-BE1DF09EC84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4" name="Straight Connector 1883">
              <a:extLst>
                <a:ext uri="{FF2B5EF4-FFF2-40B4-BE49-F238E27FC236}">
                  <a16:creationId xmlns:a16="http://schemas.microsoft.com/office/drawing/2014/main" id="{1566282D-1B09-010D-BCFA-9DEAF1FAAF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5" name="Straight Connector 1884">
              <a:extLst>
                <a:ext uri="{FF2B5EF4-FFF2-40B4-BE49-F238E27FC236}">
                  <a16:creationId xmlns:a16="http://schemas.microsoft.com/office/drawing/2014/main" id="{6A4E9BB4-0282-9512-3165-FFE5638DF0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6" name="Straight Connector 1885">
              <a:extLst>
                <a:ext uri="{FF2B5EF4-FFF2-40B4-BE49-F238E27FC236}">
                  <a16:creationId xmlns:a16="http://schemas.microsoft.com/office/drawing/2014/main" id="{D288B1EC-ECB5-8A9A-EE6C-8453C81992F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7" name="Straight Connector 1886">
              <a:extLst>
                <a:ext uri="{FF2B5EF4-FFF2-40B4-BE49-F238E27FC236}">
                  <a16:creationId xmlns:a16="http://schemas.microsoft.com/office/drawing/2014/main" id="{038D8705-C288-581F-F71D-3639C867CA1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81" name="Straight Connector 1880">
            <a:extLst>
              <a:ext uri="{FF2B5EF4-FFF2-40B4-BE49-F238E27FC236}">
                <a16:creationId xmlns:a16="http://schemas.microsoft.com/office/drawing/2014/main" id="{CC82D93C-0533-57F4-B636-3D9617B7D0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209</xdr:row>
      <xdr:rowOff>0</xdr:rowOff>
    </xdr:from>
    <xdr:to>
      <xdr:col>8</xdr:col>
      <xdr:colOff>274320</xdr:colOff>
      <xdr:row>211</xdr:row>
      <xdr:rowOff>2903</xdr:rowOff>
    </xdr:to>
    <xdr:grpSp>
      <xdr:nvGrpSpPr>
        <xdr:cNvPr id="1888" name="Group 1887">
          <a:extLst>
            <a:ext uri="{FF2B5EF4-FFF2-40B4-BE49-F238E27FC236}">
              <a16:creationId xmlns:a16="http://schemas.microsoft.com/office/drawing/2014/main" id="{968D139D-34DC-422C-9600-3BB2DE1786C6}"/>
            </a:ext>
          </a:extLst>
        </xdr:cNvPr>
        <xdr:cNvGrpSpPr/>
      </xdr:nvGrpSpPr>
      <xdr:grpSpPr>
        <a:xfrm>
          <a:off x="4095750" y="36957000"/>
          <a:ext cx="274320" cy="362736"/>
          <a:chOff x="6147651" y="793750"/>
          <a:chExt cx="462699" cy="514350"/>
        </a:xfrm>
      </xdr:grpSpPr>
      <xdr:grpSp>
        <xdr:nvGrpSpPr>
          <xdr:cNvPr id="1889" name="Group 1888">
            <a:extLst>
              <a:ext uri="{FF2B5EF4-FFF2-40B4-BE49-F238E27FC236}">
                <a16:creationId xmlns:a16="http://schemas.microsoft.com/office/drawing/2014/main" id="{51A8A9EB-D421-E349-6C30-D314E5C1C3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91" name="Straight Connector 1890">
              <a:extLst>
                <a:ext uri="{FF2B5EF4-FFF2-40B4-BE49-F238E27FC236}">
                  <a16:creationId xmlns:a16="http://schemas.microsoft.com/office/drawing/2014/main" id="{33F9BA13-F26B-CFCC-DCF8-032E4114C9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2" name="Straight Connector 1891">
              <a:extLst>
                <a:ext uri="{FF2B5EF4-FFF2-40B4-BE49-F238E27FC236}">
                  <a16:creationId xmlns:a16="http://schemas.microsoft.com/office/drawing/2014/main" id="{458EC027-9646-FC5F-249C-C100600B0A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3" name="Straight Connector 1892">
              <a:extLst>
                <a:ext uri="{FF2B5EF4-FFF2-40B4-BE49-F238E27FC236}">
                  <a16:creationId xmlns:a16="http://schemas.microsoft.com/office/drawing/2014/main" id="{6A26DAA2-3F2A-731C-19CB-D19D20E44D0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4" name="Straight Connector 1893">
              <a:extLst>
                <a:ext uri="{FF2B5EF4-FFF2-40B4-BE49-F238E27FC236}">
                  <a16:creationId xmlns:a16="http://schemas.microsoft.com/office/drawing/2014/main" id="{89B0A426-E6A2-4CA4-B00A-2F09BA8C8D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5" name="Straight Connector 1894">
              <a:extLst>
                <a:ext uri="{FF2B5EF4-FFF2-40B4-BE49-F238E27FC236}">
                  <a16:creationId xmlns:a16="http://schemas.microsoft.com/office/drawing/2014/main" id="{DADA2D7C-A71B-3F5F-F71E-550819C58B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6" name="Straight Connector 1895">
              <a:extLst>
                <a:ext uri="{FF2B5EF4-FFF2-40B4-BE49-F238E27FC236}">
                  <a16:creationId xmlns:a16="http://schemas.microsoft.com/office/drawing/2014/main" id="{4A8B8172-E57C-BE82-65FA-E40815C703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0" name="Straight Connector 1889">
            <a:extLst>
              <a:ext uri="{FF2B5EF4-FFF2-40B4-BE49-F238E27FC236}">
                <a16:creationId xmlns:a16="http://schemas.microsoft.com/office/drawing/2014/main" id="{C7EFABA7-AE2B-80EB-E376-4F6AF19B622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209</xdr:row>
      <xdr:rowOff>0</xdr:rowOff>
    </xdr:from>
    <xdr:to>
      <xdr:col>6</xdr:col>
      <xdr:colOff>274320</xdr:colOff>
      <xdr:row>211</xdr:row>
      <xdr:rowOff>2903</xdr:rowOff>
    </xdr:to>
    <xdr:grpSp>
      <xdr:nvGrpSpPr>
        <xdr:cNvPr id="1897" name="Group 1896">
          <a:extLst>
            <a:ext uri="{FF2B5EF4-FFF2-40B4-BE49-F238E27FC236}">
              <a16:creationId xmlns:a16="http://schemas.microsoft.com/office/drawing/2014/main" id="{4FE3E085-3D6B-4B46-B5C5-73A297FB18A2}"/>
            </a:ext>
          </a:extLst>
        </xdr:cNvPr>
        <xdr:cNvGrpSpPr/>
      </xdr:nvGrpSpPr>
      <xdr:grpSpPr>
        <a:xfrm>
          <a:off x="3037417" y="36957000"/>
          <a:ext cx="274320" cy="362736"/>
          <a:chOff x="6147651" y="793750"/>
          <a:chExt cx="462699" cy="514350"/>
        </a:xfrm>
      </xdr:grpSpPr>
      <xdr:grpSp>
        <xdr:nvGrpSpPr>
          <xdr:cNvPr id="1898" name="Group 1897">
            <a:extLst>
              <a:ext uri="{FF2B5EF4-FFF2-40B4-BE49-F238E27FC236}">
                <a16:creationId xmlns:a16="http://schemas.microsoft.com/office/drawing/2014/main" id="{80805787-5445-0C6B-8E75-BEEDA0A1C3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0" name="Straight Connector 1899">
              <a:extLst>
                <a:ext uri="{FF2B5EF4-FFF2-40B4-BE49-F238E27FC236}">
                  <a16:creationId xmlns:a16="http://schemas.microsoft.com/office/drawing/2014/main" id="{AF2DC465-E065-669B-2B1A-37AC48E42A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1" name="Straight Connector 1900">
              <a:extLst>
                <a:ext uri="{FF2B5EF4-FFF2-40B4-BE49-F238E27FC236}">
                  <a16:creationId xmlns:a16="http://schemas.microsoft.com/office/drawing/2014/main" id="{5AEB82BD-A3E5-CE87-82DB-49C95317D09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2" name="Straight Connector 1901">
              <a:extLst>
                <a:ext uri="{FF2B5EF4-FFF2-40B4-BE49-F238E27FC236}">
                  <a16:creationId xmlns:a16="http://schemas.microsoft.com/office/drawing/2014/main" id="{170B7D95-0B32-82F9-A0BD-5D7C4BE1E2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3" name="Straight Connector 1902">
              <a:extLst>
                <a:ext uri="{FF2B5EF4-FFF2-40B4-BE49-F238E27FC236}">
                  <a16:creationId xmlns:a16="http://schemas.microsoft.com/office/drawing/2014/main" id="{707B7942-EF62-082A-5F27-4009235ABF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4" name="Straight Connector 1903">
              <a:extLst>
                <a:ext uri="{FF2B5EF4-FFF2-40B4-BE49-F238E27FC236}">
                  <a16:creationId xmlns:a16="http://schemas.microsoft.com/office/drawing/2014/main" id="{6DE38ED4-C13A-7A22-D25E-621EE6B9101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5" name="Straight Connector 1904">
              <a:extLst>
                <a:ext uri="{FF2B5EF4-FFF2-40B4-BE49-F238E27FC236}">
                  <a16:creationId xmlns:a16="http://schemas.microsoft.com/office/drawing/2014/main" id="{12A94446-FCE7-036B-A02C-AB1F19B78D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9" name="Straight Connector 1898">
            <a:extLst>
              <a:ext uri="{FF2B5EF4-FFF2-40B4-BE49-F238E27FC236}">
                <a16:creationId xmlns:a16="http://schemas.microsoft.com/office/drawing/2014/main" id="{0A2432B5-BC85-A153-B954-5EE693293D3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274320</xdr:colOff>
      <xdr:row>199</xdr:row>
      <xdr:rowOff>2903</xdr:rowOff>
    </xdr:to>
    <xdr:grpSp>
      <xdr:nvGrpSpPr>
        <xdr:cNvPr id="1906" name="Group 1905">
          <a:extLst>
            <a:ext uri="{FF2B5EF4-FFF2-40B4-BE49-F238E27FC236}">
              <a16:creationId xmlns:a16="http://schemas.microsoft.com/office/drawing/2014/main" id="{599243C7-F4B5-4C93-9C62-CD33527C8D23}"/>
            </a:ext>
          </a:extLst>
        </xdr:cNvPr>
        <xdr:cNvGrpSpPr/>
      </xdr:nvGrpSpPr>
      <xdr:grpSpPr>
        <a:xfrm>
          <a:off x="3037417" y="34903833"/>
          <a:ext cx="274320" cy="362737"/>
          <a:chOff x="6147651" y="793750"/>
          <a:chExt cx="462699" cy="514350"/>
        </a:xfrm>
      </xdr:grpSpPr>
      <xdr:grpSp>
        <xdr:nvGrpSpPr>
          <xdr:cNvPr id="1907" name="Group 1906">
            <a:extLst>
              <a:ext uri="{FF2B5EF4-FFF2-40B4-BE49-F238E27FC236}">
                <a16:creationId xmlns:a16="http://schemas.microsoft.com/office/drawing/2014/main" id="{49E693ED-9E0E-AB0F-C930-258A6F672B4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9" name="Straight Connector 1908">
              <a:extLst>
                <a:ext uri="{FF2B5EF4-FFF2-40B4-BE49-F238E27FC236}">
                  <a16:creationId xmlns:a16="http://schemas.microsoft.com/office/drawing/2014/main" id="{CF2A184A-ACA6-3AE5-D133-FA70DCA4DCB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0" name="Straight Connector 1909">
              <a:extLst>
                <a:ext uri="{FF2B5EF4-FFF2-40B4-BE49-F238E27FC236}">
                  <a16:creationId xmlns:a16="http://schemas.microsoft.com/office/drawing/2014/main" id="{A8D48679-A09D-AEF4-3C9C-842DF6BD83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1" name="Straight Connector 1910">
              <a:extLst>
                <a:ext uri="{FF2B5EF4-FFF2-40B4-BE49-F238E27FC236}">
                  <a16:creationId xmlns:a16="http://schemas.microsoft.com/office/drawing/2014/main" id="{00596B3C-7848-0730-9BAF-72756A232E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2" name="Straight Connector 1911">
              <a:extLst>
                <a:ext uri="{FF2B5EF4-FFF2-40B4-BE49-F238E27FC236}">
                  <a16:creationId xmlns:a16="http://schemas.microsoft.com/office/drawing/2014/main" id="{BC980E34-A19A-8FED-6901-E973A837B4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3" name="Straight Connector 1912">
              <a:extLst>
                <a:ext uri="{FF2B5EF4-FFF2-40B4-BE49-F238E27FC236}">
                  <a16:creationId xmlns:a16="http://schemas.microsoft.com/office/drawing/2014/main" id="{14660D47-F0F7-0854-655F-F1138558488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4" name="Straight Connector 1913">
              <a:extLst>
                <a:ext uri="{FF2B5EF4-FFF2-40B4-BE49-F238E27FC236}">
                  <a16:creationId xmlns:a16="http://schemas.microsoft.com/office/drawing/2014/main" id="{B2EB7140-8106-3B2C-4DC0-18A6B427F2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8" name="Straight Connector 1907">
            <a:extLst>
              <a:ext uri="{FF2B5EF4-FFF2-40B4-BE49-F238E27FC236}">
                <a16:creationId xmlns:a16="http://schemas.microsoft.com/office/drawing/2014/main" id="{F8197E93-9A53-60AD-2139-6892013499D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197</xdr:row>
      <xdr:rowOff>0</xdr:rowOff>
    </xdr:from>
    <xdr:to>
      <xdr:col>8</xdr:col>
      <xdr:colOff>274320</xdr:colOff>
      <xdr:row>199</xdr:row>
      <xdr:rowOff>2903</xdr:rowOff>
    </xdr:to>
    <xdr:grpSp>
      <xdr:nvGrpSpPr>
        <xdr:cNvPr id="1915" name="Group 1914">
          <a:extLst>
            <a:ext uri="{FF2B5EF4-FFF2-40B4-BE49-F238E27FC236}">
              <a16:creationId xmlns:a16="http://schemas.microsoft.com/office/drawing/2014/main" id="{2C323DDA-EB16-4769-A550-89776A912A7F}"/>
            </a:ext>
          </a:extLst>
        </xdr:cNvPr>
        <xdr:cNvGrpSpPr/>
      </xdr:nvGrpSpPr>
      <xdr:grpSpPr>
        <a:xfrm>
          <a:off x="4095750" y="34903833"/>
          <a:ext cx="274320" cy="362737"/>
          <a:chOff x="6147651" y="793750"/>
          <a:chExt cx="462699" cy="514350"/>
        </a:xfrm>
      </xdr:grpSpPr>
      <xdr:grpSp>
        <xdr:nvGrpSpPr>
          <xdr:cNvPr id="1916" name="Group 1915">
            <a:extLst>
              <a:ext uri="{FF2B5EF4-FFF2-40B4-BE49-F238E27FC236}">
                <a16:creationId xmlns:a16="http://schemas.microsoft.com/office/drawing/2014/main" id="{D264652F-9FBD-EACA-03CE-22F444EC05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18" name="Straight Connector 1917">
              <a:extLst>
                <a:ext uri="{FF2B5EF4-FFF2-40B4-BE49-F238E27FC236}">
                  <a16:creationId xmlns:a16="http://schemas.microsoft.com/office/drawing/2014/main" id="{5F9F906D-23E3-77E6-5A70-05B31A3AF1A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9" name="Straight Connector 1918">
              <a:extLst>
                <a:ext uri="{FF2B5EF4-FFF2-40B4-BE49-F238E27FC236}">
                  <a16:creationId xmlns:a16="http://schemas.microsoft.com/office/drawing/2014/main" id="{49169F82-E958-4762-57AE-93FD70D3FE4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0" name="Straight Connector 1919">
              <a:extLst>
                <a:ext uri="{FF2B5EF4-FFF2-40B4-BE49-F238E27FC236}">
                  <a16:creationId xmlns:a16="http://schemas.microsoft.com/office/drawing/2014/main" id="{9B851161-7ED7-9DF2-7E37-64AC8472459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1" name="Straight Connector 1920">
              <a:extLst>
                <a:ext uri="{FF2B5EF4-FFF2-40B4-BE49-F238E27FC236}">
                  <a16:creationId xmlns:a16="http://schemas.microsoft.com/office/drawing/2014/main" id="{A980B8B7-8494-507B-EF02-F7A02601E4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2" name="Straight Connector 1921">
              <a:extLst>
                <a:ext uri="{FF2B5EF4-FFF2-40B4-BE49-F238E27FC236}">
                  <a16:creationId xmlns:a16="http://schemas.microsoft.com/office/drawing/2014/main" id="{C3A1E5F9-5068-30DE-BDCB-FEDA2625EC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3" name="Straight Connector 1922">
              <a:extLst>
                <a:ext uri="{FF2B5EF4-FFF2-40B4-BE49-F238E27FC236}">
                  <a16:creationId xmlns:a16="http://schemas.microsoft.com/office/drawing/2014/main" id="{FC69EAC7-EAB2-8BEF-2068-26B42003779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66AFD2F4-FCE0-A734-DC8D-C61675FAC7B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197</xdr:row>
      <xdr:rowOff>0</xdr:rowOff>
    </xdr:from>
    <xdr:to>
      <xdr:col>12</xdr:col>
      <xdr:colOff>274320</xdr:colOff>
      <xdr:row>199</xdr:row>
      <xdr:rowOff>2903</xdr:rowOff>
    </xdr:to>
    <xdr:grpSp>
      <xdr:nvGrpSpPr>
        <xdr:cNvPr id="1924" name="Group 1923">
          <a:extLst>
            <a:ext uri="{FF2B5EF4-FFF2-40B4-BE49-F238E27FC236}">
              <a16:creationId xmlns:a16="http://schemas.microsoft.com/office/drawing/2014/main" id="{ECAFC605-06D0-4EF5-BA37-B8E2332D0FD5}"/>
            </a:ext>
          </a:extLst>
        </xdr:cNvPr>
        <xdr:cNvGrpSpPr/>
      </xdr:nvGrpSpPr>
      <xdr:grpSpPr>
        <a:xfrm>
          <a:off x="6212417" y="34903833"/>
          <a:ext cx="274320" cy="362737"/>
          <a:chOff x="6147651" y="793750"/>
          <a:chExt cx="462699" cy="514350"/>
        </a:xfrm>
      </xdr:grpSpPr>
      <xdr:grpSp>
        <xdr:nvGrpSpPr>
          <xdr:cNvPr id="1925" name="Group 1924">
            <a:extLst>
              <a:ext uri="{FF2B5EF4-FFF2-40B4-BE49-F238E27FC236}">
                <a16:creationId xmlns:a16="http://schemas.microsoft.com/office/drawing/2014/main" id="{850B906B-F994-109F-31F0-91F9F7A6D06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27" name="Straight Connector 1926">
              <a:extLst>
                <a:ext uri="{FF2B5EF4-FFF2-40B4-BE49-F238E27FC236}">
                  <a16:creationId xmlns:a16="http://schemas.microsoft.com/office/drawing/2014/main" id="{C43358C4-BF8A-D36A-D57C-875FCA8B6A1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8" name="Straight Connector 1927">
              <a:extLst>
                <a:ext uri="{FF2B5EF4-FFF2-40B4-BE49-F238E27FC236}">
                  <a16:creationId xmlns:a16="http://schemas.microsoft.com/office/drawing/2014/main" id="{C64504F6-4AC6-35A2-5661-366E349321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9" name="Straight Connector 1928">
              <a:extLst>
                <a:ext uri="{FF2B5EF4-FFF2-40B4-BE49-F238E27FC236}">
                  <a16:creationId xmlns:a16="http://schemas.microsoft.com/office/drawing/2014/main" id="{37796B62-BA62-5C96-5B2D-E33D539CD2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0" name="Straight Connector 1929">
              <a:extLst>
                <a:ext uri="{FF2B5EF4-FFF2-40B4-BE49-F238E27FC236}">
                  <a16:creationId xmlns:a16="http://schemas.microsoft.com/office/drawing/2014/main" id="{C4419A7D-7A86-569D-8CD2-EE12748476F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1" name="Straight Connector 1930">
              <a:extLst>
                <a:ext uri="{FF2B5EF4-FFF2-40B4-BE49-F238E27FC236}">
                  <a16:creationId xmlns:a16="http://schemas.microsoft.com/office/drawing/2014/main" id="{F4CDA8ED-0B86-E706-6C93-DAF9232896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2" name="Straight Connector 1931">
              <a:extLst>
                <a:ext uri="{FF2B5EF4-FFF2-40B4-BE49-F238E27FC236}">
                  <a16:creationId xmlns:a16="http://schemas.microsoft.com/office/drawing/2014/main" id="{2CA4CC63-0C0E-564D-219E-A8F5C9482A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26" name="Straight Connector 1925">
            <a:extLst>
              <a:ext uri="{FF2B5EF4-FFF2-40B4-BE49-F238E27FC236}">
                <a16:creationId xmlns:a16="http://schemas.microsoft.com/office/drawing/2014/main" id="{DA18427F-AFA0-4B10-DDF3-18CFFBCFCFE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185</xdr:row>
      <xdr:rowOff>0</xdr:rowOff>
    </xdr:from>
    <xdr:to>
      <xdr:col>20</xdr:col>
      <xdr:colOff>274320</xdr:colOff>
      <xdr:row>187</xdr:row>
      <xdr:rowOff>2903</xdr:rowOff>
    </xdr:to>
    <xdr:grpSp>
      <xdr:nvGrpSpPr>
        <xdr:cNvPr id="1933" name="Group 1932">
          <a:extLst>
            <a:ext uri="{FF2B5EF4-FFF2-40B4-BE49-F238E27FC236}">
              <a16:creationId xmlns:a16="http://schemas.microsoft.com/office/drawing/2014/main" id="{852B00BC-3C21-48C9-A704-E39C993B676D}"/>
            </a:ext>
          </a:extLst>
        </xdr:cNvPr>
        <xdr:cNvGrpSpPr/>
      </xdr:nvGrpSpPr>
      <xdr:grpSpPr>
        <a:xfrm>
          <a:off x="10445750" y="32850667"/>
          <a:ext cx="274320" cy="362736"/>
          <a:chOff x="6147651" y="793750"/>
          <a:chExt cx="462699" cy="514350"/>
        </a:xfrm>
      </xdr:grpSpPr>
      <xdr:grpSp>
        <xdr:nvGrpSpPr>
          <xdr:cNvPr id="1934" name="Group 1933">
            <a:extLst>
              <a:ext uri="{FF2B5EF4-FFF2-40B4-BE49-F238E27FC236}">
                <a16:creationId xmlns:a16="http://schemas.microsoft.com/office/drawing/2014/main" id="{02E46038-3616-F139-B355-428BA6A962A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36" name="Straight Connector 1935">
              <a:extLst>
                <a:ext uri="{FF2B5EF4-FFF2-40B4-BE49-F238E27FC236}">
                  <a16:creationId xmlns:a16="http://schemas.microsoft.com/office/drawing/2014/main" id="{5CA7B589-F868-87F4-BA2B-8E1B14D732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7" name="Straight Connector 1936">
              <a:extLst>
                <a:ext uri="{FF2B5EF4-FFF2-40B4-BE49-F238E27FC236}">
                  <a16:creationId xmlns:a16="http://schemas.microsoft.com/office/drawing/2014/main" id="{5D318803-7FF6-C804-C25A-5D5F7EA1712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8" name="Straight Connector 1937">
              <a:extLst>
                <a:ext uri="{FF2B5EF4-FFF2-40B4-BE49-F238E27FC236}">
                  <a16:creationId xmlns:a16="http://schemas.microsoft.com/office/drawing/2014/main" id="{894C12C9-0AD9-8896-7F70-6DCE695D0DD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9" name="Straight Connector 1938">
              <a:extLst>
                <a:ext uri="{FF2B5EF4-FFF2-40B4-BE49-F238E27FC236}">
                  <a16:creationId xmlns:a16="http://schemas.microsoft.com/office/drawing/2014/main" id="{2DF87798-EDDA-7480-E69E-64CAC963A9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0" name="Straight Connector 1939">
              <a:extLst>
                <a:ext uri="{FF2B5EF4-FFF2-40B4-BE49-F238E27FC236}">
                  <a16:creationId xmlns:a16="http://schemas.microsoft.com/office/drawing/2014/main" id="{24587D13-D829-5B8A-173F-FD36BA21424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1" name="Straight Connector 1940">
              <a:extLst>
                <a:ext uri="{FF2B5EF4-FFF2-40B4-BE49-F238E27FC236}">
                  <a16:creationId xmlns:a16="http://schemas.microsoft.com/office/drawing/2014/main" id="{FE184F6E-9F47-FA5D-2087-796AF4E655C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5" name="Straight Connector 1934">
            <a:extLst>
              <a:ext uri="{FF2B5EF4-FFF2-40B4-BE49-F238E27FC236}">
                <a16:creationId xmlns:a16="http://schemas.microsoft.com/office/drawing/2014/main" id="{4FD0AF26-2A0E-6371-BBCA-C2A0A00153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185</xdr:row>
      <xdr:rowOff>0</xdr:rowOff>
    </xdr:from>
    <xdr:to>
      <xdr:col>18</xdr:col>
      <xdr:colOff>274320</xdr:colOff>
      <xdr:row>187</xdr:row>
      <xdr:rowOff>2903</xdr:rowOff>
    </xdr:to>
    <xdr:grpSp>
      <xdr:nvGrpSpPr>
        <xdr:cNvPr id="1942" name="Group 1941">
          <a:extLst>
            <a:ext uri="{FF2B5EF4-FFF2-40B4-BE49-F238E27FC236}">
              <a16:creationId xmlns:a16="http://schemas.microsoft.com/office/drawing/2014/main" id="{B30E802F-FB4F-4EB2-BDC1-852740EBFA59}"/>
            </a:ext>
          </a:extLst>
        </xdr:cNvPr>
        <xdr:cNvGrpSpPr/>
      </xdr:nvGrpSpPr>
      <xdr:grpSpPr>
        <a:xfrm>
          <a:off x="9387417" y="32850667"/>
          <a:ext cx="274320" cy="362736"/>
          <a:chOff x="6147651" y="793750"/>
          <a:chExt cx="462699" cy="514350"/>
        </a:xfrm>
      </xdr:grpSpPr>
      <xdr:grpSp>
        <xdr:nvGrpSpPr>
          <xdr:cNvPr id="1943" name="Group 1942">
            <a:extLst>
              <a:ext uri="{FF2B5EF4-FFF2-40B4-BE49-F238E27FC236}">
                <a16:creationId xmlns:a16="http://schemas.microsoft.com/office/drawing/2014/main" id="{880A0FF9-0949-CCDD-757B-B6719E7B2C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5" name="Straight Connector 1944">
              <a:extLst>
                <a:ext uri="{FF2B5EF4-FFF2-40B4-BE49-F238E27FC236}">
                  <a16:creationId xmlns:a16="http://schemas.microsoft.com/office/drawing/2014/main" id="{3ED5E9D7-65BD-855F-056F-427345ACE29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6" name="Straight Connector 1945">
              <a:extLst>
                <a:ext uri="{FF2B5EF4-FFF2-40B4-BE49-F238E27FC236}">
                  <a16:creationId xmlns:a16="http://schemas.microsoft.com/office/drawing/2014/main" id="{18F3DCF7-A9E3-0037-CC31-2AC5E4AEF7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7" name="Straight Connector 1946">
              <a:extLst>
                <a:ext uri="{FF2B5EF4-FFF2-40B4-BE49-F238E27FC236}">
                  <a16:creationId xmlns:a16="http://schemas.microsoft.com/office/drawing/2014/main" id="{D4CFA2C0-EF5F-1AFD-BBB4-5719BA0C44D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8" name="Straight Connector 1947">
              <a:extLst>
                <a:ext uri="{FF2B5EF4-FFF2-40B4-BE49-F238E27FC236}">
                  <a16:creationId xmlns:a16="http://schemas.microsoft.com/office/drawing/2014/main" id="{601C94B3-4918-A17F-1FEA-F2F96F311F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9" name="Straight Connector 1948">
              <a:extLst>
                <a:ext uri="{FF2B5EF4-FFF2-40B4-BE49-F238E27FC236}">
                  <a16:creationId xmlns:a16="http://schemas.microsoft.com/office/drawing/2014/main" id="{189FC680-0378-FD8B-3DB9-EBCD1DE6B6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0" name="Straight Connector 1949">
              <a:extLst>
                <a:ext uri="{FF2B5EF4-FFF2-40B4-BE49-F238E27FC236}">
                  <a16:creationId xmlns:a16="http://schemas.microsoft.com/office/drawing/2014/main" id="{86327A4B-1420-CCC2-321C-FB97844BBD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44" name="Straight Connector 1943">
            <a:extLst>
              <a:ext uri="{FF2B5EF4-FFF2-40B4-BE49-F238E27FC236}">
                <a16:creationId xmlns:a16="http://schemas.microsoft.com/office/drawing/2014/main" id="{59A7E100-5239-F07E-3076-21A0642866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185</xdr:row>
      <xdr:rowOff>0</xdr:rowOff>
    </xdr:from>
    <xdr:to>
      <xdr:col>16</xdr:col>
      <xdr:colOff>274320</xdr:colOff>
      <xdr:row>187</xdr:row>
      <xdr:rowOff>2903</xdr:rowOff>
    </xdr:to>
    <xdr:grpSp>
      <xdr:nvGrpSpPr>
        <xdr:cNvPr id="1951" name="Group 1950">
          <a:extLst>
            <a:ext uri="{FF2B5EF4-FFF2-40B4-BE49-F238E27FC236}">
              <a16:creationId xmlns:a16="http://schemas.microsoft.com/office/drawing/2014/main" id="{7C18B12E-84E9-4F9A-9DA1-C8BBF157EAC5}"/>
            </a:ext>
          </a:extLst>
        </xdr:cNvPr>
        <xdr:cNvGrpSpPr/>
      </xdr:nvGrpSpPr>
      <xdr:grpSpPr>
        <a:xfrm>
          <a:off x="8329083" y="32850667"/>
          <a:ext cx="274320" cy="362736"/>
          <a:chOff x="6147651" y="793750"/>
          <a:chExt cx="462699" cy="514350"/>
        </a:xfrm>
      </xdr:grpSpPr>
      <xdr:grpSp>
        <xdr:nvGrpSpPr>
          <xdr:cNvPr id="1952" name="Group 1951">
            <a:extLst>
              <a:ext uri="{FF2B5EF4-FFF2-40B4-BE49-F238E27FC236}">
                <a16:creationId xmlns:a16="http://schemas.microsoft.com/office/drawing/2014/main" id="{F35B05B2-FC54-785F-D750-3910374199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54" name="Straight Connector 1953">
              <a:extLst>
                <a:ext uri="{FF2B5EF4-FFF2-40B4-BE49-F238E27FC236}">
                  <a16:creationId xmlns:a16="http://schemas.microsoft.com/office/drawing/2014/main" id="{E553A303-260D-B89B-2A29-9D995E1184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5" name="Straight Connector 1954">
              <a:extLst>
                <a:ext uri="{FF2B5EF4-FFF2-40B4-BE49-F238E27FC236}">
                  <a16:creationId xmlns:a16="http://schemas.microsoft.com/office/drawing/2014/main" id="{B56263DA-B887-24A4-39FA-0D9D1795B9E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6" name="Straight Connector 1955">
              <a:extLst>
                <a:ext uri="{FF2B5EF4-FFF2-40B4-BE49-F238E27FC236}">
                  <a16:creationId xmlns:a16="http://schemas.microsoft.com/office/drawing/2014/main" id="{41D15DB2-2924-4E5E-F8F7-D13C87E90E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7" name="Straight Connector 1956">
              <a:extLst>
                <a:ext uri="{FF2B5EF4-FFF2-40B4-BE49-F238E27FC236}">
                  <a16:creationId xmlns:a16="http://schemas.microsoft.com/office/drawing/2014/main" id="{314A2E19-3D88-4875-8764-350DDA9915E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8" name="Straight Connector 1957">
              <a:extLst>
                <a:ext uri="{FF2B5EF4-FFF2-40B4-BE49-F238E27FC236}">
                  <a16:creationId xmlns:a16="http://schemas.microsoft.com/office/drawing/2014/main" id="{AF9EE367-0F3B-82BE-0852-6A41B6D528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9" name="Straight Connector 1958">
              <a:extLst>
                <a:ext uri="{FF2B5EF4-FFF2-40B4-BE49-F238E27FC236}">
                  <a16:creationId xmlns:a16="http://schemas.microsoft.com/office/drawing/2014/main" id="{7D4317C9-5EA6-6CB7-69C2-3DED9732E62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53" name="Straight Connector 1952">
            <a:extLst>
              <a:ext uri="{FF2B5EF4-FFF2-40B4-BE49-F238E27FC236}">
                <a16:creationId xmlns:a16="http://schemas.microsoft.com/office/drawing/2014/main" id="{D5FC7D17-E58F-CBB3-872F-FD0E93DFF3C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185</xdr:row>
      <xdr:rowOff>0</xdr:rowOff>
    </xdr:from>
    <xdr:to>
      <xdr:col>14</xdr:col>
      <xdr:colOff>274320</xdr:colOff>
      <xdr:row>187</xdr:row>
      <xdr:rowOff>2903</xdr:rowOff>
    </xdr:to>
    <xdr:grpSp>
      <xdr:nvGrpSpPr>
        <xdr:cNvPr id="1960" name="Group 1959">
          <a:extLst>
            <a:ext uri="{FF2B5EF4-FFF2-40B4-BE49-F238E27FC236}">
              <a16:creationId xmlns:a16="http://schemas.microsoft.com/office/drawing/2014/main" id="{D68F0BF6-192E-4732-B1B0-009F45AA9071}"/>
            </a:ext>
          </a:extLst>
        </xdr:cNvPr>
        <xdr:cNvGrpSpPr/>
      </xdr:nvGrpSpPr>
      <xdr:grpSpPr>
        <a:xfrm>
          <a:off x="7270750" y="32850667"/>
          <a:ext cx="274320" cy="362736"/>
          <a:chOff x="6147651" y="793750"/>
          <a:chExt cx="462699" cy="514350"/>
        </a:xfrm>
      </xdr:grpSpPr>
      <xdr:grpSp>
        <xdr:nvGrpSpPr>
          <xdr:cNvPr id="1961" name="Group 1960">
            <a:extLst>
              <a:ext uri="{FF2B5EF4-FFF2-40B4-BE49-F238E27FC236}">
                <a16:creationId xmlns:a16="http://schemas.microsoft.com/office/drawing/2014/main" id="{0B51FDBE-C1E3-4135-1E38-77C097A70D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63" name="Straight Connector 1962">
              <a:extLst>
                <a:ext uri="{FF2B5EF4-FFF2-40B4-BE49-F238E27FC236}">
                  <a16:creationId xmlns:a16="http://schemas.microsoft.com/office/drawing/2014/main" id="{E2B2DCFE-AD5C-3EDB-7811-B9A8432B063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4" name="Straight Connector 1963">
              <a:extLst>
                <a:ext uri="{FF2B5EF4-FFF2-40B4-BE49-F238E27FC236}">
                  <a16:creationId xmlns:a16="http://schemas.microsoft.com/office/drawing/2014/main" id="{8FA45C67-F685-62E2-CE4A-5FA000C0FC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5" name="Straight Connector 1964">
              <a:extLst>
                <a:ext uri="{FF2B5EF4-FFF2-40B4-BE49-F238E27FC236}">
                  <a16:creationId xmlns:a16="http://schemas.microsoft.com/office/drawing/2014/main" id="{CE975306-1B62-A261-555A-5F57C057289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6" name="Straight Connector 1965">
              <a:extLst>
                <a:ext uri="{FF2B5EF4-FFF2-40B4-BE49-F238E27FC236}">
                  <a16:creationId xmlns:a16="http://schemas.microsoft.com/office/drawing/2014/main" id="{959EB3E3-84FB-EA80-42DE-D9E1864E640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7" name="Straight Connector 1966">
              <a:extLst>
                <a:ext uri="{FF2B5EF4-FFF2-40B4-BE49-F238E27FC236}">
                  <a16:creationId xmlns:a16="http://schemas.microsoft.com/office/drawing/2014/main" id="{4A5DF57F-950F-D192-96DA-E43C9814406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8" name="Straight Connector 1967">
              <a:extLst>
                <a:ext uri="{FF2B5EF4-FFF2-40B4-BE49-F238E27FC236}">
                  <a16:creationId xmlns:a16="http://schemas.microsoft.com/office/drawing/2014/main" id="{E7640609-FCC6-A385-D96A-BE8E609EFC9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62" name="Straight Connector 1961">
            <a:extLst>
              <a:ext uri="{FF2B5EF4-FFF2-40B4-BE49-F238E27FC236}">
                <a16:creationId xmlns:a16="http://schemas.microsoft.com/office/drawing/2014/main" id="{6A93CE55-A426-DE26-B7E4-4667BA86792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185</xdr:row>
      <xdr:rowOff>0</xdr:rowOff>
    </xdr:from>
    <xdr:to>
      <xdr:col>10</xdr:col>
      <xdr:colOff>274320</xdr:colOff>
      <xdr:row>187</xdr:row>
      <xdr:rowOff>2903</xdr:rowOff>
    </xdr:to>
    <xdr:grpSp>
      <xdr:nvGrpSpPr>
        <xdr:cNvPr id="1969" name="Group 1968">
          <a:extLst>
            <a:ext uri="{FF2B5EF4-FFF2-40B4-BE49-F238E27FC236}">
              <a16:creationId xmlns:a16="http://schemas.microsoft.com/office/drawing/2014/main" id="{0163FCA8-08B4-4A83-BE26-9E4FD275F498}"/>
            </a:ext>
          </a:extLst>
        </xdr:cNvPr>
        <xdr:cNvGrpSpPr/>
      </xdr:nvGrpSpPr>
      <xdr:grpSpPr>
        <a:xfrm>
          <a:off x="5154083" y="32850667"/>
          <a:ext cx="274320" cy="362736"/>
          <a:chOff x="6147651" y="793750"/>
          <a:chExt cx="462699" cy="514350"/>
        </a:xfrm>
      </xdr:grpSpPr>
      <xdr:grpSp>
        <xdr:nvGrpSpPr>
          <xdr:cNvPr id="1970" name="Group 1969">
            <a:extLst>
              <a:ext uri="{FF2B5EF4-FFF2-40B4-BE49-F238E27FC236}">
                <a16:creationId xmlns:a16="http://schemas.microsoft.com/office/drawing/2014/main" id="{51A1316F-3252-A955-7129-9A27C39469B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72" name="Straight Connector 1971">
              <a:extLst>
                <a:ext uri="{FF2B5EF4-FFF2-40B4-BE49-F238E27FC236}">
                  <a16:creationId xmlns:a16="http://schemas.microsoft.com/office/drawing/2014/main" id="{E76B800C-8820-1F50-0926-AE22FF62D7F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3" name="Straight Connector 1972">
              <a:extLst>
                <a:ext uri="{FF2B5EF4-FFF2-40B4-BE49-F238E27FC236}">
                  <a16:creationId xmlns:a16="http://schemas.microsoft.com/office/drawing/2014/main" id="{C3F13A17-9523-EDDB-CAE9-7B18486EF9E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4" name="Straight Connector 1973">
              <a:extLst>
                <a:ext uri="{FF2B5EF4-FFF2-40B4-BE49-F238E27FC236}">
                  <a16:creationId xmlns:a16="http://schemas.microsoft.com/office/drawing/2014/main" id="{0A80B1CB-3251-D3FA-F9A2-415CF98F02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5" name="Straight Connector 1974">
              <a:extLst>
                <a:ext uri="{FF2B5EF4-FFF2-40B4-BE49-F238E27FC236}">
                  <a16:creationId xmlns:a16="http://schemas.microsoft.com/office/drawing/2014/main" id="{A734A6D5-5300-171F-598B-75C2418ABE8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6" name="Straight Connector 1975">
              <a:extLst>
                <a:ext uri="{FF2B5EF4-FFF2-40B4-BE49-F238E27FC236}">
                  <a16:creationId xmlns:a16="http://schemas.microsoft.com/office/drawing/2014/main" id="{28F0EFF0-55ED-60CB-2F45-9569087846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7" name="Straight Connector 1976">
              <a:extLst>
                <a:ext uri="{FF2B5EF4-FFF2-40B4-BE49-F238E27FC236}">
                  <a16:creationId xmlns:a16="http://schemas.microsoft.com/office/drawing/2014/main" id="{B8900F1F-0E37-BD31-11FE-09FBDCD553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71" name="Straight Connector 1970">
            <a:extLst>
              <a:ext uri="{FF2B5EF4-FFF2-40B4-BE49-F238E27FC236}">
                <a16:creationId xmlns:a16="http://schemas.microsoft.com/office/drawing/2014/main" id="{87A510AC-EB31-416D-A795-FD761E9A3D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173</xdr:row>
      <xdr:rowOff>0</xdr:rowOff>
    </xdr:from>
    <xdr:to>
      <xdr:col>14</xdr:col>
      <xdr:colOff>274320</xdr:colOff>
      <xdr:row>175</xdr:row>
      <xdr:rowOff>2903</xdr:rowOff>
    </xdr:to>
    <xdr:grpSp>
      <xdr:nvGrpSpPr>
        <xdr:cNvPr id="1978" name="Group 1977">
          <a:extLst>
            <a:ext uri="{FF2B5EF4-FFF2-40B4-BE49-F238E27FC236}">
              <a16:creationId xmlns:a16="http://schemas.microsoft.com/office/drawing/2014/main" id="{7D2FEF6D-D23A-4297-A454-C746D4750C70}"/>
            </a:ext>
          </a:extLst>
        </xdr:cNvPr>
        <xdr:cNvGrpSpPr/>
      </xdr:nvGrpSpPr>
      <xdr:grpSpPr>
        <a:xfrm>
          <a:off x="7270750" y="30797500"/>
          <a:ext cx="274320" cy="362736"/>
          <a:chOff x="6147651" y="793750"/>
          <a:chExt cx="462699" cy="514350"/>
        </a:xfrm>
      </xdr:grpSpPr>
      <xdr:grpSp>
        <xdr:nvGrpSpPr>
          <xdr:cNvPr id="1979" name="Group 1978">
            <a:extLst>
              <a:ext uri="{FF2B5EF4-FFF2-40B4-BE49-F238E27FC236}">
                <a16:creationId xmlns:a16="http://schemas.microsoft.com/office/drawing/2014/main" id="{C64F51B1-183D-1150-3C1A-1141EA21091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81" name="Straight Connector 1980">
              <a:extLst>
                <a:ext uri="{FF2B5EF4-FFF2-40B4-BE49-F238E27FC236}">
                  <a16:creationId xmlns:a16="http://schemas.microsoft.com/office/drawing/2014/main" id="{D5C6C5C6-DB7A-D004-B0A5-22F9E65623C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2" name="Straight Connector 1981">
              <a:extLst>
                <a:ext uri="{FF2B5EF4-FFF2-40B4-BE49-F238E27FC236}">
                  <a16:creationId xmlns:a16="http://schemas.microsoft.com/office/drawing/2014/main" id="{E87C7311-052A-D0EE-91F6-F5AC3A09BE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3" name="Straight Connector 1982">
              <a:extLst>
                <a:ext uri="{FF2B5EF4-FFF2-40B4-BE49-F238E27FC236}">
                  <a16:creationId xmlns:a16="http://schemas.microsoft.com/office/drawing/2014/main" id="{8CA9175E-AEB2-B208-5F31-149835467F0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4" name="Straight Connector 1983">
              <a:extLst>
                <a:ext uri="{FF2B5EF4-FFF2-40B4-BE49-F238E27FC236}">
                  <a16:creationId xmlns:a16="http://schemas.microsoft.com/office/drawing/2014/main" id="{9CEA97F6-26E9-388B-3976-5544B9D443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5" name="Straight Connector 1984">
              <a:extLst>
                <a:ext uri="{FF2B5EF4-FFF2-40B4-BE49-F238E27FC236}">
                  <a16:creationId xmlns:a16="http://schemas.microsoft.com/office/drawing/2014/main" id="{938C15ED-90CE-7AC9-8212-C5AF951DE5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6" name="Straight Connector 1985">
              <a:extLst>
                <a:ext uri="{FF2B5EF4-FFF2-40B4-BE49-F238E27FC236}">
                  <a16:creationId xmlns:a16="http://schemas.microsoft.com/office/drawing/2014/main" id="{FEF8C92C-2D0B-9F9A-E62C-AC57319AAE4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E6B75590-26B7-E1C8-C22A-4E347FDFA8F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173</xdr:row>
      <xdr:rowOff>0</xdr:rowOff>
    </xdr:from>
    <xdr:to>
      <xdr:col>8</xdr:col>
      <xdr:colOff>274320</xdr:colOff>
      <xdr:row>175</xdr:row>
      <xdr:rowOff>2903</xdr:rowOff>
    </xdr:to>
    <xdr:grpSp>
      <xdr:nvGrpSpPr>
        <xdr:cNvPr id="1987" name="Group 1986">
          <a:extLst>
            <a:ext uri="{FF2B5EF4-FFF2-40B4-BE49-F238E27FC236}">
              <a16:creationId xmlns:a16="http://schemas.microsoft.com/office/drawing/2014/main" id="{BC9F1895-4A09-4A20-A7C5-88057EAD396D}"/>
            </a:ext>
          </a:extLst>
        </xdr:cNvPr>
        <xdr:cNvGrpSpPr/>
      </xdr:nvGrpSpPr>
      <xdr:grpSpPr>
        <a:xfrm>
          <a:off x="4095750" y="30797500"/>
          <a:ext cx="274320" cy="362736"/>
          <a:chOff x="6147651" y="793750"/>
          <a:chExt cx="462699" cy="514350"/>
        </a:xfrm>
      </xdr:grpSpPr>
      <xdr:grpSp>
        <xdr:nvGrpSpPr>
          <xdr:cNvPr id="1988" name="Group 1987">
            <a:extLst>
              <a:ext uri="{FF2B5EF4-FFF2-40B4-BE49-F238E27FC236}">
                <a16:creationId xmlns:a16="http://schemas.microsoft.com/office/drawing/2014/main" id="{9A0D3082-C743-0ABB-7DF1-B10A6E4F71C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0" name="Straight Connector 1989">
              <a:extLst>
                <a:ext uri="{FF2B5EF4-FFF2-40B4-BE49-F238E27FC236}">
                  <a16:creationId xmlns:a16="http://schemas.microsoft.com/office/drawing/2014/main" id="{02FC52C3-6F93-5AB9-B6E5-F35839C1F7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1" name="Straight Connector 1990">
              <a:extLst>
                <a:ext uri="{FF2B5EF4-FFF2-40B4-BE49-F238E27FC236}">
                  <a16:creationId xmlns:a16="http://schemas.microsoft.com/office/drawing/2014/main" id="{79F360FE-3155-028E-2C99-A038D0BF73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2" name="Straight Connector 1991">
              <a:extLst>
                <a:ext uri="{FF2B5EF4-FFF2-40B4-BE49-F238E27FC236}">
                  <a16:creationId xmlns:a16="http://schemas.microsoft.com/office/drawing/2014/main" id="{49A367AA-EDBC-35B5-B783-8096BCEA1A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3" name="Straight Connector 1992">
              <a:extLst>
                <a:ext uri="{FF2B5EF4-FFF2-40B4-BE49-F238E27FC236}">
                  <a16:creationId xmlns:a16="http://schemas.microsoft.com/office/drawing/2014/main" id="{7E0546DB-F2A8-1789-4CE3-AF7B837F09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4" name="Straight Connector 1993">
              <a:extLst>
                <a:ext uri="{FF2B5EF4-FFF2-40B4-BE49-F238E27FC236}">
                  <a16:creationId xmlns:a16="http://schemas.microsoft.com/office/drawing/2014/main" id="{9F728135-204E-60B1-5890-6C31D2AF688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5" name="Straight Connector 1994">
              <a:extLst>
                <a:ext uri="{FF2B5EF4-FFF2-40B4-BE49-F238E27FC236}">
                  <a16:creationId xmlns:a16="http://schemas.microsoft.com/office/drawing/2014/main" id="{B1E3CDA8-A89B-839A-F995-5C85FF633A8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9" name="Straight Connector 1988">
            <a:extLst>
              <a:ext uri="{FF2B5EF4-FFF2-40B4-BE49-F238E27FC236}">
                <a16:creationId xmlns:a16="http://schemas.microsoft.com/office/drawing/2014/main" id="{E4C869A3-1D2C-54D9-AA6C-98CA51C2D22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173</xdr:row>
      <xdr:rowOff>0</xdr:rowOff>
    </xdr:from>
    <xdr:to>
      <xdr:col>6</xdr:col>
      <xdr:colOff>274320</xdr:colOff>
      <xdr:row>175</xdr:row>
      <xdr:rowOff>2903</xdr:rowOff>
    </xdr:to>
    <xdr:grpSp>
      <xdr:nvGrpSpPr>
        <xdr:cNvPr id="1996" name="Group 1995">
          <a:extLst>
            <a:ext uri="{FF2B5EF4-FFF2-40B4-BE49-F238E27FC236}">
              <a16:creationId xmlns:a16="http://schemas.microsoft.com/office/drawing/2014/main" id="{92D24EB9-02B5-4D07-9039-3093BFA6EFBF}"/>
            </a:ext>
          </a:extLst>
        </xdr:cNvPr>
        <xdr:cNvGrpSpPr/>
      </xdr:nvGrpSpPr>
      <xdr:grpSpPr>
        <a:xfrm>
          <a:off x="3037417" y="30797500"/>
          <a:ext cx="274320" cy="362736"/>
          <a:chOff x="6147651" y="793750"/>
          <a:chExt cx="462699" cy="514350"/>
        </a:xfrm>
      </xdr:grpSpPr>
      <xdr:grpSp>
        <xdr:nvGrpSpPr>
          <xdr:cNvPr id="1997" name="Group 1996">
            <a:extLst>
              <a:ext uri="{FF2B5EF4-FFF2-40B4-BE49-F238E27FC236}">
                <a16:creationId xmlns:a16="http://schemas.microsoft.com/office/drawing/2014/main" id="{5F9E84A0-67F5-AEC6-4175-1FDDC46F38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9" name="Straight Connector 1998">
              <a:extLst>
                <a:ext uri="{FF2B5EF4-FFF2-40B4-BE49-F238E27FC236}">
                  <a16:creationId xmlns:a16="http://schemas.microsoft.com/office/drawing/2014/main" id="{3FBEDC4C-D68D-0003-9254-0067A78B896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0" name="Straight Connector 1999">
              <a:extLst>
                <a:ext uri="{FF2B5EF4-FFF2-40B4-BE49-F238E27FC236}">
                  <a16:creationId xmlns:a16="http://schemas.microsoft.com/office/drawing/2014/main" id="{91B8C9DB-B2F1-CD63-634E-751159DACA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1" name="Straight Connector 2000">
              <a:extLst>
                <a:ext uri="{FF2B5EF4-FFF2-40B4-BE49-F238E27FC236}">
                  <a16:creationId xmlns:a16="http://schemas.microsoft.com/office/drawing/2014/main" id="{9048BCC6-BFBC-EE36-DEE8-38FB1A59B2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2" name="Straight Connector 2001">
              <a:extLst>
                <a:ext uri="{FF2B5EF4-FFF2-40B4-BE49-F238E27FC236}">
                  <a16:creationId xmlns:a16="http://schemas.microsoft.com/office/drawing/2014/main" id="{8EFDA1A3-BA96-D690-5F32-499144AD31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3" name="Straight Connector 2002">
              <a:extLst>
                <a:ext uri="{FF2B5EF4-FFF2-40B4-BE49-F238E27FC236}">
                  <a16:creationId xmlns:a16="http://schemas.microsoft.com/office/drawing/2014/main" id="{3CC9F0F5-F1DC-21C2-0E4C-D85BF3B095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4" name="Straight Connector 2003">
              <a:extLst>
                <a:ext uri="{FF2B5EF4-FFF2-40B4-BE49-F238E27FC236}">
                  <a16:creationId xmlns:a16="http://schemas.microsoft.com/office/drawing/2014/main" id="{2110BA10-E540-A4BE-FA88-4B285BEF847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98" name="Straight Connector 1997">
            <a:extLst>
              <a:ext uri="{FF2B5EF4-FFF2-40B4-BE49-F238E27FC236}">
                <a16:creationId xmlns:a16="http://schemas.microsoft.com/office/drawing/2014/main" id="{A2A0945D-070A-3359-13CB-2A110D0967A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173</xdr:row>
      <xdr:rowOff>0</xdr:rowOff>
    </xdr:from>
    <xdr:to>
      <xdr:col>4</xdr:col>
      <xdr:colOff>274320</xdr:colOff>
      <xdr:row>175</xdr:row>
      <xdr:rowOff>2903</xdr:rowOff>
    </xdr:to>
    <xdr:grpSp>
      <xdr:nvGrpSpPr>
        <xdr:cNvPr id="2005" name="Group 2004">
          <a:extLst>
            <a:ext uri="{FF2B5EF4-FFF2-40B4-BE49-F238E27FC236}">
              <a16:creationId xmlns:a16="http://schemas.microsoft.com/office/drawing/2014/main" id="{53054FA1-36A1-4D49-A13B-91FF7876F8FB}"/>
            </a:ext>
          </a:extLst>
        </xdr:cNvPr>
        <xdr:cNvGrpSpPr/>
      </xdr:nvGrpSpPr>
      <xdr:grpSpPr>
        <a:xfrm>
          <a:off x="1979083" y="30797500"/>
          <a:ext cx="274320" cy="362736"/>
          <a:chOff x="6147651" y="793750"/>
          <a:chExt cx="462699" cy="514350"/>
        </a:xfrm>
      </xdr:grpSpPr>
      <xdr:grpSp>
        <xdr:nvGrpSpPr>
          <xdr:cNvPr id="2006" name="Group 2005">
            <a:extLst>
              <a:ext uri="{FF2B5EF4-FFF2-40B4-BE49-F238E27FC236}">
                <a16:creationId xmlns:a16="http://schemas.microsoft.com/office/drawing/2014/main" id="{690E2235-95B5-08F5-694B-60A9D6CA43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08" name="Straight Connector 2007">
              <a:extLst>
                <a:ext uri="{FF2B5EF4-FFF2-40B4-BE49-F238E27FC236}">
                  <a16:creationId xmlns:a16="http://schemas.microsoft.com/office/drawing/2014/main" id="{C2D7880F-FCE2-8E7F-5BF6-69CBB9EA600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9" name="Straight Connector 2008">
              <a:extLst>
                <a:ext uri="{FF2B5EF4-FFF2-40B4-BE49-F238E27FC236}">
                  <a16:creationId xmlns:a16="http://schemas.microsoft.com/office/drawing/2014/main" id="{3F06D2F4-EACF-67E0-2E84-F57B9ABD3D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0" name="Straight Connector 2009">
              <a:extLst>
                <a:ext uri="{FF2B5EF4-FFF2-40B4-BE49-F238E27FC236}">
                  <a16:creationId xmlns:a16="http://schemas.microsoft.com/office/drawing/2014/main" id="{D8FEAEF7-DCD2-0173-F4BC-AAEB3AAF7E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1" name="Straight Connector 2010">
              <a:extLst>
                <a:ext uri="{FF2B5EF4-FFF2-40B4-BE49-F238E27FC236}">
                  <a16:creationId xmlns:a16="http://schemas.microsoft.com/office/drawing/2014/main" id="{368662DD-7912-F39E-0072-39DFB1F34F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2" name="Straight Connector 2011">
              <a:extLst>
                <a:ext uri="{FF2B5EF4-FFF2-40B4-BE49-F238E27FC236}">
                  <a16:creationId xmlns:a16="http://schemas.microsoft.com/office/drawing/2014/main" id="{F4BCD0FA-E59B-FC34-0023-528337F3DF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3" name="Straight Connector 2012">
              <a:extLst>
                <a:ext uri="{FF2B5EF4-FFF2-40B4-BE49-F238E27FC236}">
                  <a16:creationId xmlns:a16="http://schemas.microsoft.com/office/drawing/2014/main" id="{665D0F24-488A-35CA-97B1-5581FB4693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07" name="Straight Connector 2006">
            <a:extLst>
              <a:ext uri="{FF2B5EF4-FFF2-40B4-BE49-F238E27FC236}">
                <a16:creationId xmlns:a16="http://schemas.microsoft.com/office/drawing/2014/main" id="{AE896696-50A3-4163-4F94-46925E14D9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161</xdr:row>
      <xdr:rowOff>0</xdr:rowOff>
    </xdr:from>
    <xdr:to>
      <xdr:col>6</xdr:col>
      <xdr:colOff>274320</xdr:colOff>
      <xdr:row>163</xdr:row>
      <xdr:rowOff>2903</xdr:rowOff>
    </xdr:to>
    <xdr:grpSp>
      <xdr:nvGrpSpPr>
        <xdr:cNvPr id="2014" name="Group 2013">
          <a:extLst>
            <a:ext uri="{FF2B5EF4-FFF2-40B4-BE49-F238E27FC236}">
              <a16:creationId xmlns:a16="http://schemas.microsoft.com/office/drawing/2014/main" id="{8BFF0FF4-0A7B-4949-A243-BA0287D0E4BA}"/>
            </a:ext>
          </a:extLst>
        </xdr:cNvPr>
        <xdr:cNvGrpSpPr/>
      </xdr:nvGrpSpPr>
      <xdr:grpSpPr>
        <a:xfrm>
          <a:off x="3037417" y="28744333"/>
          <a:ext cx="274320" cy="362737"/>
          <a:chOff x="6147651" y="793750"/>
          <a:chExt cx="462699" cy="514350"/>
        </a:xfrm>
      </xdr:grpSpPr>
      <xdr:grpSp>
        <xdr:nvGrpSpPr>
          <xdr:cNvPr id="2015" name="Group 2014">
            <a:extLst>
              <a:ext uri="{FF2B5EF4-FFF2-40B4-BE49-F238E27FC236}">
                <a16:creationId xmlns:a16="http://schemas.microsoft.com/office/drawing/2014/main" id="{48F6BD80-D4E6-F552-F992-93A4DD1BB7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17" name="Straight Connector 2016">
              <a:extLst>
                <a:ext uri="{FF2B5EF4-FFF2-40B4-BE49-F238E27FC236}">
                  <a16:creationId xmlns:a16="http://schemas.microsoft.com/office/drawing/2014/main" id="{C69F37BC-9F23-714C-78D2-51754FEDF4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8" name="Straight Connector 2017">
              <a:extLst>
                <a:ext uri="{FF2B5EF4-FFF2-40B4-BE49-F238E27FC236}">
                  <a16:creationId xmlns:a16="http://schemas.microsoft.com/office/drawing/2014/main" id="{2E4BD333-91AC-03E7-F4CC-BBB5539891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9" name="Straight Connector 2018">
              <a:extLst>
                <a:ext uri="{FF2B5EF4-FFF2-40B4-BE49-F238E27FC236}">
                  <a16:creationId xmlns:a16="http://schemas.microsoft.com/office/drawing/2014/main" id="{12D899E4-B7EC-3545-329F-34F55A6D86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0" name="Straight Connector 2019">
              <a:extLst>
                <a:ext uri="{FF2B5EF4-FFF2-40B4-BE49-F238E27FC236}">
                  <a16:creationId xmlns:a16="http://schemas.microsoft.com/office/drawing/2014/main" id="{0FAD12C9-3044-8F07-7DFC-68D233B9B3E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1" name="Straight Connector 2020">
              <a:extLst>
                <a:ext uri="{FF2B5EF4-FFF2-40B4-BE49-F238E27FC236}">
                  <a16:creationId xmlns:a16="http://schemas.microsoft.com/office/drawing/2014/main" id="{8F983CCF-6223-7AC8-EF17-38297EF02C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2" name="Straight Connector 2021">
              <a:extLst>
                <a:ext uri="{FF2B5EF4-FFF2-40B4-BE49-F238E27FC236}">
                  <a16:creationId xmlns:a16="http://schemas.microsoft.com/office/drawing/2014/main" id="{CD351878-E791-DFBA-411D-1EF0809C564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16" name="Straight Connector 2015">
            <a:extLst>
              <a:ext uri="{FF2B5EF4-FFF2-40B4-BE49-F238E27FC236}">
                <a16:creationId xmlns:a16="http://schemas.microsoft.com/office/drawing/2014/main" id="{9C53C3D3-B938-721E-3652-BB477DA9BBA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161</xdr:row>
      <xdr:rowOff>0</xdr:rowOff>
    </xdr:from>
    <xdr:to>
      <xdr:col>4</xdr:col>
      <xdr:colOff>274320</xdr:colOff>
      <xdr:row>163</xdr:row>
      <xdr:rowOff>2903</xdr:rowOff>
    </xdr:to>
    <xdr:grpSp>
      <xdr:nvGrpSpPr>
        <xdr:cNvPr id="2023" name="Group 2022">
          <a:extLst>
            <a:ext uri="{FF2B5EF4-FFF2-40B4-BE49-F238E27FC236}">
              <a16:creationId xmlns:a16="http://schemas.microsoft.com/office/drawing/2014/main" id="{8EF48D1A-66D3-49D3-96BC-40AB6F0F37BB}"/>
            </a:ext>
          </a:extLst>
        </xdr:cNvPr>
        <xdr:cNvGrpSpPr/>
      </xdr:nvGrpSpPr>
      <xdr:grpSpPr>
        <a:xfrm>
          <a:off x="1979083" y="28744333"/>
          <a:ext cx="274320" cy="362737"/>
          <a:chOff x="6147651" y="793750"/>
          <a:chExt cx="462699" cy="514350"/>
        </a:xfrm>
      </xdr:grpSpPr>
      <xdr:grpSp>
        <xdr:nvGrpSpPr>
          <xdr:cNvPr id="2024" name="Group 2023">
            <a:extLst>
              <a:ext uri="{FF2B5EF4-FFF2-40B4-BE49-F238E27FC236}">
                <a16:creationId xmlns:a16="http://schemas.microsoft.com/office/drawing/2014/main" id="{8AA99AB1-F69A-F589-409E-A2488D716A1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26" name="Straight Connector 2025">
              <a:extLst>
                <a:ext uri="{FF2B5EF4-FFF2-40B4-BE49-F238E27FC236}">
                  <a16:creationId xmlns:a16="http://schemas.microsoft.com/office/drawing/2014/main" id="{A0BC1F20-168B-DA39-1CB3-BC91CBD6D68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7" name="Straight Connector 2026">
              <a:extLst>
                <a:ext uri="{FF2B5EF4-FFF2-40B4-BE49-F238E27FC236}">
                  <a16:creationId xmlns:a16="http://schemas.microsoft.com/office/drawing/2014/main" id="{6EADAA07-1EDF-C980-FE2A-A27BADA26E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8" name="Straight Connector 2027">
              <a:extLst>
                <a:ext uri="{FF2B5EF4-FFF2-40B4-BE49-F238E27FC236}">
                  <a16:creationId xmlns:a16="http://schemas.microsoft.com/office/drawing/2014/main" id="{5E357A87-74B7-90A9-B1CD-89091EAF25B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9" name="Straight Connector 2028">
              <a:extLst>
                <a:ext uri="{FF2B5EF4-FFF2-40B4-BE49-F238E27FC236}">
                  <a16:creationId xmlns:a16="http://schemas.microsoft.com/office/drawing/2014/main" id="{B2ADBB65-7D2D-422E-A094-57DB210620B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0" name="Straight Connector 2029">
              <a:extLst>
                <a:ext uri="{FF2B5EF4-FFF2-40B4-BE49-F238E27FC236}">
                  <a16:creationId xmlns:a16="http://schemas.microsoft.com/office/drawing/2014/main" id="{E21967E2-9D1D-DC8F-FC36-00F8F3E695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1" name="Straight Connector 2030">
              <a:extLst>
                <a:ext uri="{FF2B5EF4-FFF2-40B4-BE49-F238E27FC236}">
                  <a16:creationId xmlns:a16="http://schemas.microsoft.com/office/drawing/2014/main" id="{21A14074-8640-2326-98CC-E2E1BC5A1C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5" name="Straight Connector 2024">
            <a:extLst>
              <a:ext uri="{FF2B5EF4-FFF2-40B4-BE49-F238E27FC236}">
                <a16:creationId xmlns:a16="http://schemas.microsoft.com/office/drawing/2014/main" id="{F6182D63-8BF1-6FC6-879A-0BD6946AE0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161</xdr:row>
      <xdr:rowOff>0</xdr:rowOff>
    </xdr:from>
    <xdr:to>
      <xdr:col>10</xdr:col>
      <xdr:colOff>274320</xdr:colOff>
      <xdr:row>163</xdr:row>
      <xdr:rowOff>2903</xdr:rowOff>
    </xdr:to>
    <xdr:grpSp>
      <xdr:nvGrpSpPr>
        <xdr:cNvPr id="2032" name="Group 2031">
          <a:extLst>
            <a:ext uri="{FF2B5EF4-FFF2-40B4-BE49-F238E27FC236}">
              <a16:creationId xmlns:a16="http://schemas.microsoft.com/office/drawing/2014/main" id="{D8AF37A9-A2FD-4327-892E-A8C2C22D265C}"/>
            </a:ext>
          </a:extLst>
        </xdr:cNvPr>
        <xdr:cNvGrpSpPr/>
      </xdr:nvGrpSpPr>
      <xdr:grpSpPr>
        <a:xfrm>
          <a:off x="5154083" y="28744333"/>
          <a:ext cx="274320" cy="362737"/>
          <a:chOff x="6147651" y="793750"/>
          <a:chExt cx="462699" cy="514350"/>
        </a:xfrm>
      </xdr:grpSpPr>
      <xdr:grpSp>
        <xdr:nvGrpSpPr>
          <xdr:cNvPr id="2033" name="Group 2032">
            <a:extLst>
              <a:ext uri="{FF2B5EF4-FFF2-40B4-BE49-F238E27FC236}">
                <a16:creationId xmlns:a16="http://schemas.microsoft.com/office/drawing/2014/main" id="{F46C8630-F8CC-2DC8-0376-B7C2AF409E0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35" name="Straight Connector 2034">
              <a:extLst>
                <a:ext uri="{FF2B5EF4-FFF2-40B4-BE49-F238E27FC236}">
                  <a16:creationId xmlns:a16="http://schemas.microsoft.com/office/drawing/2014/main" id="{FA1AF74F-84BA-89F3-7743-275BED65742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6" name="Straight Connector 2035">
              <a:extLst>
                <a:ext uri="{FF2B5EF4-FFF2-40B4-BE49-F238E27FC236}">
                  <a16:creationId xmlns:a16="http://schemas.microsoft.com/office/drawing/2014/main" id="{A71F0FCE-8F21-A363-F6E6-169F9E0269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7" name="Straight Connector 2036">
              <a:extLst>
                <a:ext uri="{FF2B5EF4-FFF2-40B4-BE49-F238E27FC236}">
                  <a16:creationId xmlns:a16="http://schemas.microsoft.com/office/drawing/2014/main" id="{4EB9339E-2D97-3DB2-49B2-EC98E76C05D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8" name="Straight Connector 2037">
              <a:extLst>
                <a:ext uri="{FF2B5EF4-FFF2-40B4-BE49-F238E27FC236}">
                  <a16:creationId xmlns:a16="http://schemas.microsoft.com/office/drawing/2014/main" id="{6B8215DE-0EE0-B84B-8895-72EAFFDDA58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9" name="Straight Connector 2038">
              <a:extLst>
                <a:ext uri="{FF2B5EF4-FFF2-40B4-BE49-F238E27FC236}">
                  <a16:creationId xmlns:a16="http://schemas.microsoft.com/office/drawing/2014/main" id="{759B2F92-C880-A28F-2F4D-C08D3751A4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0" name="Straight Connector 2039">
              <a:extLst>
                <a:ext uri="{FF2B5EF4-FFF2-40B4-BE49-F238E27FC236}">
                  <a16:creationId xmlns:a16="http://schemas.microsoft.com/office/drawing/2014/main" id="{C9E1E9E5-F520-CEFD-9BEE-10D2BE79BC9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34" name="Straight Connector 2033">
            <a:extLst>
              <a:ext uri="{FF2B5EF4-FFF2-40B4-BE49-F238E27FC236}">
                <a16:creationId xmlns:a16="http://schemas.microsoft.com/office/drawing/2014/main" id="{93CA265F-A14D-14EC-ED12-1E93C68482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161</xdr:row>
      <xdr:rowOff>0</xdr:rowOff>
    </xdr:from>
    <xdr:to>
      <xdr:col>18</xdr:col>
      <xdr:colOff>274320</xdr:colOff>
      <xdr:row>163</xdr:row>
      <xdr:rowOff>2903</xdr:rowOff>
    </xdr:to>
    <xdr:grpSp>
      <xdr:nvGrpSpPr>
        <xdr:cNvPr id="2041" name="Group 2040">
          <a:extLst>
            <a:ext uri="{FF2B5EF4-FFF2-40B4-BE49-F238E27FC236}">
              <a16:creationId xmlns:a16="http://schemas.microsoft.com/office/drawing/2014/main" id="{FFCBDA97-050C-4D3E-8B55-D45F664BEE2D}"/>
            </a:ext>
          </a:extLst>
        </xdr:cNvPr>
        <xdr:cNvGrpSpPr/>
      </xdr:nvGrpSpPr>
      <xdr:grpSpPr>
        <a:xfrm>
          <a:off x="9387417" y="28744333"/>
          <a:ext cx="274320" cy="362737"/>
          <a:chOff x="6147651" y="793750"/>
          <a:chExt cx="462699" cy="514350"/>
        </a:xfrm>
      </xdr:grpSpPr>
      <xdr:grpSp>
        <xdr:nvGrpSpPr>
          <xdr:cNvPr id="2042" name="Group 2041">
            <a:extLst>
              <a:ext uri="{FF2B5EF4-FFF2-40B4-BE49-F238E27FC236}">
                <a16:creationId xmlns:a16="http://schemas.microsoft.com/office/drawing/2014/main" id="{B5E7A658-F2B9-9F73-5BEC-59B4014DC75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44" name="Straight Connector 2043">
              <a:extLst>
                <a:ext uri="{FF2B5EF4-FFF2-40B4-BE49-F238E27FC236}">
                  <a16:creationId xmlns:a16="http://schemas.microsoft.com/office/drawing/2014/main" id="{A324A439-9621-D3AC-B8DC-C043D041F2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5" name="Straight Connector 2044">
              <a:extLst>
                <a:ext uri="{FF2B5EF4-FFF2-40B4-BE49-F238E27FC236}">
                  <a16:creationId xmlns:a16="http://schemas.microsoft.com/office/drawing/2014/main" id="{FB29022A-7851-96FD-2CAE-DBA9A6D1CD0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6" name="Straight Connector 2045">
              <a:extLst>
                <a:ext uri="{FF2B5EF4-FFF2-40B4-BE49-F238E27FC236}">
                  <a16:creationId xmlns:a16="http://schemas.microsoft.com/office/drawing/2014/main" id="{B0F388F9-58F5-A5F0-C39C-80261D5BF3B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7" name="Straight Connector 2046">
              <a:extLst>
                <a:ext uri="{FF2B5EF4-FFF2-40B4-BE49-F238E27FC236}">
                  <a16:creationId xmlns:a16="http://schemas.microsoft.com/office/drawing/2014/main" id="{81C0232D-E7E5-FC4F-D829-96ED6CF5040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8" name="Straight Connector 2047">
              <a:extLst>
                <a:ext uri="{FF2B5EF4-FFF2-40B4-BE49-F238E27FC236}">
                  <a16:creationId xmlns:a16="http://schemas.microsoft.com/office/drawing/2014/main" id="{05597D1A-AAD0-8306-1913-167A9ED648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9" name="Straight Connector 2048">
              <a:extLst>
                <a:ext uri="{FF2B5EF4-FFF2-40B4-BE49-F238E27FC236}">
                  <a16:creationId xmlns:a16="http://schemas.microsoft.com/office/drawing/2014/main" id="{F9180EC3-5FD9-E969-4051-461EA131FD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E8552F51-2A11-2447-75C3-083A942624A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161</xdr:row>
      <xdr:rowOff>0</xdr:rowOff>
    </xdr:from>
    <xdr:to>
      <xdr:col>20</xdr:col>
      <xdr:colOff>274320</xdr:colOff>
      <xdr:row>163</xdr:row>
      <xdr:rowOff>2903</xdr:rowOff>
    </xdr:to>
    <xdr:grpSp>
      <xdr:nvGrpSpPr>
        <xdr:cNvPr id="2050" name="Group 2049">
          <a:extLst>
            <a:ext uri="{FF2B5EF4-FFF2-40B4-BE49-F238E27FC236}">
              <a16:creationId xmlns:a16="http://schemas.microsoft.com/office/drawing/2014/main" id="{3A790E30-4B96-4ABE-91F9-F892579EEAC8}"/>
            </a:ext>
          </a:extLst>
        </xdr:cNvPr>
        <xdr:cNvGrpSpPr/>
      </xdr:nvGrpSpPr>
      <xdr:grpSpPr>
        <a:xfrm>
          <a:off x="10445750" y="28744333"/>
          <a:ext cx="274320" cy="362737"/>
          <a:chOff x="6147651" y="793750"/>
          <a:chExt cx="462699" cy="514350"/>
        </a:xfrm>
      </xdr:grpSpPr>
      <xdr:grpSp>
        <xdr:nvGrpSpPr>
          <xdr:cNvPr id="2051" name="Group 2050">
            <a:extLst>
              <a:ext uri="{FF2B5EF4-FFF2-40B4-BE49-F238E27FC236}">
                <a16:creationId xmlns:a16="http://schemas.microsoft.com/office/drawing/2014/main" id="{466C5314-24FE-DEDC-7FB3-BC8D95F65D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53" name="Straight Connector 2052">
              <a:extLst>
                <a:ext uri="{FF2B5EF4-FFF2-40B4-BE49-F238E27FC236}">
                  <a16:creationId xmlns:a16="http://schemas.microsoft.com/office/drawing/2014/main" id="{27FB6C7D-5F99-0C41-D19B-A21D65CFD46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4" name="Straight Connector 2053">
              <a:extLst>
                <a:ext uri="{FF2B5EF4-FFF2-40B4-BE49-F238E27FC236}">
                  <a16:creationId xmlns:a16="http://schemas.microsoft.com/office/drawing/2014/main" id="{72A82858-C33C-14C5-76F7-BD7D671CAB8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5" name="Straight Connector 2054">
              <a:extLst>
                <a:ext uri="{FF2B5EF4-FFF2-40B4-BE49-F238E27FC236}">
                  <a16:creationId xmlns:a16="http://schemas.microsoft.com/office/drawing/2014/main" id="{B00278E8-1296-BF04-4EE6-2A676F755C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6" name="Straight Connector 2055">
              <a:extLst>
                <a:ext uri="{FF2B5EF4-FFF2-40B4-BE49-F238E27FC236}">
                  <a16:creationId xmlns:a16="http://schemas.microsoft.com/office/drawing/2014/main" id="{CF77D0F5-84D5-151B-C45C-F1B5389DAD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7" name="Straight Connector 2056">
              <a:extLst>
                <a:ext uri="{FF2B5EF4-FFF2-40B4-BE49-F238E27FC236}">
                  <a16:creationId xmlns:a16="http://schemas.microsoft.com/office/drawing/2014/main" id="{0F5440D5-49EE-4FE2-5747-A8AF7E5635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8" name="Straight Connector 2057">
              <a:extLst>
                <a:ext uri="{FF2B5EF4-FFF2-40B4-BE49-F238E27FC236}">
                  <a16:creationId xmlns:a16="http://schemas.microsoft.com/office/drawing/2014/main" id="{2215D740-A21C-055D-35A2-210E5E914F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52" name="Straight Connector 2051">
            <a:extLst>
              <a:ext uri="{FF2B5EF4-FFF2-40B4-BE49-F238E27FC236}">
                <a16:creationId xmlns:a16="http://schemas.microsoft.com/office/drawing/2014/main" id="{25C0009F-A6DB-79C6-6B08-0FA4302426D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274320</xdr:colOff>
      <xdr:row>295</xdr:row>
      <xdr:rowOff>2903</xdr:rowOff>
    </xdr:to>
    <xdr:grpSp>
      <xdr:nvGrpSpPr>
        <xdr:cNvPr id="2059" name="Group 2058">
          <a:extLst>
            <a:ext uri="{FF2B5EF4-FFF2-40B4-BE49-F238E27FC236}">
              <a16:creationId xmlns:a16="http://schemas.microsoft.com/office/drawing/2014/main" id="{E0FF24CA-7631-46CC-AE88-39325F1ADF84}"/>
            </a:ext>
          </a:extLst>
        </xdr:cNvPr>
        <xdr:cNvGrpSpPr/>
      </xdr:nvGrpSpPr>
      <xdr:grpSpPr>
        <a:xfrm>
          <a:off x="920750" y="51329167"/>
          <a:ext cx="274320" cy="362736"/>
          <a:chOff x="6147651" y="793750"/>
          <a:chExt cx="462699" cy="514350"/>
        </a:xfrm>
      </xdr:grpSpPr>
      <xdr:grpSp>
        <xdr:nvGrpSpPr>
          <xdr:cNvPr id="2060" name="Group 2059">
            <a:extLst>
              <a:ext uri="{FF2B5EF4-FFF2-40B4-BE49-F238E27FC236}">
                <a16:creationId xmlns:a16="http://schemas.microsoft.com/office/drawing/2014/main" id="{C4DD2D7F-2774-1ABD-52CD-F9439CFF761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62" name="Straight Connector 2061">
              <a:extLst>
                <a:ext uri="{FF2B5EF4-FFF2-40B4-BE49-F238E27FC236}">
                  <a16:creationId xmlns:a16="http://schemas.microsoft.com/office/drawing/2014/main" id="{D8AFB148-2868-A999-4732-939238393E3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3" name="Straight Connector 2062">
              <a:extLst>
                <a:ext uri="{FF2B5EF4-FFF2-40B4-BE49-F238E27FC236}">
                  <a16:creationId xmlns:a16="http://schemas.microsoft.com/office/drawing/2014/main" id="{817E19CC-0119-AA01-B49B-1EFBBE3B8D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4" name="Straight Connector 2063">
              <a:extLst>
                <a:ext uri="{FF2B5EF4-FFF2-40B4-BE49-F238E27FC236}">
                  <a16:creationId xmlns:a16="http://schemas.microsoft.com/office/drawing/2014/main" id="{25D43A1F-C8C1-97E4-C7D1-B4D2B214C75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5" name="Straight Connector 2064">
              <a:extLst>
                <a:ext uri="{FF2B5EF4-FFF2-40B4-BE49-F238E27FC236}">
                  <a16:creationId xmlns:a16="http://schemas.microsoft.com/office/drawing/2014/main" id="{AF9257F2-1CFF-50E5-99A9-1B5C351D07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6" name="Straight Connector 2065">
              <a:extLst>
                <a:ext uri="{FF2B5EF4-FFF2-40B4-BE49-F238E27FC236}">
                  <a16:creationId xmlns:a16="http://schemas.microsoft.com/office/drawing/2014/main" id="{86072EA4-0040-A6BA-5797-0B8847A309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7" name="Straight Connector 2066">
              <a:extLst>
                <a:ext uri="{FF2B5EF4-FFF2-40B4-BE49-F238E27FC236}">
                  <a16:creationId xmlns:a16="http://schemas.microsoft.com/office/drawing/2014/main" id="{82CE358E-144F-41F2-9C74-70687752171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61" name="Straight Connector 2060">
            <a:extLst>
              <a:ext uri="{FF2B5EF4-FFF2-40B4-BE49-F238E27FC236}">
                <a16:creationId xmlns:a16="http://schemas.microsoft.com/office/drawing/2014/main" id="{9775E4CE-2EB9-1694-88E2-59E83E3E97A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274320</xdr:colOff>
      <xdr:row>247</xdr:row>
      <xdr:rowOff>2903</xdr:rowOff>
    </xdr:to>
    <xdr:grpSp>
      <xdr:nvGrpSpPr>
        <xdr:cNvPr id="2068" name="Group 2067">
          <a:extLst>
            <a:ext uri="{FF2B5EF4-FFF2-40B4-BE49-F238E27FC236}">
              <a16:creationId xmlns:a16="http://schemas.microsoft.com/office/drawing/2014/main" id="{101F8E37-6682-4F19-B555-45A61436EB42}"/>
            </a:ext>
          </a:extLst>
        </xdr:cNvPr>
        <xdr:cNvGrpSpPr/>
      </xdr:nvGrpSpPr>
      <xdr:grpSpPr>
        <a:xfrm>
          <a:off x="920750" y="43116500"/>
          <a:ext cx="274320" cy="362736"/>
          <a:chOff x="6147651" y="793750"/>
          <a:chExt cx="462699" cy="514350"/>
        </a:xfrm>
      </xdr:grpSpPr>
      <xdr:grpSp>
        <xdr:nvGrpSpPr>
          <xdr:cNvPr id="2069" name="Group 2068">
            <a:extLst>
              <a:ext uri="{FF2B5EF4-FFF2-40B4-BE49-F238E27FC236}">
                <a16:creationId xmlns:a16="http://schemas.microsoft.com/office/drawing/2014/main" id="{EF17864D-8D8F-9138-C8D7-DF982ADE532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71" name="Straight Connector 2070">
              <a:extLst>
                <a:ext uri="{FF2B5EF4-FFF2-40B4-BE49-F238E27FC236}">
                  <a16:creationId xmlns:a16="http://schemas.microsoft.com/office/drawing/2014/main" id="{C4D2E740-5C33-CDA6-FECE-345DC0DE6A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2" name="Straight Connector 2071">
              <a:extLst>
                <a:ext uri="{FF2B5EF4-FFF2-40B4-BE49-F238E27FC236}">
                  <a16:creationId xmlns:a16="http://schemas.microsoft.com/office/drawing/2014/main" id="{6B41B434-FC1F-1828-450C-2B00CB21E80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3" name="Straight Connector 2072">
              <a:extLst>
                <a:ext uri="{FF2B5EF4-FFF2-40B4-BE49-F238E27FC236}">
                  <a16:creationId xmlns:a16="http://schemas.microsoft.com/office/drawing/2014/main" id="{CDA3753B-B321-732D-8DDC-6B3451932B7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4" name="Straight Connector 2073">
              <a:extLst>
                <a:ext uri="{FF2B5EF4-FFF2-40B4-BE49-F238E27FC236}">
                  <a16:creationId xmlns:a16="http://schemas.microsoft.com/office/drawing/2014/main" id="{5C608FDB-1193-07A5-B5B6-2DD00514EA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5" name="Straight Connector 2074">
              <a:extLst>
                <a:ext uri="{FF2B5EF4-FFF2-40B4-BE49-F238E27FC236}">
                  <a16:creationId xmlns:a16="http://schemas.microsoft.com/office/drawing/2014/main" id="{85676915-E033-C5D7-29FD-425C58765CB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6" name="Straight Connector 2075">
              <a:extLst>
                <a:ext uri="{FF2B5EF4-FFF2-40B4-BE49-F238E27FC236}">
                  <a16:creationId xmlns:a16="http://schemas.microsoft.com/office/drawing/2014/main" id="{C40DB2F9-AE8F-058F-A11B-E01FC9987E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0" name="Straight Connector 2069">
            <a:extLst>
              <a:ext uri="{FF2B5EF4-FFF2-40B4-BE49-F238E27FC236}">
                <a16:creationId xmlns:a16="http://schemas.microsoft.com/office/drawing/2014/main" id="{C4832181-F81C-E839-B45A-7037604681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233</xdr:row>
      <xdr:rowOff>0</xdr:rowOff>
    </xdr:from>
    <xdr:to>
      <xdr:col>12</xdr:col>
      <xdr:colOff>274320</xdr:colOff>
      <xdr:row>235</xdr:row>
      <xdr:rowOff>2903</xdr:rowOff>
    </xdr:to>
    <xdr:grpSp>
      <xdr:nvGrpSpPr>
        <xdr:cNvPr id="2077" name="Group 2076">
          <a:extLst>
            <a:ext uri="{FF2B5EF4-FFF2-40B4-BE49-F238E27FC236}">
              <a16:creationId xmlns:a16="http://schemas.microsoft.com/office/drawing/2014/main" id="{7E7659F6-CD2B-4E61-AF4F-71996F61B7BB}"/>
            </a:ext>
          </a:extLst>
        </xdr:cNvPr>
        <xdr:cNvGrpSpPr/>
      </xdr:nvGrpSpPr>
      <xdr:grpSpPr>
        <a:xfrm>
          <a:off x="6212417" y="41063333"/>
          <a:ext cx="274320" cy="362737"/>
          <a:chOff x="6147651" y="793750"/>
          <a:chExt cx="462699" cy="514350"/>
        </a:xfrm>
      </xdr:grpSpPr>
      <xdr:grpSp>
        <xdr:nvGrpSpPr>
          <xdr:cNvPr id="2078" name="Group 2077">
            <a:extLst>
              <a:ext uri="{FF2B5EF4-FFF2-40B4-BE49-F238E27FC236}">
                <a16:creationId xmlns:a16="http://schemas.microsoft.com/office/drawing/2014/main" id="{71F11514-5607-0D5D-1A69-586848875FE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0" name="Straight Connector 2079">
              <a:extLst>
                <a:ext uri="{FF2B5EF4-FFF2-40B4-BE49-F238E27FC236}">
                  <a16:creationId xmlns:a16="http://schemas.microsoft.com/office/drawing/2014/main" id="{752BF29E-3A6A-1714-EF62-8BECCFF406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1" name="Straight Connector 2080">
              <a:extLst>
                <a:ext uri="{FF2B5EF4-FFF2-40B4-BE49-F238E27FC236}">
                  <a16:creationId xmlns:a16="http://schemas.microsoft.com/office/drawing/2014/main" id="{DC1047BD-D7E2-5AD7-CB93-4E96BDF3DF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2" name="Straight Connector 2081">
              <a:extLst>
                <a:ext uri="{FF2B5EF4-FFF2-40B4-BE49-F238E27FC236}">
                  <a16:creationId xmlns:a16="http://schemas.microsoft.com/office/drawing/2014/main" id="{3AD9A266-37C8-F84B-E9B9-4FD5330BDA1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3" name="Straight Connector 2082">
              <a:extLst>
                <a:ext uri="{FF2B5EF4-FFF2-40B4-BE49-F238E27FC236}">
                  <a16:creationId xmlns:a16="http://schemas.microsoft.com/office/drawing/2014/main" id="{49E136FD-2D1C-BFBB-3284-E34238AA575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4" name="Straight Connector 2083">
              <a:extLst>
                <a:ext uri="{FF2B5EF4-FFF2-40B4-BE49-F238E27FC236}">
                  <a16:creationId xmlns:a16="http://schemas.microsoft.com/office/drawing/2014/main" id="{652529AD-001B-AEA0-C2EF-557F4294A14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5" name="Straight Connector 2084">
              <a:extLst>
                <a:ext uri="{FF2B5EF4-FFF2-40B4-BE49-F238E27FC236}">
                  <a16:creationId xmlns:a16="http://schemas.microsoft.com/office/drawing/2014/main" id="{154128E3-50C5-6272-843E-BEC9407DC6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9" name="Straight Connector 2078">
            <a:extLst>
              <a:ext uri="{FF2B5EF4-FFF2-40B4-BE49-F238E27FC236}">
                <a16:creationId xmlns:a16="http://schemas.microsoft.com/office/drawing/2014/main" id="{49BD54E1-D09B-DBA7-F01C-2FDFA9759A8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233</xdr:row>
      <xdr:rowOff>0</xdr:rowOff>
    </xdr:from>
    <xdr:to>
      <xdr:col>8</xdr:col>
      <xdr:colOff>274320</xdr:colOff>
      <xdr:row>235</xdr:row>
      <xdr:rowOff>2903</xdr:rowOff>
    </xdr:to>
    <xdr:grpSp>
      <xdr:nvGrpSpPr>
        <xdr:cNvPr id="2086" name="Group 2085">
          <a:extLst>
            <a:ext uri="{FF2B5EF4-FFF2-40B4-BE49-F238E27FC236}">
              <a16:creationId xmlns:a16="http://schemas.microsoft.com/office/drawing/2014/main" id="{90BCEC2F-E63E-449A-9D10-2B442B6FD76C}"/>
            </a:ext>
          </a:extLst>
        </xdr:cNvPr>
        <xdr:cNvGrpSpPr/>
      </xdr:nvGrpSpPr>
      <xdr:grpSpPr>
        <a:xfrm>
          <a:off x="4095750" y="41063333"/>
          <a:ext cx="274320" cy="362737"/>
          <a:chOff x="6147651" y="793750"/>
          <a:chExt cx="462699" cy="514350"/>
        </a:xfrm>
      </xdr:grpSpPr>
      <xdr:grpSp>
        <xdr:nvGrpSpPr>
          <xdr:cNvPr id="2087" name="Group 2086">
            <a:extLst>
              <a:ext uri="{FF2B5EF4-FFF2-40B4-BE49-F238E27FC236}">
                <a16:creationId xmlns:a16="http://schemas.microsoft.com/office/drawing/2014/main" id="{40F283C1-F79C-4FEB-E432-701B3954C1E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9" name="Straight Connector 2088">
              <a:extLst>
                <a:ext uri="{FF2B5EF4-FFF2-40B4-BE49-F238E27FC236}">
                  <a16:creationId xmlns:a16="http://schemas.microsoft.com/office/drawing/2014/main" id="{3321F3F6-0FE6-4B29-3156-3E30A4C4DA2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0" name="Straight Connector 2089">
              <a:extLst>
                <a:ext uri="{FF2B5EF4-FFF2-40B4-BE49-F238E27FC236}">
                  <a16:creationId xmlns:a16="http://schemas.microsoft.com/office/drawing/2014/main" id="{9E3F85B8-92A7-96AB-21F8-419CD281418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1" name="Straight Connector 2090">
              <a:extLst>
                <a:ext uri="{FF2B5EF4-FFF2-40B4-BE49-F238E27FC236}">
                  <a16:creationId xmlns:a16="http://schemas.microsoft.com/office/drawing/2014/main" id="{52C7A2FA-A5C4-1067-CAFD-43E7515433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2" name="Straight Connector 2091">
              <a:extLst>
                <a:ext uri="{FF2B5EF4-FFF2-40B4-BE49-F238E27FC236}">
                  <a16:creationId xmlns:a16="http://schemas.microsoft.com/office/drawing/2014/main" id="{75259E80-75B8-2B5C-A1CF-BC9D7CDD79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3" name="Straight Connector 2092">
              <a:extLst>
                <a:ext uri="{FF2B5EF4-FFF2-40B4-BE49-F238E27FC236}">
                  <a16:creationId xmlns:a16="http://schemas.microsoft.com/office/drawing/2014/main" id="{74670D54-1F67-072F-A0DD-EC6B115FB76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4" name="Straight Connector 2093">
              <a:extLst>
                <a:ext uri="{FF2B5EF4-FFF2-40B4-BE49-F238E27FC236}">
                  <a16:creationId xmlns:a16="http://schemas.microsoft.com/office/drawing/2014/main" id="{D5FB727E-2875-9CE5-80A3-87227FCC76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8" name="Straight Connector 2087">
            <a:extLst>
              <a:ext uri="{FF2B5EF4-FFF2-40B4-BE49-F238E27FC236}">
                <a16:creationId xmlns:a16="http://schemas.microsoft.com/office/drawing/2014/main" id="{52549A00-6F3B-B1E1-4788-7FAC616034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274320</xdr:colOff>
      <xdr:row>235</xdr:row>
      <xdr:rowOff>2903</xdr:rowOff>
    </xdr:to>
    <xdr:grpSp>
      <xdr:nvGrpSpPr>
        <xdr:cNvPr id="2095" name="Group 2094">
          <a:extLst>
            <a:ext uri="{FF2B5EF4-FFF2-40B4-BE49-F238E27FC236}">
              <a16:creationId xmlns:a16="http://schemas.microsoft.com/office/drawing/2014/main" id="{E37A6FA4-9F90-467A-85BC-496825FFEEF5}"/>
            </a:ext>
          </a:extLst>
        </xdr:cNvPr>
        <xdr:cNvGrpSpPr/>
      </xdr:nvGrpSpPr>
      <xdr:grpSpPr>
        <a:xfrm>
          <a:off x="920750" y="41063333"/>
          <a:ext cx="274320" cy="362737"/>
          <a:chOff x="6147651" y="793750"/>
          <a:chExt cx="462699" cy="514350"/>
        </a:xfrm>
      </xdr:grpSpPr>
      <xdr:grpSp>
        <xdr:nvGrpSpPr>
          <xdr:cNvPr id="2096" name="Group 2095">
            <a:extLst>
              <a:ext uri="{FF2B5EF4-FFF2-40B4-BE49-F238E27FC236}">
                <a16:creationId xmlns:a16="http://schemas.microsoft.com/office/drawing/2014/main" id="{5D4443B4-167C-AC70-3F5E-A3B710DA4A3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98" name="Straight Connector 2097">
              <a:extLst>
                <a:ext uri="{FF2B5EF4-FFF2-40B4-BE49-F238E27FC236}">
                  <a16:creationId xmlns:a16="http://schemas.microsoft.com/office/drawing/2014/main" id="{EA25FEDD-0185-4A42-CAAF-E4DA7E4F63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9" name="Straight Connector 2098">
              <a:extLst>
                <a:ext uri="{FF2B5EF4-FFF2-40B4-BE49-F238E27FC236}">
                  <a16:creationId xmlns:a16="http://schemas.microsoft.com/office/drawing/2014/main" id="{774C6A30-E4F8-1F63-D5FF-E37BBC54B37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0" name="Straight Connector 2099">
              <a:extLst>
                <a:ext uri="{FF2B5EF4-FFF2-40B4-BE49-F238E27FC236}">
                  <a16:creationId xmlns:a16="http://schemas.microsoft.com/office/drawing/2014/main" id="{4DEF5FBA-D909-508D-B391-7F98751A098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1" name="Straight Connector 2100">
              <a:extLst>
                <a:ext uri="{FF2B5EF4-FFF2-40B4-BE49-F238E27FC236}">
                  <a16:creationId xmlns:a16="http://schemas.microsoft.com/office/drawing/2014/main" id="{EBAFD57F-BCE4-E687-ABF5-22EF0D7C4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2" name="Straight Connector 2101">
              <a:extLst>
                <a:ext uri="{FF2B5EF4-FFF2-40B4-BE49-F238E27FC236}">
                  <a16:creationId xmlns:a16="http://schemas.microsoft.com/office/drawing/2014/main" id="{CF050F9D-CAC1-502D-82D9-E1D8CBAEE4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3" name="Straight Connector 2102">
              <a:extLst>
                <a:ext uri="{FF2B5EF4-FFF2-40B4-BE49-F238E27FC236}">
                  <a16:creationId xmlns:a16="http://schemas.microsoft.com/office/drawing/2014/main" id="{7424B841-D528-5E14-8C24-4AC4C7EE7A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97" name="Straight Connector 2096">
            <a:extLst>
              <a:ext uri="{FF2B5EF4-FFF2-40B4-BE49-F238E27FC236}">
                <a16:creationId xmlns:a16="http://schemas.microsoft.com/office/drawing/2014/main" id="{A239DF89-A600-0A3F-6BBE-B764EFF70F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221</xdr:row>
      <xdr:rowOff>0</xdr:rowOff>
    </xdr:from>
    <xdr:to>
      <xdr:col>16</xdr:col>
      <xdr:colOff>274320</xdr:colOff>
      <xdr:row>223</xdr:row>
      <xdr:rowOff>2903</xdr:rowOff>
    </xdr:to>
    <xdr:grpSp>
      <xdr:nvGrpSpPr>
        <xdr:cNvPr id="2104" name="Group 2103">
          <a:extLst>
            <a:ext uri="{FF2B5EF4-FFF2-40B4-BE49-F238E27FC236}">
              <a16:creationId xmlns:a16="http://schemas.microsoft.com/office/drawing/2014/main" id="{65E7C91F-3587-4F7C-91B0-75DD7ED6BCF3}"/>
            </a:ext>
          </a:extLst>
        </xdr:cNvPr>
        <xdr:cNvGrpSpPr/>
      </xdr:nvGrpSpPr>
      <xdr:grpSpPr>
        <a:xfrm>
          <a:off x="8329083" y="39010167"/>
          <a:ext cx="274320" cy="362736"/>
          <a:chOff x="6147651" y="793750"/>
          <a:chExt cx="462699" cy="514350"/>
        </a:xfrm>
      </xdr:grpSpPr>
      <xdr:grpSp>
        <xdr:nvGrpSpPr>
          <xdr:cNvPr id="2105" name="Group 2104">
            <a:extLst>
              <a:ext uri="{FF2B5EF4-FFF2-40B4-BE49-F238E27FC236}">
                <a16:creationId xmlns:a16="http://schemas.microsoft.com/office/drawing/2014/main" id="{2132CE1E-5860-683B-930E-97B217B1BE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07" name="Straight Connector 2106">
              <a:extLst>
                <a:ext uri="{FF2B5EF4-FFF2-40B4-BE49-F238E27FC236}">
                  <a16:creationId xmlns:a16="http://schemas.microsoft.com/office/drawing/2014/main" id="{278F902C-C580-B8C7-51C4-5F9962E833C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8" name="Straight Connector 2107">
              <a:extLst>
                <a:ext uri="{FF2B5EF4-FFF2-40B4-BE49-F238E27FC236}">
                  <a16:creationId xmlns:a16="http://schemas.microsoft.com/office/drawing/2014/main" id="{6D526ACB-D38F-C6AB-7B99-07C5BBEFC31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9" name="Straight Connector 2108">
              <a:extLst>
                <a:ext uri="{FF2B5EF4-FFF2-40B4-BE49-F238E27FC236}">
                  <a16:creationId xmlns:a16="http://schemas.microsoft.com/office/drawing/2014/main" id="{962A2AFC-C08D-F7EB-C8E1-8400B5AB5AE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0" name="Straight Connector 2109">
              <a:extLst>
                <a:ext uri="{FF2B5EF4-FFF2-40B4-BE49-F238E27FC236}">
                  <a16:creationId xmlns:a16="http://schemas.microsoft.com/office/drawing/2014/main" id="{3F5B2F33-F222-677B-3D56-FC6D1E65A9B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1" name="Straight Connector 2110">
              <a:extLst>
                <a:ext uri="{FF2B5EF4-FFF2-40B4-BE49-F238E27FC236}">
                  <a16:creationId xmlns:a16="http://schemas.microsoft.com/office/drawing/2014/main" id="{C0B90DF8-06B0-A844-F04C-92AE60392D2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2" name="Straight Connector 2111">
              <a:extLst>
                <a:ext uri="{FF2B5EF4-FFF2-40B4-BE49-F238E27FC236}">
                  <a16:creationId xmlns:a16="http://schemas.microsoft.com/office/drawing/2014/main" id="{285FAFDA-BF37-EB04-62D3-E12ABE2B15D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EFC47894-97D4-4855-5FB6-376039C0D3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197</xdr:row>
      <xdr:rowOff>0</xdr:rowOff>
    </xdr:from>
    <xdr:to>
      <xdr:col>18</xdr:col>
      <xdr:colOff>274320</xdr:colOff>
      <xdr:row>199</xdr:row>
      <xdr:rowOff>2903</xdr:rowOff>
    </xdr:to>
    <xdr:grpSp>
      <xdr:nvGrpSpPr>
        <xdr:cNvPr id="2113" name="Group 2112">
          <a:extLst>
            <a:ext uri="{FF2B5EF4-FFF2-40B4-BE49-F238E27FC236}">
              <a16:creationId xmlns:a16="http://schemas.microsoft.com/office/drawing/2014/main" id="{D7E80D45-61E9-4456-A70C-89B454210B04}"/>
            </a:ext>
          </a:extLst>
        </xdr:cNvPr>
        <xdr:cNvGrpSpPr/>
      </xdr:nvGrpSpPr>
      <xdr:grpSpPr>
        <a:xfrm>
          <a:off x="9387417" y="34903833"/>
          <a:ext cx="274320" cy="362737"/>
          <a:chOff x="6147651" y="793750"/>
          <a:chExt cx="462699" cy="514350"/>
        </a:xfrm>
      </xdr:grpSpPr>
      <xdr:grpSp>
        <xdr:nvGrpSpPr>
          <xdr:cNvPr id="2114" name="Group 2113">
            <a:extLst>
              <a:ext uri="{FF2B5EF4-FFF2-40B4-BE49-F238E27FC236}">
                <a16:creationId xmlns:a16="http://schemas.microsoft.com/office/drawing/2014/main" id="{EE149135-2F5A-7199-845B-882D823146F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16" name="Straight Connector 2115">
              <a:extLst>
                <a:ext uri="{FF2B5EF4-FFF2-40B4-BE49-F238E27FC236}">
                  <a16:creationId xmlns:a16="http://schemas.microsoft.com/office/drawing/2014/main" id="{1D8683D8-177A-C92B-2566-A52F7C68A1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7" name="Straight Connector 2116">
              <a:extLst>
                <a:ext uri="{FF2B5EF4-FFF2-40B4-BE49-F238E27FC236}">
                  <a16:creationId xmlns:a16="http://schemas.microsoft.com/office/drawing/2014/main" id="{DB1455A0-8387-B052-40B2-4AE84DE723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8" name="Straight Connector 2117">
              <a:extLst>
                <a:ext uri="{FF2B5EF4-FFF2-40B4-BE49-F238E27FC236}">
                  <a16:creationId xmlns:a16="http://schemas.microsoft.com/office/drawing/2014/main" id="{DB064A56-A233-2D6C-33DB-47BC650427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9" name="Straight Connector 2118">
              <a:extLst>
                <a:ext uri="{FF2B5EF4-FFF2-40B4-BE49-F238E27FC236}">
                  <a16:creationId xmlns:a16="http://schemas.microsoft.com/office/drawing/2014/main" id="{6E83869C-640A-DE96-8DCA-75D4B5FD5A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0" name="Straight Connector 2119">
              <a:extLst>
                <a:ext uri="{FF2B5EF4-FFF2-40B4-BE49-F238E27FC236}">
                  <a16:creationId xmlns:a16="http://schemas.microsoft.com/office/drawing/2014/main" id="{8220CD9C-3253-4247-1226-F847A50B833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1" name="Straight Connector 2120">
              <a:extLst>
                <a:ext uri="{FF2B5EF4-FFF2-40B4-BE49-F238E27FC236}">
                  <a16:creationId xmlns:a16="http://schemas.microsoft.com/office/drawing/2014/main" id="{85C46C03-9053-C239-D62D-609B1429054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5" name="Straight Connector 2114">
            <a:extLst>
              <a:ext uri="{FF2B5EF4-FFF2-40B4-BE49-F238E27FC236}">
                <a16:creationId xmlns:a16="http://schemas.microsoft.com/office/drawing/2014/main" id="{4B755687-05EB-12E9-4563-88D10DC9755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197</xdr:row>
      <xdr:rowOff>0</xdr:rowOff>
    </xdr:from>
    <xdr:to>
      <xdr:col>20</xdr:col>
      <xdr:colOff>274320</xdr:colOff>
      <xdr:row>199</xdr:row>
      <xdr:rowOff>2903</xdr:rowOff>
    </xdr:to>
    <xdr:grpSp>
      <xdr:nvGrpSpPr>
        <xdr:cNvPr id="2122" name="Group 2121">
          <a:extLst>
            <a:ext uri="{FF2B5EF4-FFF2-40B4-BE49-F238E27FC236}">
              <a16:creationId xmlns:a16="http://schemas.microsoft.com/office/drawing/2014/main" id="{472C842B-CC64-41FE-A3A1-7E8E384673FF}"/>
            </a:ext>
          </a:extLst>
        </xdr:cNvPr>
        <xdr:cNvGrpSpPr/>
      </xdr:nvGrpSpPr>
      <xdr:grpSpPr>
        <a:xfrm>
          <a:off x="10445750" y="34903833"/>
          <a:ext cx="274320" cy="362737"/>
          <a:chOff x="6147651" y="793750"/>
          <a:chExt cx="462699" cy="514350"/>
        </a:xfrm>
      </xdr:grpSpPr>
      <xdr:grpSp>
        <xdr:nvGrpSpPr>
          <xdr:cNvPr id="2123" name="Group 2122">
            <a:extLst>
              <a:ext uri="{FF2B5EF4-FFF2-40B4-BE49-F238E27FC236}">
                <a16:creationId xmlns:a16="http://schemas.microsoft.com/office/drawing/2014/main" id="{2A5FA851-3D04-B486-4D45-785391158E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5" name="Straight Connector 2124">
              <a:extLst>
                <a:ext uri="{FF2B5EF4-FFF2-40B4-BE49-F238E27FC236}">
                  <a16:creationId xmlns:a16="http://schemas.microsoft.com/office/drawing/2014/main" id="{6A6B1610-588C-1E57-C888-7333B7CFBB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6" name="Straight Connector 2125">
              <a:extLst>
                <a:ext uri="{FF2B5EF4-FFF2-40B4-BE49-F238E27FC236}">
                  <a16:creationId xmlns:a16="http://schemas.microsoft.com/office/drawing/2014/main" id="{E42486AC-E4B2-B9ED-602C-06EDD07929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7" name="Straight Connector 2126">
              <a:extLst>
                <a:ext uri="{FF2B5EF4-FFF2-40B4-BE49-F238E27FC236}">
                  <a16:creationId xmlns:a16="http://schemas.microsoft.com/office/drawing/2014/main" id="{A2567C46-0B21-E893-46B6-B2E1A3741B5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8" name="Straight Connector 2127">
              <a:extLst>
                <a:ext uri="{FF2B5EF4-FFF2-40B4-BE49-F238E27FC236}">
                  <a16:creationId xmlns:a16="http://schemas.microsoft.com/office/drawing/2014/main" id="{44287D18-FE54-676C-E106-EEF1A5DA60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9" name="Straight Connector 2128">
              <a:extLst>
                <a:ext uri="{FF2B5EF4-FFF2-40B4-BE49-F238E27FC236}">
                  <a16:creationId xmlns:a16="http://schemas.microsoft.com/office/drawing/2014/main" id="{6B6A7EF1-0312-8121-BF18-191D2DCC23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0" name="Straight Connector 2129">
              <a:extLst>
                <a:ext uri="{FF2B5EF4-FFF2-40B4-BE49-F238E27FC236}">
                  <a16:creationId xmlns:a16="http://schemas.microsoft.com/office/drawing/2014/main" id="{447B4B72-E893-2FFA-EE29-251A801FA7B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24" name="Straight Connector 2123">
            <a:extLst>
              <a:ext uri="{FF2B5EF4-FFF2-40B4-BE49-F238E27FC236}">
                <a16:creationId xmlns:a16="http://schemas.microsoft.com/office/drawing/2014/main" id="{C4B31D7E-8E9D-9E68-C9C4-204C3CAD1A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197</xdr:row>
      <xdr:rowOff>0</xdr:rowOff>
    </xdr:from>
    <xdr:to>
      <xdr:col>14</xdr:col>
      <xdr:colOff>274320</xdr:colOff>
      <xdr:row>199</xdr:row>
      <xdr:rowOff>2903</xdr:rowOff>
    </xdr:to>
    <xdr:grpSp>
      <xdr:nvGrpSpPr>
        <xdr:cNvPr id="2131" name="Group 2130">
          <a:extLst>
            <a:ext uri="{FF2B5EF4-FFF2-40B4-BE49-F238E27FC236}">
              <a16:creationId xmlns:a16="http://schemas.microsoft.com/office/drawing/2014/main" id="{C7D631EF-AD61-48DD-AF16-BD88EF0F1136}"/>
            </a:ext>
          </a:extLst>
        </xdr:cNvPr>
        <xdr:cNvGrpSpPr/>
      </xdr:nvGrpSpPr>
      <xdr:grpSpPr>
        <a:xfrm>
          <a:off x="7270750" y="34903833"/>
          <a:ext cx="274320" cy="362737"/>
          <a:chOff x="6147651" y="793750"/>
          <a:chExt cx="462699" cy="514350"/>
        </a:xfrm>
      </xdr:grpSpPr>
      <xdr:grpSp>
        <xdr:nvGrpSpPr>
          <xdr:cNvPr id="2132" name="Group 2131">
            <a:extLst>
              <a:ext uri="{FF2B5EF4-FFF2-40B4-BE49-F238E27FC236}">
                <a16:creationId xmlns:a16="http://schemas.microsoft.com/office/drawing/2014/main" id="{B4BEE6EB-9CAE-84DE-5D27-7857ED8E0C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34" name="Straight Connector 2133">
              <a:extLst>
                <a:ext uri="{FF2B5EF4-FFF2-40B4-BE49-F238E27FC236}">
                  <a16:creationId xmlns:a16="http://schemas.microsoft.com/office/drawing/2014/main" id="{23592939-79DD-4D59-5559-3710CD205A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5" name="Straight Connector 2134">
              <a:extLst>
                <a:ext uri="{FF2B5EF4-FFF2-40B4-BE49-F238E27FC236}">
                  <a16:creationId xmlns:a16="http://schemas.microsoft.com/office/drawing/2014/main" id="{26E8BB48-6CEE-8BE2-A52F-FAF40150397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6" name="Straight Connector 2135">
              <a:extLst>
                <a:ext uri="{FF2B5EF4-FFF2-40B4-BE49-F238E27FC236}">
                  <a16:creationId xmlns:a16="http://schemas.microsoft.com/office/drawing/2014/main" id="{EEFABC84-023A-EB04-E714-91F518FB3B0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7" name="Straight Connector 2136">
              <a:extLst>
                <a:ext uri="{FF2B5EF4-FFF2-40B4-BE49-F238E27FC236}">
                  <a16:creationId xmlns:a16="http://schemas.microsoft.com/office/drawing/2014/main" id="{84DED0BC-610F-DBC1-FEE8-49E7D068C2A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8" name="Straight Connector 2137">
              <a:extLst>
                <a:ext uri="{FF2B5EF4-FFF2-40B4-BE49-F238E27FC236}">
                  <a16:creationId xmlns:a16="http://schemas.microsoft.com/office/drawing/2014/main" id="{30182C1A-934C-FA8A-737F-C595A6B2EAB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9" name="Straight Connector 2138">
              <a:extLst>
                <a:ext uri="{FF2B5EF4-FFF2-40B4-BE49-F238E27FC236}">
                  <a16:creationId xmlns:a16="http://schemas.microsoft.com/office/drawing/2014/main" id="{E2219C1F-3841-742B-802B-D6ECB159A1B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3" name="Straight Connector 2132">
            <a:extLst>
              <a:ext uri="{FF2B5EF4-FFF2-40B4-BE49-F238E27FC236}">
                <a16:creationId xmlns:a16="http://schemas.microsoft.com/office/drawing/2014/main" id="{A0C8499B-8048-E7E0-1EC7-F28C69CC0B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161</xdr:row>
      <xdr:rowOff>0</xdr:rowOff>
    </xdr:from>
    <xdr:to>
      <xdr:col>16</xdr:col>
      <xdr:colOff>274320</xdr:colOff>
      <xdr:row>163</xdr:row>
      <xdr:rowOff>2903</xdr:rowOff>
    </xdr:to>
    <xdr:grpSp>
      <xdr:nvGrpSpPr>
        <xdr:cNvPr id="2140" name="Group 2139">
          <a:extLst>
            <a:ext uri="{FF2B5EF4-FFF2-40B4-BE49-F238E27FC236}">
              <a16:creationId xmlns:a16="http://schemas.microsoft.com/office/drawing/2014/main" id="{51B58702-1F98-4677-9828-6E6E3380C493}"/>
            </a:ext>
          </a:extLst>
        </xdr:cNvPr>
        <xdr:cNvGrpSpPr/>
      </xdr:nvGrpSpPr>
      <xdr:grpSpPr>
        <a:xfrm>
          <a:off x="8329083" y="28744333"/>
          <a:ext cx="274320" cy="362737"/>
          <a:chOff x="6147651" y="793750"/>
          <a:chExt cx="462699" cy="514350"/>
        </a:xfrm>
      </xdr:grpSpPr>
      <xdr:grpSp>
        <xdr:nvGrpSpPr>
          <xdr:cNvPr id="2141" name="Group 2140">
            <a:extLst>
              <a:ext uri="{FF2B5EF4-FFF2-40B4-BE49-F238E27FC236}">
                <a16:creationId xmlns:a16="http://schemas.microsoft.com/office/drawing/2014/main" id="{2F0F90B4-7E87-3452-352E-096C569585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43" name="Straight Connector 2142">
              <a:extLst>
                <a:ext uri="{FF2B5EF4-FFF2-40B4-BE49-F238E27FC236}">
                  <a16:creationId xmlns:a16="http://schemas.microsoft.com/office/drawing/2014/main" id="{364DB346-F371-9229-2274-5900C8C28A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4" name="Straight Connector 2143">
              <a:extLst>
                <a:ext uri="{FF2B5EF4-FFF2-40B4-BE49-F238E27FC236}">
                  <a16:creationId xmlns:a16="http://schemas.microsoft.com/office/drawing/2014/main" id="{40D24F6F-ADAD-2F47-E453-0A0D9F7A48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5" name="Straight Connector 2144">
              <a:extLst>
                <a:ext uri="{FF2B5EF4-FFF2-40B4-BE49-F238E27FC236}">
                  <a16:creationId xmlns:a16="http://schemas.microsoft.com/office/drawing/2014/main" id="{64863784-6042-FB57-CF34-2BAAA9FE121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6" name="Straight Connector 2145">
              <a:extLst>
                <a:ext uri="{FF2B5EF4-FFF2-40B4-BE49-F238E27FC236}">
                  <a16:creationId xmlns:a16="http://schemas.microsoft.com/office/drawing/2014/main" id="{D28EBE93-70D8-3359-273C-9B2C32929A9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7" name="Straight Connector 2146">
              <a:extLst>
                <a:ext uri="{FF2B5EF4-FFF2-40B4-BE49-F238E27FC236}">
                  <a16:creationId xmlns:a16="http://schemas.microsoft.com/office/drawing/2014/main" id="{18F5DF96-A407-2174-63D2-C26C04B2AE6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8" name="Straight Connector 2147">
              <a:extLst>
                <a:ext uri="{FF2B5EF4-FFF2-40B4-BE49-F238E27FC236}">
                  <a16:creationId xmlns:a16="http://schemas.microsoft.com/office/drawing/2014/main" id="{001F2784-64FE-0002-25DB-A2AAC85880D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42" name="Straight Connector 2141">
            <a:extLst>
              <a:ext uri="{FF2B5EF4-FFF2-40B4-BE49-F238E27FC236}">
                <a16:creationId xmlns:a16="http://schemas.microsoft.com/office/drawing/2014/main" id="{D0F95863-FBE0-A1E2-7E59-C6E07BD30B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161</xdr:row>
      <xdr:rowOff>0</xdr:rowOff>
    </xdr:from>
    <xdr:to>
      <xdr:col>14</xdr:col>
      <xdr:colOff>274320</xdr:colOff>
      <xdr:row>163</xdr:row>
      <xdr:rowOff>2903</xdr:rowOff>
    </xdr:to>
    <xdr:grpSp>
      <xdr:nvGrpSpPr>
        <xdr:cNvPr id="2149" name="Group 2148">
          <a:extLst>
            <a:ext uri="{FF2B5EF4-FFF2-40B4-BE49-F238E27FC236}">
              <a16:creationId xmlns:a16="http://schemas.microsoft.com/office/drawing/2014/main" id="{0E69A389-9FB7-42BA-9AD7-49406DB76617}"/>
            </a:ext>
          </a:extLst>
        </xdr:cNvPr>
        <xdr:cNvGrpSpPr/>
      </xdr:nvGrpSpPr>
      <xdr:grpSpPr>
        <a:xfrm>
          <a:off x="7270750" y="28744333"/>
          <a:ext cx="274320" cy="362737"/>
          <a:chOff x="6147651" y="793750"/>
          <a:chExt cx="462699" cy="514350"/>
        </a:xfrm>
      </xdr:grpSpPr>
      <xdr:grpSp>
        <xdr:nvGrpSpPr>
          <xdr:cNvPr id="2150" name="Group 2149">
            <a:extLst>
              <a:ext uri="{FF2B5EF4-FFF2-40B4-BE49-F238E27FC236}">
                <a16:creationId xmlns:a16="http://schemas.microsoft.com/office/drawing/2014/main" id="{D901D223-245F-2EF3-7FF6-90A8EFD2E49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52" name="Straight Connector 2151">
              <a:extLst>
                <a:ext uri="{FF2B5EF4-FFF2-40B4-BE49-F238E27FC236}">
                  <a16:creationId xmlns:a16="http://schemas.microsoft.com/office/drawing/2014/main" id="{4789BD28-9BE6-CFF4-FEBC-7B765A7E28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3" name="Straight Connector 2152">
              <a:extLst>
                <a:ext uri="{FF2B5EF4-FFF2-40B4-BE49-F238E27FC236}">
                  <a16:creationId xmlns:a16="http://schemas.microsoft.com/office/drawing/2014/main" id="{2BF9EBD2-D317-AB1A-5E2D-63D2349C2BD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4" name="Straight Connector 2153">
              <a:extLst>
                <a:ext uri="{FF2B5EF4-FFF2-40B4-BE49-F238E27FC236}">
                  <a16:creationId xmlns:a16="http://schemas.microsoft.com/office/drawing/2014/main" id="{00DC3F53-E2B7-C6F9-F98D-9487B656A49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5" name="Straight Connector 2154">
              <a:extLst>
                <a:ext uri="{FF2B5EF4-FFF2-40B4-BE49-F238E27FC236}">
                  <a16:creationId xmlns:a16="http://schemas.microsoft.com/office/drawing/2014/main" id="{D2875BC0-FE34-7121-4201-71D68EB533E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6" name="Straight Connector 2155">
              <a:extLst>
                <a:ext uri="{FF2B5EF4-FFF2-40B4-BE49-F238E27FC236}">
                  <a16:creationId xmlns:a16="http://schemas.microsoft.com/office/drawing/2014/main" id="{0394D93F-E40F-79E9-35FC-C5BC5CAC48F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7" name="Straight Connector 2156">
              <a:extLst>
                <a:ext uri="{FF2B5EF4-FFF2-40B4-BE49-F238E27FC236}">
                  <a16:creationId xmlns:a16="http://schemas.microsoft.com/office/drawing/2014/main" id="{FECC861E-A34A-3A86-91FE-B55653DE05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51" name="Straight Connector 2150">
            <a:extLst>
              <a:ext uri="{FF2B5EF4-FFF2-40B4-BE49-F238E27FC236}">
                <a16:creationId xmlns:a16="http://schemas.microsoft.com/office/drawing/2014/main" id="{4A7C4F7D-6302-78F5-44BC-4BCD9AC1F76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149</xdr:row>
      <xdr:rowOff>0</xdr:rowOff>
    </xdr:from>
    <xdr:to>
      <xdr:col>16</xdr:col>
      <xdr:colOff>274320</xdr:colOff>
      <xdr:row>151</xdr:row>
      <xdr:rowOff>2902</xdr:rowOff>
    </xdr:to>
    <xdr:grpSp>
      <xdr:nvGrpSpPr>
        <xdr:cNvPr id="2158" name="Group 2157">
          <a:extLst>
            <a:ext uri="{FF2B5EF4-FFF2-40B4-BE49-F238E27FC236}">
              <a16:creationId xmlns:a16="http://schemas.microsoft.com/office/drawing/2014/main" id="{18D26D75-3880-4C21-B7BE-BA444E1A1CD9}"/>
            </a:ext>
          </a:extLst>
        </xdr:cNvPr>
        <xdr:cNvGrpSpPr/>
      </xdr:nvGrpSpPr>
      <xdr:grpSpPr>
        <a:xfrm>
          <a:off x="8329083" y="26691167"/>
          <a:ext cx="274320" cy="362735"/>
          <a:chOff x="6147651" y="793750"/>
          <a:chExt cx="462699" cy="514350"/>
        </a:xfrm>
      </xdr:grpSpPr>
      <xdr:grpSp>
        <xdr:nvGrpSpPr>
          <xdr:cNvPr id="2159" name="Group 2158">
            <a:extLst>
              <a:ext uri="{FF2B5EF4-FFF2-40B4-BE49-F238E27FC236}">
                <a16:creationId xmlns:a16="http://schemas.microsoft.com/office/drawing/2014/main" id="{523E9E40-615D-795D-31A3-0F10F81E675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61" name="Straight Connector 2160">
              <a:extLst>
                <a:ext uri="{FF2B5EF4-FFF2-40B4-BE49-F238E27FC236}">
                  <a16:creationId xmlns:a16="http://schemas.microsoft.com/office/drawing/2014/main" id="{8D6895E8-4153-6E1E-8569-1F40B498B8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2" name="Straight Connector 2161">
              <a:extLst>
                <a:ext uri="{FF2B5EF4-FFF2-40B4-BE49-F238E27FC236}">
                  <a16:creationId xmlns:a16="http://schemas.microsoft.com/office/drawing/2014/main" id="{CA1F5DBD-50A9-15B7-C8E0-AA0C94DB4B2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3" name="Straight Connector 2162">
              <a:extLst>
                <a:ext uri="{FF2B5EF4-FFF2-40B4-BE49-F238E27FC236}">
                  <a16:creationId xmlns:a16="http://schemas.microsoft.com/office/drawing/2014/main" id="{A0A95C47-4BC9-06BE-C6E5-9F1535AAC32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4" name="Straight Connector 2163">
              <a:extLst>
                <a:ext uri="{FF2B5EF4-FFF2-40B4-BE49-F238E27FC236}">
                  <a16:creationId xmlns:a16="http://schemas.microsoft.com/office/drawing/2014/main" id="{AAC45772-6B0A-2460-BD26-307C3B681C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5" name="Straight Connector 2164">
              <a:extLst>
                <a:ext uri="{FF2B5EF4-FFF2-40B4-BE49-F238E27FC236}">
                  <a16:creationId xmlns:a16="http://schemas.microsoft.com/office/drawing/2014/main" id="{039ED16B-51E9-2C78-AC97-21CC6FDE951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6" name="Straight Connector 2165">
              <a:extLst>
                <a:ext uri="{FF2B5EF4-FFF2-40B4-BE49-F238E27FC236}">
                  <a16:creationId xmlns:a16="http://schemas.microsoft.com/office/drawing/2014/main" id="{D4B3DBF3-14DC-83B1-AF28-53652292EF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60" name="Straight Connector 2159">
            <a:extLst>
              <a:ext uri="{FF2B5EF4-FFF2-40B4-BE49-F238E27FC236}">
                <a16:creationId xmlns:a16="http://schemas.microsoft.com/office/drawing/2014/main" id="{2885CF99-0E74-2C7B-B11A-0218150B91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149</xdr:row>
      <xdr:rowOff>0</xdr:rowOff>
    </xdr:from>
    <xdr:to>
      <xdr:col>8</xdr:col>
      <xdr:colOff>274320</xdr:colOff>
      <xdr:row>151</xdr:row>
      <xdr:rowOff>2902</xdr:rowOff>
    </xdr:to>
    <xdr:grpSp>
      <xdr:nvGrpSpPr>
        <xdr:cNvPr id="2167" name="Group 2166">
          <a:extLst>
            <a:ext uri="{FF2B5EF4-FFF2-40B4-BE49-F238E27FC236}">
              <a16:creationId xmlns:a16="http://schemas.microsoft.com/office/drawing/2014/main" id="{7FA9B0BA-8E84-457F-964E-0674F62BC862}"/>
            </a:ext>
          </a:extLst>
        </xdr:cNvPr>
        <xdr:cNvGrpSpPr/>
      </xdr:nvGrpSpPr>
      <xdr:grpSpPr>
        <a:xfrm>
          <a:off x="4095750" y="26691167"/>
          <a:ext cx="274320" cy="362735"/>
          <a:chOff x="6147651" y="793750"/>
          <a:chExt cx="462699" cy="514350"/>
        </a:xfrm>
      </xdr:grpSpPr>
      <xdr:grpSp>
        <xdr:nvGrpSpPr>
          <xdr:cNvPr id="2168" name="Group 2167">
            <a:extLst>
              <a:ext uri="{FF2B5EF4-FFF2-40B4-BE49-F238E27FC236}">
                <a16:creationId xmlns:a16="http://schemas.microsoft.com/office/drawing/2014/main" id="{0FF88210-FDC4-D5C1-0984-538EC4EE7D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70" name="Straight Connector 2169">
              <a:extLst>
                <a:ext uri="{FF2B5EF4-FFF2-40B4-BE49-F238E27FC236}">
                  <a16:creationId xmlns:a16="http://schemas.microsoft.com/office/drawing/2014/main" id="{AA303D32-C67B-15EB-0C08-2F58694ACA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1" name="Straight Connector 2170">
              <a:extLst>
                <a:ext uri="{FF2B5EF4-FFF2-40B4-BE49-F238E27FC236}">
                  <a16:creationId xmlns:a16="http://schemas.microsoft.com/office/drawing/2014/main" id="{0DDB68B8-3638-77AF-A627-F5C96EEC16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2" name="Straight Connector 2171">
              <a:extLst>
                <a:ext uri="{FF2B5EF4-FFF2-40B4-BE49-F238E27FC236}">
                  <a16:creationId xmlns:a16="http://schemas.microsoft.com/office/drawing/2014/main" id="{D49EE683-A32E-9E78-FF30-19C5373A794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3" name="Straight Connector 2172">
              <a:extLst>
                <a:ext uri="{FF2B5EF4-FFF2-40B4-BE49-F238E27FC236}">
                  <a16:creationId xmlns:a16="http://schemas.microsoft.com/office/drawing/2014/main" id="{81AE8E57-7D66-E67E-FD7B-222FA71880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4" name="Straight Connector 2173">
              <a:extLst>
                <a:ext uri="{FF2B5EF4-FFF2-40B4-BE49-F238E27FC236}">
                  <a16:creationId xmlns:a16="http://schemas.microsoft.com/office/drawing/2014/main" id="{2FABF0DD-94A6-16C9-7120-800D63F98ED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5" name="Straight Connector 2174">
              <a:extLst>
                <a:ext uri="{FF2B5EF4-FFF2-40B4-BE49-F238E27FC236}">
                  <a16:creationId xmlns:a16="http://schemas.microsoft.com/office/drawing/2014/main" id="{A003CA65-D792-7818-F893-91C200001A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8A9FAD49-6D34-1262-CFC6-3D072721E9C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137</xdr:row>
      <xdr:rowOff>0</xdr:rowOff>
    </xdr:from>
    <xdr:to>
      <xdr:col>12</xdr:col>
      <xdr:colOff>274320</xdr:colOff>
      <xdr:row>139</xdr:row>
      <xdr:rowOff>2903</xdr:rowOff>
    </xdr:to>
    <xdr:grpSp>
      <xdr:nvGrpSpPr>
        <xdr:cNvPr id="2176" name="Group 2175">
          <a:extLst>
            <a:ext uri="{FF2B5EF4-FFF2-40B4-BE49-F238E27FC236}">
              <a16:creationId xmlns:a16="http://schemas.microsoft.com/office/drawing/2014/main" id="{7FD0740B-651B-4167-99C2-A10DB425C993}"/>
            </a:ext>
          </a:extLst>
        </xdr:cNvPr>
        <xdr:cNvGrpSpPr/>
      </xdr:nvGrpSpPr>
      <xdr:grpSpPr>
        <a:xfrm>
          <a:off x="6212417" y="24638000"/>
          <a:ext cx="274320" cy="362736"/>
          <a:chOff x="6147651" y="793750"/>
          <a:chExt cx="462699" cy="514350"/>
        </a:xfrm>
      </xdr:grpSpPr>
      <xdr:grpSp>
        <xdr:nvGrpSpPr>
          <xdr:cNvPr id="2177" name="Group 2176">
            <a:extLst>
              <a:ext uri="{FF2B5EF4-FFF2-40B4-BE49-F238E27FC236}">
                <a16:creationId xmlns:a16="http://schemas.microsoft.com/office/drawing/2014/main" id="{EB07E3F1-7632-66B7-E614-39E07E31F5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79" name="Straight Connector 2178">
              <a:extLst>
                <a:ext uri="{FF2B5EF4-FFF2-40B4-BE49-F238E27FC236}">
                  <a16:creationId xmlns:a16="http://schemas.microsoft.com/office/drawing/2014/main" id="{C0D14953-4817-7243-FDDA-0E84EECFE1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0" name="Straight Connector 2179">
              <a:extLst>
                <a:ext uri="{FF2B5EF4-FFF2-40B4-BE49-F238E27FC236}">
                  <a16:creationId xmlns:a16="http://schemas.microsoft.com/office/drawing/2014/main" id="{BD71BD4C-9DA4-EF97-855F-6C8770B180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1" name="Straight Connector 2180">
              <a:extLst>
                <a:ext uri="{FF2B5EF4-FFF2-40B4-BE49-F238E27FC236}">
                  <a16:creationId xmlns:a16="http://schemas.microsoft.com/office/drawing/2014/main" id="{92152D53-99C9-03AF-A782-4361DFD367E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2" name="Straight Connector 2181">
              <a:extLst>
                <a:ext uri="{FF2B5EF4-FFF2-40B4-BE49-F238E27FC236}">
                  <a16:creationId xmlns:a16="http://schemas.microsoft.com/office/drawing/2014/main" id="{D72BD68C-5383-119E-3A1F-D39EB94435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3" name="Straight Connector 2182">
              <a:extLst>
                <a:ext uri="{FF2B5EF4-FFF2-40B4-BE49-F238E27FC236}">
                  <a16:creationId xmlns:a16="http://schemas.microsoft.com/office/drawing/2014/main" id="{FC8EA599-3E1B-B111-1AF4-FEB95720686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4" name="Straight Connector 2183">
              <a:extLst>
                <a:ext uri="{FF2B5EF4-FFF2-40B4-BE49-F238E27FC236}">
                  <a16:creationId xmlns:a16="http://schemas.microsoft.com/office/drawing/2014/main" id="{67F72C3F-2C67-B60C-AB8D-A4C62FF9DBC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78" name="Straight Connector 2177">
            <a:extLst>
              <a:ext uri="{FF2B5EF4-FFF2-40B4-BE49-F238E27FC236}">
                <a16:creationId xmlns:a16="http://schemas.microsoft.com/office/drawing/2014/main" id="{7429F9EF-0A6C-BA09-A3EB-85B3BE4E1A6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137</xdr:row>
      <xdr:rowOff>0</xdr:rowOff>
    </xdr:from>
    <xdr:to>
      <xdr:col>14</xdr:col>
      <xdr:colOff>274320</xdr:colOff>
      <xdr:row>139</xdr:row>
      <xdr:rowOff>2903</xdr:rowOff>
    </xdr:to>
    <xdr:grpSp>
      <xdr:nvGrpSpPr>
        <xdr:cNvPr id="2185" name="Group 2184">
          <a:extLst>
            <a:ext uri="{FF2B5EF4-FFF2-40B4-BE49-F238E27FC236}">
              <a16:creationId xmlns:a16="http://schemas.microsoft.com/office/drawing/2014/main" id="{5AD75407-8D25-482B-BC7C-2C38EE406E3B}"/>
            </a:ext>
          </a:extLst>
        </xdr:cNvPr>
        <xdr:cNvGrpSpPr/>
      </xdr:nvGrpSpPr>
      <xdr:grpSpPr>
        <a:xfrm>
          <a:off x="7270750" y="24638000"/>
          <a:ext cx="274320" cy="362736"/>
          <a:chOff x="6147651" y="793750"/>
          <a:chExt cx="462699" cy="514350"/>
        </a:xfrm>
      </xdr:grpSpPr>
      <xdr:grpSp>
        <xdr:nvGrpSpPr>
          <xdr:cNvPr id="2186" name="Group 2185">
            <a:extLst>
              <a:ext uri="{FF2B5EF4-FFF2-40B4-BE49-F238E27FC236}">
                <a16:creationId xmlns:a16="http://schemas.microsoft.com/office/drawing/2014/main" id="{F90A2B9D-8AE2-10B3-7859-DAD2E3980C5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88" name="Straight Connector 2187">
              <a:extLst>
                <a:ext uri="{FF2B5EF4-FFF2-40B4-BE49-F238E27FC236}">
                  <a16:creationId xmlns:a16="http://schemas.microsoft.com/office/drawing/2014/main" id="{6DD93371-A9DA-6052-3D82-9038EDF4FA7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9" name="Straight Connector 2188">
              <a:extLst>
                <a:ext uri="{FF2B5EF4-FFF2-40B4-BE49-F238E27FC236}">
                  <a16:creationId xmlns:a16="http://schemas.microsoft.com/office/drawing/2014/main" id="{E35FA3F0-BAC8-7676-0FBD-19A69ACDCDC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0" name="Straight Connector 2189">
              <a:extLst>
                <a:ext uri="{FF2B5EF4-FFF2-40B4-BE49-F238E27FC236}">
                  <a16:creationId xmlns:a16="http://schemas.microsoft.com/office/drawing/2014/main" id="{208A60EF-6C40-2ABC-6AE7-C3575A7DA5C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1" name="Straight Connector 2190">
              <a:extLst>
                <a:ext uri="{FF2B5EF4-FFF2-40B4-BE49-F238E27FC236}">
                  <a16:creationId xmlns:a16="http://schemas.microsoft.com/office/drawing/2014/main" id="{E581429E-70B6-36C5-42B0-68A4F30B40E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2" name="Straight Connector 2191">
              <a:extLst>
                <a:ext uri="{FF2B5EF4-FFF2-40B4-BE49-F238E27FC236}">
                  <a16:creationId xmlns:a16="http://schemas.microsoft.com/office/drawing/2014/main" id="{203BE9E1-09B9-2F6A-9951-D2D7A215D64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3" name="Straight Connector 2192">
              <a:extLst>
                <a:ext uri="{FF2B5EF4-FFF2-40B4-BE49-F238E27FC236}">
                  <a16:creationId xmlns:a16="http://schemas.microsoft.com/office/drawing/2014/main" id="{6B8796B9-67C6-EA26-B199-60545233F4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87" name="Straight Connector 2186">
            <a:extLst>
              <a:ext uri="{FF2B5EF4-FFF2-40B4-BE49-F238E27FC236}">
                <a16:creationId xmlns:a16="http://schemas.microsoft.com/office/drawing/2014/main" id="{95F3AC99-60FA-F12E-D817-3BC24FD7C9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137</xdr:row>
      <xdr:rowOff>0</xdr:rowOff>
    </xdr:from>
    <xdr:to>
      <xdr:col>20</xdr:col>
      <xdr:colOff>274320</xdr:colOff>
      <xdr:row>139</xdr:row>
      <xdr:rowOff>2903</xdr:rowOff>
    </xdr:to>
    <xdr:grpSp>
      <xdr:nvGrpSpPr>
        <xdr:cNvPr id="2194" name="Group 2193">
          <a:extLst>
            <a:ext uri="{FF2B5EF4-FFF2-40B4-BE49-F238E27FC236}">
              <a16:creationId xmlns:a16="http://schemas.microsoft.com/office/drawing/2014/main" id="{FE0D4ED4-19E0-47C5-8F10-7846393D44DD}"/>
            </a:ext>
          </a:extLst>
        </xdr:cNvPr>
        <xdr:cNvGrpSpPr/>
      </xdr:nvGrpSpPr>
      <xdr:grpSpPr>
        <a:xfrm>
          <a:off x="10445750" y="24638000"/>
          <a:ext cx="274320" cy="362736"/>
          <a:chOff x="6147651" y="793750"/>
          <a:chExt cx="462699" cy="514350"/>
        </a:xfrm>
      </xdr:grpSpPr>
      <xdr:grpSp>
        <xdr:nvGrpSpPr>
          <xdr:cNvPr id="2195" name="Group 2194">
            <a:extLst>
              <a:ext uri="{FF2B5EF4-FFF2-40B4-BE49-F238E27FC236}">
                <a16:creationId xmlns:a16="http://schemas.microsoft.com/office/drawing/2014/main" id="{C3F5B4B7-5CD2-8962-588D-CB3E09E018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97" name="Straight Connector 2196">
              <a:extLst>
                <a:ext uri="{FF2B5EF4-FFF2-40B4-BE49-F238E27FC236}">
                  <a16:creationId xmlns:a16="http://schemas.microsoft.com/office/drawing/2014/main" id="{A0FE5F1C-06F4-F68F-F43F-CEF2BBDE0D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8" name="Straight Connector 2197">
              <a:extLst>
                <a:ext uri="{FF2B5EF4-FFF2-40B4-BE49-F238E27FC236}">
                  <a16:creationId xmlns:a16="http://schemas.microsoft.com/office/drawing/2014/main" id="{47685B1D-E85B-4CAE-61A2-83DCC317251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9" name="Straight Connector 2198">
              <a:extLst>
                <a:ext uri="{FF2B5EF4-FFF2-40B4-BE49-F238E27FC236}">
                  <a16:creationId xmlns:a16="http://schemas.microsoft.com/office/drawing/2014/main" id="{264481BD-5C35-7BA3-384A-49A77EAD4CF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0" name="Straight Connector 2199">
              <a:extLst>
                <a:ext uri="{FF2B5EF4-FFF2-40B4-BE49-F238E27FC236}">
                  <a16:creationId xmlns:a16="http://schemas.microsoft.com/office/drawing/2014/main" id="{19C84BC8-8F22-2C93-ED74-401B8AF37A8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1" name="Straight Connector 2200">
              <a:extLst>
                <a:ext uri="{FF2B5EF4-FFF2-40B4-BE49-F238E27FC236}">
                  <a16:creationId xmlns:a16="http://schemas.microsoft.com/office/drawing/2014/main" id="{56EECF86-9A02-446D-D6C8-DC952AF557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2" name="Straight Connector 2201">
              <a:extLst>
                <a:ext uri="{FF2B5EF4-FFF2-40B4-BE49-F238E27FC236}">
                  <a16:creationId xmlns:a16="http://schemas.microsoft.com/office/drawing/2014/main" id="{BCB85CCB-D54D-7DFA-1F4A-317B1D84BE1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96" name="Straight Connector 2195">
            <a:extLst>
              <a:ext uri="{FF2B5EF4-FFF2-40B4-BE49-F238E27FC236}">
                <a16:creationId xmlns:a16="http://schemas.microsoft.com/office/drawing/2014/main" id="{F2DB5D75-5E9A-E513-58AA-523A5D5B59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274320</xdr:colOff>
      <xdr:row>151</xdr:row>
      <xdr:rowOff>2903</xdr:rowOff>
    </xdr:to>
    <xdr:grpSp>
      <xdr:nvGrpSpPr>
        <xdr:cNvPr id="2203" name="Group 2202">
          <a:extLst>
            <a:ext uri="{FF2B5EF4-FFF2-40B4-BE49-F238E27FC236}">
              <a16:creationId xmlns:a16="http://schemas.microsoft.com/office/drawing/2014/main" id="{48296521-91BB-4535-BC2B-0EBFF438819B}"/>
            </a:ext>
          </a:extLst>
        </xdr:cNvPr>
        <xdr:cNvGrpSpPr/>
      </xdr:nvGrpSpPr>
      <xdr:grpSpPr>
        <a:xfrm>
          <a:off x="920750" y="26691167"/>
          <a:ext cx="274320" cy="362736"/>
          <a:chOff x="6147651" y="793750"/>
          <a:chExt cx="462699" cy="514350"/>
        </a:xfrm>
      </xdr:grpSpPr>
      <xdr:grpSp>
        <xdr:nvGrpSpPr>
          <xdr:cNvPr id="2204" name="Group 2203">
            <a:extLst>
              <a:ext uri="{FF2B5EF4-FFF2-40B4-BE49-F238E27FC236}">
                <a16:creationId xmlns:a16="http://schemas.microsoft.com/office/drawing/2014/main" id="{8867EB5A-2BD0-FD32-EAD2-29693AAD667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06" name="Straight Connector 2205">
              <a:extLst>
                <a:ext uri="{FF2B5EF4-FFF2-40B4-BE49-F238E27FC236}">
                  <a16:creationId xmlns:a16="http://schemas.microsoft.com/office/drawing/2014/main" id="{C9FBA4DF-51EC-0BB4-1137-92925A7967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7" name="Straight Connector 2206">
              <a:extLst>
                <a:ext uri="{FF2B5EF4-FFF2-40B4-BE49-F238E27FC236}">
                  <a16:creationId xmlns:a16="http://schemas.microsoft.com/office/drawing/2014/main" id="{B516054A-9DEC-121B-A669-75EC488015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8" name="Straight Connector 2207">
              <a:extLst>
                <a:ext uri="{FF2B5EF4-FFF2-40B4-BE49-F238E27FC236}">
                  <a16:creationId xmlns:a16="http://schemas.microsoft.com/office/drawing/2014/main" id="{D43C8FC2-E375-A16E-D64A-98AACE7BD1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9" name="Straight Connector 2208">
              <a:extLst>
                <a:ext uri="{FF2B5EF4-FFF2-40B4-BE49-F238E27FC236}">
                  <a16:creationId xmlns:a16="http://schemas.microsoft.com/office/drawing/2014/main" id="{9F503966-6B69-7C0B-20D9-3ED745E6B48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0" name="Straight Connector 2209">
              <a:extLst>
                <a:ext uri="{FF2B5EF4-FFF2-40B4-BE49-F238E27FC236}">
                  <a16:creationId xmlns:a16="http://schemas.microsoft.com/office/drawing/2014/main" id="{868BC2A8-FB50-D8C5-4430-0EF2A3786B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1" name="Straight Connector 2210">
              <a:extLst>
                <a:ext uri="{FF2B5EF4-FFF2-40B4-BE49-F238E27FC236}">
                  <a16:creationId xmlns:a16="http://schemas.microsoft.com/office/drawing/2014/main" id="{63332920-A17F-8B0D-DC57-5695D13260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05" name="Straight Connector 2204">
            <a:extLst>
              <a:ext uri="{FF2B5EF4-FFF2-40B4-BE49-F238E27FC236}">
                <a16:creationId xmlns:a16="http://schemas.microsoft.com/office/drawing/2014/main" id="{469D636A-798A-5F41-35F2-EFCF183B026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101</xdr:row>
      <xdr:rowOff>0</xdr:rowOff>
    </xdr:from>
    <xdr:to>
      <xdr:col>6</xdr:col>
      <xdr:colOff>274320</xdr:colOff>
      <xdr:row>103</xdr:row>
      <xdr:rowOff>2902</xdr:rowOff>
    </xdr:to>
    <xdr:grpSp>
      <xdr:nvGrpSpPr>
        <xdr:cNvPr id="2212" name="Group 2211">
          <a:extLst>
            <a:ext uri="{FF2B5EF4-FFF2-40B4-BE49-F238E27FC236}">
              <a16:creationId xmlns:a16="http://schemas.microsoft.com/office/drawing/2014/main" id="{51164E03-AFDB-4A7C-A590-82697D7F3F1A}"/>
            </a:ext>
          </a:extLst>
        </xdr:cNvPr>
        <xdr:cNvGrpSpPr/>
      </xdr:nvGrpSpPr>
      <xdr:grpSpPr>
        <a:xfrm>
          <a:off x="3037417" y="18446750"/>
          <a:ext cx="274320" cy="362735"/>
          <a:chOff x="6147651" y="793750"/>
          <a:chExt cx="462699" cy="514350"/>
        </a:xfrm>
      </xdr:grpSpPr>
      <xdr:grpSp>
        <xdr:nvGrpSpPr>
          <xdr:cNvPr id="2213" name="Group 2212">
            <a:extLst>
              <a:ext uri="{FF2B5EF4-FFF2-40B4-BE49-F238E27FC236}">
                <a16:creationId xmlns:a16="http://schemas.microsoft.com/office/drawing/2014/main" id="{ACD8B93F-F6BE-0270-624B-6AA50F653C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15" name="Straight Connector 2214">
              <a:extLst>
                <a:ext uri="{FF2B5EF4-FFF2-40B4-BE49-F238E27FC236}">
                  <a16:creationId xmlns:a16="http://schemas.microsoft.com/office/drawing/2014/main" id="{876FB7C7-6C1C-DE64-53D0-876D203804C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6" name="Straight Connector 2215">
              <a:extLst>
                <a:ext uri="{FF2B5EF4-FFF2-40B4-BE49-F238E27FC236}">
                  <a16:creationId xmlns:a16="http://schemas.microsoft.com/office/drawing/2014/main" id="{CC8EDC63-29EC-79D8-F432-2B15E7EC31B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7" name="Straight Connector 2216">
              <a:extLst>
                <a:ext uri="{FF2B5EF4-FFF2-40B4-BE49-F238E27FC236}">
                  <a16:creationId xmlns:a16="http://schemas.microsoft.com/office/drawing/2014/main" id="{6FCF9CA8-DA70-29B7-7383-7ADE739DCE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8" name="Straight Connector 2217">
              <a:extLst>
                <a:ext uri="{FF2B5EF4-FFF2-40B4-BE49-F238E27FC236}">
                  <a16:creationId xmlns:a16="http://schemas.microsoft.com/office/drawing/2014/main" id="{06FE6C2E-1571-017F-7AD9-0E8F2F3C453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9" name="Straight Connector 2218">
              <a:extLst>
                <a:ext uri="{FF2B5EF4-FFF2-40B4-BE49-F238E27FC236}">
                  <a16:creationId xmlns:a16="http://schemas.microsoft.com/office/drawing/2014/main" id="{64565428-6D69-66C6-9BB5-8196CD39D3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0" name="Straight Connector 2219">
              <a:extLst>
                <a:ext uri="{FF2B5EF4-FFF2-40B4-BE49-F238E27FC236}">
                  <a16:creationId xmlns:a16="http://schemas.microsoft.com/office/drawing/2014/main" id="{A336266A-99F7-DEFB-2624-0BF9D3B4554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14" name="Straight Connector 2213">
            <a:extLst>
              <a:ext uri="{FF2B5EF4-FFF2-40B4-BE49-F238E27FC236}">
                <a16:creationId xmlns:a16="http://schemas.microsoft.com/office/drawing/2014/main" id="{D5B61EDC-86FA-F8FD-E715-EC0F3541150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101</xdr:row>
      <xdr:rowOff>0</xdr:rowOff>
    </xdr:from>
    <xdr:to>
      <xdr:col>8</xdr:col>
      <xdr:colOff>274320</xdr:colOff>
      <xdr:row>103</xdr:row>
      <xdr:rowOff>2902</xdr:rowOff>
    </xdr:to>
    <xdr:grpSp>
      <xdr:nvGrpSpPr>
        <xdr:cNvPr id="2221" name="Group 2220">
          <a:extLst>
            <a:ext uri="{FF2B5EF4-FFF2-40B4-BE49-F238E27FC236}">
              <a16:creationId xmlns:a16="http://schemas.microsoft.com/office/drawing/2014/main" id="{0E40D8AB-912E-440C-9B7F-270AF122D6BF}"/>
            </a:ext>
          </a:extLst>
        </xdr:cNvPr>
        <xdr:cNvGrpSpPr/>
      </xdr:nvGrpSpPr>
      <xdr:grpSpPr>
        <a:xfrm>
          <a:off x="4095750" y="18446750"/>
          <a:ext cx="274320" cy="362735"/>
          <a:chOff x="6147651" y="793750"/>
          <a:chExt cx="462699" cy="514350"/>
        </a:xfrm>
      </xdr:grpSpPr>
      <xdr:grpSp>
        <xdr:nvGrpSpPr>
          <xdr:cNvPr id="2222" name="Group 2221">
            <a:extLst>
              <a:ext uri="{FF2B5EF4-FFF2-40B4-BE49-F238E27FC236}">
                <a16:creationId xmlns:a16="http://schemas.microsoft.com/office/drawing/2014/main" id="{ED3B1438-A4D6-8170-CC11-2B2679D64E6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24" name="Straight Connector 2223">
              <a:extLst>
                <a:ext uri="{FF2B5EF4-FFF2-40B4-BE49-F238E27FC236}">
                  <a16:creationId xmlns:a16="http://schemas.microsoft.com/office/drawing/2014/main" id="{E5EB875A-95A9-C46C-FF9E-50DD484DF3A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5" name="Straight Connector 2224">
              <a:extLst>
                <a:ext uri="{FF2B5EF4-FFF2-40B4-BE49-F238E27FC236}">
                  <a16:creationId xmlns:a16="http://schemas.microsoft.com/office/drawing/2014/main" id="{AC14E3D9-7CC7-F219-9D59-D7E9F39F836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6" name="Straight Connector 2225">
              <a:extLst>
                <a:ext uri="{FF2B5EF4-FFF2-40B4-BE49-F238E27FC236}">
                  <a16:creationId xmlns:a16="http://schemas.microsoft.com/office/drawing/2014/main" id="{2AD6FF94-7A0A-E7C3-192A-3157350359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7" name="Straight Connector 2226">
              <a:extLst>
                <a:ext uri="{FF2B5EF4-FFF2-40B4-BE49-F238E27FC236}">
                  <a16:creationId xmlns:a16="http://schemas.microsoft.com/office/drawing/2014/main" id="{723D957D-6B14-7175-AE22-6225FFFE3BF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8" name="Straight Connector 2227">
              <a:extLst>
                <a:ext uri="{FF2B5EF4-FFF2-40B4-BE49-F238E27FC236}">
                  <a16:creationId xmlns:a16="http://schemas.microsoft.com/office/drawing/2014/main" id="{AC872B99-57B6-036B-3621-D28020591E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9" name="Straight Connector 2228">
              <a:extLst>
                <a:ext uri="{FF2B5EF4-FFF2-40B4-BE49-F238E27FC236}">
                  <a16:creationId xmlns:a16="http://schemas.microsoft.com/office/drawing/2014/main" id="{47F623ED-05D3-5C0B-6CA7-C777195D29D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23" name="Straight Connector 2222">
            <a:extLst>
              <a:ext uri="{FF2B5EF4-FFF2-40B4-BE49-F238E27FC236}">
                <a16:creationId xmlns:a16="http://schemas.microsoft.com/office/drawing/2014/main" id="{9AD2E683-F954-2A37-E8C7-2EE6980C5C2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101</xdr:row>
      <xdr:rowOff>0</xdr:rowOff>
    </xdr:from>
    <xdr:to>
      <xdr:col>10</xdr:col>
      <xdr:colOff>274320</xdr:colOff>
      <xdr:row>103</xdr:row>
      <xdr:rowOff>2902</xdr:rowOff>
    </xdr:to>
    <xdr:grpSp>
      <xdr:nvGrpSpPr>
        <xdr:cNvPr id="2230" name="Group 2229">
          <a:extLst>
            <a:ext uri="{FF2B5EF4-FFF2-40B4-BE49-F238E27FC236}">
              <a16:creationId xmlns:a16="http://schemas.microsoft.com/office/drawing/2014/main" id="{A5CAD959-94CF-484B-AFE8-F220F97FDFF9}"/>
            </a:ext>
          </a:extLst>
        </xdr:cNvPr>
        <xdr:cNvGrpSpPr/>
      </xdr:nvGrpSpPr>
      <xdr:grpSpPr>
        <a:xfrm>
          <a:off x="5154083" y="18446750"/>
          <a:ext cx="274320" cy="362735"/>
          <a:chOff x="6147651" y="793750"/>
          <a:chExt cx="462699" cy="514350"/>
        </a:xfrm>
      </xdr:grpSpPr>
      <xdr:grpSp>
        <xdr:nvGrpSpPr>
          <xdr:cNvPr id="2231" name="Group 2230">
            <a:extLst>
              <a:ext uri="{FF2B5EF4-FFF2-40B4-BE49-F238E27FC236}">
                <a16:creationId xmlns:a16="http://schemas.microsoft.com/office/drawing/2014/main" id="{82A0460C-3460-58E3-88EE-49E9850E7F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33" name="Straight Connector 2232">
              <a:extLst>
                <a:ext uri="{FF2B5EF4-FFF2-40B4-BE49-F238E27FC236}">
                  <a16:creationId xmlns:a16="http://schemas.microsoft.com/office/drawing/2014/main" id="{4BA9BB13-3A80-4CD5-CEF9-710A1553F6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4" name="Straight Connector 2233">
              <a:extLst>
                <a:ext uri="{FF2B5EF4-FFF2-40B4-BE49-F238E27FC236}">
                  <a16:creationId xmlns:a16="http://schemas.microsoft.com/office/drawing/2014/main" id="{1D22069F-A709-2C0C-BC13-4BBFC1E0968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5" name="Straight Connector 2234">
              <a:extLst>
                <a:ext uri="{FF2B5EF4-FFF2-40B4-BE49-F238E27FC236}">
                  <a16:creationId xmlns:a16="http://schemas.microsoft.com/office/drawing/2014/main" id="{70224A43-EA18-DF2E-EA9C-AF99687D0D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6" name="Straight Connector 2235">
              <a:extLst>
                <a:ext uri="{FF2B5EF4-FFF2-40B4-BE49-F238E27FC236}">
                  <a16:creationId xmlns:a16="http://schemas.microsoft.com/office/drawing/2014/main" id="{73D19FE9-86C2-DB95-CB92-3C79AF9437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7" name="Straight Connector 2236">
              <a:extLst>
                <a:ext uri="{FF2B5EF4-FFF2-40B4-BE49-F238E27FC236}">
                  <a16:creationId xmlns:a16="http://schemas.microsoft.com/office/drawing/2014/main" id="{7C6E2841-7C20-EFE9-5020-D821BCF912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8" name="Straight Connector 2237">
              <a:extLst>
                <a:ext uri="{FF2B5EF4-FFF2-40B4-BE49-F238E27FC236}">
                  <a16:creationId xmlns:a16="http://schemas.microsoft.com/office/drawing/2014/main" id="{556ECC36-0180-91DA-382D-4D815476377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EBD46CD2-0E3A-5273-DEF6-7EF4F3EEE5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101</xdr:row>
      <xdr:rowOff>0</xdr:rowOff>
    </xdr:from>
    <xdr:to>
      <xdr:col>12</xdr:col>
      <xdr:colOff>274320</xdr:colOff>
      <xdr:row>103</xdr:row>
      <xdr:rowOff>2902</xdr:rowOff>
    </xdr:to>
    <xdr:grpSp>
      <xdr:nvGrpSpPr>
        <xdr:cNvPr id="2239" name="Group 2238">
          <a:extLst>
            <a:ext uri="{FF2B5EF4-FFF2-40B4-BE49-F238E27FC236}">
              <a16:creationId xmlns:a16="http://schemas.microsoft.com/office/drawing/2014/main" id="{5E243247-4248-48DC-AE48-7B0C0E4C3328}"/>
            </a:ext>
          </a:extLst>
        </xdr:cNvPr>
        <xdr:cNvGrpSpPr/>
      </xdr:nvGrpSpPr>
      <xdr:grpSpPr>
        <a:xfrm>
          <a:off x="6212417" y="18446750"/>
          <a:ext cx="274320" cy="362735"/>
          <a:chOff x="6147651" y="793750"/>
          <a:chExt cx="462699" cy="514350"/>
        </a:xfrm>
      </xdr:grpSpPr>
      <xdr:grpSp>
        <xdr:nvGrpSpPr>
          <xdr:cNvPr id="2240" name="Group 2239">
            <a:extLst>
              <a:ext uri="{FF2B5EF4-FFF2-40B4-BE49-F238E27FC236}">
                <a16:creationId xmlns:a16="http://schemas.microsoft.com/office/drawing/2014/main" id="{740AFAF8-E070-CB86-B84E-A824460859F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42" name="Straight Connector 2241">
              <a:extLst>
                <a:ext uri="{FF2B5EF4-FFF2-40B4-BE49-F238E27FC236}">
                  <a16:creationId xmlns:a16="http://schemas.microsoft.com/office/drawing/2014/main" id="{01556039-E8E7-0D90-7C5A-398C8D63D2F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3" name="Straight Connector 2242">
              <a:extLst>
                <a:ext uri="{FF2B5EF4-FFF2-40B4-BE49-F238E27FC236}">
                  <a16:creationId xmlns:a16="http://schemas.microsoft.com/office/drawing/2014/main" id="{39601272-CBFF-B204-116D-7B46C6F2DA7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4" name="Straight Connector 2243">
              <a:extLst>
                <a:ext uri="{FF2B5EF4-FFF2-40B4-BE49-F238E27FC236}">
                  <a16:creationId xmlns:a16="http://schemas.microsoft.com/office/drawing/2014/main" id="{744C5807-4D47-68A3-F9D9-4B5EE388BDE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5" name="Straight Connector 2244">
              <a:extLst>
                <a:ext uri="{FF2B5EF4-FFF2-40B4-BE49-F238E27FC236}">
                  <a16:creationId xmlns:a16="http://schemas.microsoft.com/office/drawing/2014/main" id="{760488F4-B8E8-9BAD-69FE-83CD9654FB1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6" name="Straight Connector 2245">
              <a:extLst>
                <a:ext uri="{FF2B5EF4-FFF2-40B4-BE49-F238E27FC236}">
                  <a16:creationId xmlns:a16="http://schemas.microsoft.com/office/drawing/2014/main" id="{1BBB6812-DF5F-523C-FC2A-78871656FE3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7" name="Straight Connector 2246">
              <a:extLst>
                <a:ext uri="{FF2B5EF4-FFF2-40B4-BE49-F238E27FC236}">
                  <a16:creationId xmlns:a16="http://schemas.microsoft.com/office/drawing/2014/main" id="{7853C8D1-11D8-763F-0EFD-197D51F04C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41" name="Straight Connector 2240">
            <a:extLst>
              <a:ext uri="{FF2B5EF4-FFF2-40B4-BE49-F238E27FC236}">
                <a16:creationId xmlns:a16="http://schemas.microsoft.com/office/drawing/2014/main" id="{992BFBC3-967F-2A65-40B6-68A2F6DCF8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90</xdr:row>
      <xdr:rowOff>0</xdr:rowOff>
    </xdr:from>
    <xdr:to>
      <xdr:col>18</xdr:col>
      <xdr:colOff>274320</xdr:colOff>
      <xdr:row>92</xdr:row>
      <xdr:rowOff>2902</xdr:rowOff>
    </xdr:to>
    <xdr:grpSp>
      <xdr:nvGrpSpPr>
        <xdr:cNvPr id="2266" name="Group 2265">
          <a:extLst>
            <a:ext uri="{FF2B5EF4-FFF2-40B4-BE49-F238E27FC236}">
              <a16:creationId xmlns:a16="http://schemas.microsoft.com/office/drawing/2014/main" id="{DD5A4025-9465-47B5-A99B-EC4B4FF3E8E3}"/>
            </a:ext>
          </a:extLst>
        </xdr:cNvPr>
        <xdr:cNvGrpSpPr/>
      </xdr:nvGrpSpPr>
      <xdr:grpSpPr>
        <a:xfrm>
          <a:off x="9387417" y="16562917"/>
          <a:ext cx="274320" cy="362735"/>
          <a:chOff x="6147651" y="793750"/>
          <a:chExt cx="462699" cy="514350"/>
        </a:xfrm>
      </xdr:grpSpPr>
      <xdr:grpSp>
        <xdr:nvGrpSpPr>
          <xdr:cNvPr id="2267" name="Group 2266">
            <a:extLst>
              <a:ext uri="{FF2B5EF4-FFF2-40B4-BE49-F238E27FC236}">
                <a16:creationId xmlns:a16="http://schemas.microsoft.com/office/drawing/2014/main" id="{AB777611-D7E7-6ED7-DFC9-6E8595F26A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69" name="Straight Connector 2268">
              <a:extLst>
                <a:ext uri="{FF2B5EF4-FFF2-40B4-BE49-F238E27FC236}">
                  <a16:creationId xmlns:a16="http://schemas.microsoft.com/office/drawing/2014/main" id="{E4F0107A-8FE5-565D-FB54-AE2419B2D1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0" name="Straight Connector 2269">
              <a:extLst>
                <a:ext uri="{FF2B5EF4-FFF2-40B4-BE49-F238E27FC236}">
                  <a16:creationId xmlns:a16="http://schemas.microsoft.com/office/drawing/2014/main" id="{7161CB73-FA9D-313D-F4E2-9EA62425D7B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1" name="Straight Connector 2270">
              <a:extLst>
                <a:ext uri="{FF2B5EF4-FFF2-40B4-BE49-F238E27FC236}">
                  <a16:creationId xmlns:a16="http://schemas.microsoft.com/office/drawing/2014/main" id="{360793F7-8A84-5B7A-B9A0-C5C0F1983C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2" name="Straight Connector 2271">
              <a:extLst>
                <a:ext uri="{FF2B5EF4-FFF2-40B4-BE49-F238E27FC236}">
                  <a16:creationId xmlns:a16="http://schemas.microsoft.com/office/drawing/2014/main" id="{CAFA5509-EBF7-6C08-EF47-4EF06AE62F4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3" name="Straight Connector 2272">
              <a:extLst>
                <a:ext uri="{FF2B5EF4-FFF2-40B4-BE49-F238E27FC236}">
                  <a16:creationId xmlns:a16="http://schemas.microsoft.com/office/drawing/2014/main" id="{7E32AB36-D2E1-466D-09EA-109BE166E3E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4" name="Straight Connector 2273">
              <a:extLst>
                <a:ext uri="{FF2B5EF4-FFF2-40B4-BE49-F238E27FC236}">
                  <a16:creationId xmlns:a16="http://schemas.microsoft.com/office/drawing/2014/main" id="{3579E8EB-E874-D0D1-EAE5-15C56188771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6C5D2D80-AA73-3E80-3C41-1875F8A6984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90</xdr:row>
      <xdr:rowOff>0</xdr:rowOff>
    </xdr:from>
    <xdr:to>
      <xdr:col>20</xdr:col>
      <xdr:colOff>274320</xdr:colOff>
      <xdr:row>92</xdr:row>
      <xdr:rowOff>2902</xdr:rowOff>
    </xdr:to>
    <xdr:grpSp>
      <xdr:nvGrpSpPr>
        <xdr:cNvPr id="2275" name="Group 2274">
          <a:extLst>
            <a:ext uri="{FF2B5EF4-FFF2-40B4-BE49-F238E27FC236}">
              <a16:creationId xmlns:a16="http://schemas.microsoft.com/office/drawing/2014/main" id="{33F977B6-60A8-4961-ABC3-47FC1FED9ECE}"/>
            </a:ext>
          </a:extLst>
        </xdr:cNvPr>
        <xdr:cNvGrpSpPr/>
      </xdr:nvGrpSpPr>
      <xdr:grpSpPr>
        <a:xfrm>
          <a:off x="10445750" y="16562917"/>
          <a:ext cx="274320" cy="362735"/>
          <a:chOff x="6147651" y="793750"/>
          <a:chExt cx="462699" cy="514350"/>
        </a:xfrm>
      </xdr:grpSpPr>
      <xdr:grpSp>
        <xdr:nvGrpSpPr>
          <xdr:cNvPr id="2276" name="Group 2275">
            <a:extLst>
              <a:ext uri="{FF2B5EF4-FFF2-40B4-BE49-F238E27FC236}">
                <a16:creationId xmlns:a16="http://schemas.microsoft.com/office/drawing/2014/main" id="{03CBA90B-4E93-C305-A054-EEA1244737B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78" name="Straight Connector 2277">
              <a:extLst>
                <a:ext uri="{FF2B5EF4-FFF2-40B4-BE49-F238E27FC236}">
                  <a16:creationId xmlns:a16="http://schemas.microsoft.com/office/drawing/2014/main" id="{20C28B08-0E31-CEAF-0EA4-AA6A04700B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9" name="Straight Connector 2278">
              <a:extLst>
                <a:ext uri="{FF2B5EF4-FFF2-40B4-BE49-F238E27FC236}">
                  <a16:creationId xmlns:a16="http://schemas.microsoft.com/office/drawing/2014/main" id="{3CA53976-A3C9-B607-19AA-25646E1F80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0" name="Straight Connector 2279">
              <a:extLst>
                <a:ext uri="{FF2B5EF4-FFF2-40B4-BE49-F238E27FC236}">
                  <a16:creationId xmlns:a16="http://schemas.microsoft.com/office/drawing/2014/main" id="{989395A9-61EB-7FFE-E7A0-27E2444CC9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1" name="Straight Connector 2280">
              <a:extLst>
                <a:ext uri="{FF2B5EF4-FFF2-40B4-BE49-F238E27FC236}">
                  <a16:creationId xmlns:a16="http://schemas.microsoft.com/office/drawing/2014/main" id="{5D18DECF-6047-5DF6-460B-D9479CEDA3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2" name="Straight Connector 2281">
              <a:extLst>
                <a:ext uri="{FF2B5EF4-FFF2-40B4-BE49-F238E27FC236}">
                  <a16:creationId xmlns:a16="http://schemas.microsoft.com/office/drawing/2014/main" id="{F7A9D348-5697-CCF3-D139-9060E58ED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3" name="Straight Connector 2282">
              <a:extLst>
                <a:ext uri="{FF2B5EF4-FFF2-40B4-BE49-F238E27FC236}">
                  <a16:creationId xmlns:a16="http://schemas.microsoft.com/office/drawing/2014/main" id="{885639A6-5A6E-4154-EED5-19513F581E7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77" name="Straight Connector 2276">
            <a:extLst>
              <a:ext uri="{FF2B5EF4-FFF2-40B4-BE49-F238E27FC236}">
                <a16:creationId xmlns:a16="http://schemas.microsoft.com/office/drawing/2014/main" id="{7226C8B0-137B-69F5-0018-F8B856FD94B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274320</xdr:colOff>
      <xdr:row>103</xdr:row>
      <xdr:rowOff>2902</xdr:rowOff>
    </xdr:to>
    <xdr:grpSp>
      <xdr:nvGrpSpPr>
        <xdr:cNvPr id="2284" name="Group 2283">
          <a:extLst>
            <a:ext uri="{FF2B5EF4-FFF2-40B4-BE49-F238E27FC236}">
              <a16:creationId xmlns:a16="http://schemas.microsoft.com/office/drawing/2014/main" id="{39C9FC0D-CE34-4A5E-AD0D-DB64ACADE7A3}"/>
            </a:ext>
          </a:extLst>
        </xdr:cNvPr>
        <xdr:cNvGrpSpPr/>
      </xdr:nvGrpSpPr>
      <xdr:grpSpPr>
        <a:xfrm>
          <a:off x="920750" y="18446750"/>
          <a:ext cx="274320" cy="362735"/>
          <a:chOff x="6147651" y="793750"/>
          <a:chExt cx="462699" cy="514350"/>
        </a:xfrm>
      </xdr:grpSpPr>
      <xdr:grpSp>
        <xdr:nvGrpSpPr>
          <xdr:cNvPr id="2285" name="Group 2284">
            <a:extLst>
              <a:ext uri="{FF2B5EF4-FFF2-40B4-BE49-F238E27FC236}">
                <a16:creationId xmlns:a16="http://schemas.microsoft.com/office/drawing/2014/main" id="{71873F97-B27F-8127-6A4C-682988E01C4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87" name="Straight Connector 2286">
              <a:extLst>
                <a:ext uri="{FF2B5EF4-FFF2-40B4-BE49-F238E27FC236}">
                  <a16:creationId xmlns:a16="http://schemas.microsoft.com/office/drawing/2014/main" id="{35153FCA-E83C-E46D-26AE-CDA869C25D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8" name="Straight Connector 2287">
              <a:extLst>
                <a:ext uri="{FF2B5EF4-FFF2-40B4-BE49-F238E27FC236}">
                  <a16:creationId xmlns:a16="http://schemas.microsoft.com/office/drawing/2014/main" id="{1818ED2E-45FB-5020-8BE4-D76C671879C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9" name="Straight Connector 2288">
              <a:extLst>
                <a:ext uri="{FF2B5EF4-FFF2-40B4-BE49-F238E27FC236}">
                  <a16:creationId xmlns:a16="http://schemas.microsoft.com/office/drawing/2014/main" id="{AC791B4D-8460-C694-ADF2-8660BE0385F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0" name="Straight Connector 2289">
              <a:extLst>
                <a:ext uri="{FF2B5EF4-FFF2-40B4-BE49-F238E27FC236}">
                  <a16:creationId xmlns:a16="http://schemas.microsoft.com/office/drawing/2014/main" id="{5A735139-A23D-A3E0-8488-F96291D1547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1" name="Straight Connector 2290">
              <a:extLst>
                <a:ext uri="{FF2B5EF4-FFF2-40B4-BE49-F238E27FC236}">
                  <a16:creationId xmlns:a16="http://schemas.microsoft.com/office/drawing/2014/main" id="{93F3E65C-B9CA-E087-D159-7F6FF729C6D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2" name="Straight Connector 2291">
              <a:extLst>
                <a:ext uri="{FF2B5EF4-FFF2-40B4-BE49-F238E27FC236}">
                  <a16:creationId xmlns:a16="http://schemas.microsoft.com/office/drawing/2014/main" id="{7A702FCD-9DD1-9E32-1D63-F89858130EE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86" name="Straight Connector 2285">
            <a:extLst>
              <a:ext uri="{FF2B5EF4-FFF2-40B4-BE49-F238E27FC236}">
                <a16:creationId xmlns:a16="http://schemas.microsoft.com/office/drawing/2014/main" id="{C6F9EF68-5BE7-DFFD-C9EA-FDBD5805E7F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78</xdr:row>
      <xdr:rowOff>0</xdr:rowOff>
    </xdr:from>
    <xdr:to>
      <xdr:col>4</xdr:col>
      <xdr:colOff>274320</xdr:colOff>
      <xdr:row>80</xdr:row>
      <xdr:rowOff>2903</xdr:rowOff>
    </xdr:to>
    <xdr:grpSp>
      <xdr:nvGrpSpPr>
        <xdr:cNvPr id="2302" name="Group 2301">
          <a:extLst>
            <a:ext uri="{FF2B5EF4-FFF2-40B4-BE49-F238E27FC236}">
              <a16:creationId xmlns:a16="http://schemas.microsoft.com/office/drawing/2014/main" id="{513F0437-CEAC-447D-97B4-30F75279D8B9}"/>
            </a:ext>
          </a:extLst>
        </xdr:cNvPr>
        <xdr:cNvGrpSpPr/>
      </xdr:nvGrpSpPr>
      <xdr:grpSpPr>
        <a:xfrm>
          <a:off x="1979083" y="14509750"/>
          <a:ext cx="274320" cy="362736"/>
          <a:chOff x="6147651" y="793750"/>
          <a:chExt cx="462699" cy="514350"/>
        </a:xfrm>
      </xdr:grpSpPr>
      <xdr:grpSp>
        <xdr:nvGrpSpPr>
          <xdr:cNvPr id="2303" name="Group 2302">
            <a:extLst>
              <a:ext uri="{FF2B5EF4-FFF2-40B4-BE49-F238E27FC236}">
                <a16:creationId xmlns:a16="http://schemas.microsoft.com/office/drawing/2014/main" id="{7BF397B4-8261-C89A-5986-48106283968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05" name="Straight Connector 2304">
              <a:extLst>
                <a:ext uri="{FF2B5EF4-FFF2-40B4-BE49-F238E27FC236}">
                  <a16:creationId xmlns:a16="http://schemas.microsoft.com/office/drawing/2014/main" id="{F0300550-A5A3-413E-01DA-699FA21259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6" name="Straight Connector 2305">
              <a:extLst>
                <a:ext uri="{FF2B5EF4-FFF2-40B4-BE49-F238E27FC236}">
                  <a16:creationId xmlns:a16="http://schemas.microsoft.com/office/drawing/2014/main" id="{8E6CED06-F129-04EF-638C-7F6C75E22E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7" name="Straight Connector 2306">
              <a:extLst>
                <a:ext uri="{FF2B5EF4-FFF2-40B4-BE49-F238E27FC236}">
                  <a16:creationId xmlns:a16="http://schemas.microsoft.com/office/drawing/2014/main" id="{039C49C5-279E-FA34-62A1-860A77024E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8" name="Straight Connector 2307">
              <a:extLst>
                <a:ext uri="{FF2B5EF4-FFF2-40B4-BE49-F238E27FC236}">
                  <a16:creationId xmlns:a16="http://schemas.microsoft.com/office/drawing/2014/main" id="{1CB69A11-07D6-4856-6C8C-76E70CEA7AD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9" name="Straight Connector 2308">
              <a:extLst>
                <a:ext uri="{FF2B5EF4-FFF2-40B4-BE49-F238E27FC236}">
                  <a16:creationId xmlns:a16="http://schemas.microsoft.com/office/drawing/2014/main" id="{0EF7EA8E-1E04-583B-D6F0-46BE46E0749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0" name="Straight Connector 2309">
              <a:extLst>
                <a:ext uri="{FF2B5EF4-FFF2-40B4-BE49-F238E27FC236}">
                  <a16:creationId xmlns:a16="http://schemas.microsoft.com/office/drawing/2014/main" id="{E0B7A555-3168-1086-3C9D-B47A5EDCBE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04" name="Straight Connector 2303">
            <a:extLst>
              <a:ext uri="{FF2B5EF4-FFF2-40B4-BE49-F238E27FC236}">
                <a16:creationId xmlns:a16="http://schemas.microsoft.com/office/drawing/2014/main" id="{F8B835A6-44BE-3631-75B8-E8883FFD2F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78</xdr:row>
      <xdr:rowOff>0</xdr:rowOff>
    </xdr:from>
    <xdr:to>
      <xdr:col>6</xdr:col>
      <xdr:colOff>274320</xdr:colOff>
      <xdr:row>80</xdr:row>
      <xdr:rowOff>2903</xdr:rowOff>
    </xdr:to>
    <xdr:grpSp>
      <xdr:nvGrpSpPr>
        <xdr:cNvPr id="2311" name="Group 2310">
          <a:extLst>
            <a:ext uri="{FF2B5EF4-FFF2-40B4-BE49-F238E27FC236}">
              <a16:creationId xmlns:a16="http://schemas.microsoft.com/office/drawing/2014/main" id="{E540E666-BD4E-423F-BFD7-453F603B238A}"/>
            </a:ext>
          </a:extLst>
        </xdr:cNvPr>
        <xdr:cNvGrpSpPr/>
      </xdr:nvGrpSpPr>
      <xdr:grpSpPr>
        <a:xfrm>
          <a:off x="3037417" y="14509750"/>
          <a:ext cx="274320" cy="362736"/>
          <a:chOff x="6147651" y="793750"/>
          <a:chExt cx="462699" cy="514350"/>
        </a:xfrm>
      </xdr:grpSpPr>
      <xdr:grpSp>
        <xdr:nvGrpSpPr>
          <xdr:cNvPr id="2312" name="Group 2311">
            <a:extLst>
              <a:ext uri="{FF2B5EF4-FFF2-40B4-BE49-F238E27FC236}">
                <a16:creationId xmlns:a16="http://schemas.microsoft.com/office/drawing/2014/main" id="{3AF26F76-3BDF-B184-F79F-48948CBE8CC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14" name="Straight Connector 2313">
              <a:extLst>
                <a:ext uri="{FF2B5EF4-FFF2-40B4-BE49-F238E27FC236}">
                  <a16:creationId xmlns:a16="http://schemas.microsoft.com/office/drawing/2014/main" id="{931A649C-949A-61DC-29E1-7AB884DBEDF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5" name="Straight Connector 2314">
              <a:extLst>
                <a:ext uri="{FF2B5EF4-FFF2-40B4-BE49-F238E27FC236}">
                  <a16:creationId xmlns:a16="http://schemas.microsoft.com/office/drawing/2014/main" id="{0B64400B-2F76-0372-FA5B-833CB44274A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6" name="Straight Connector 2315">
              <a:extLst>
                <a:ext uri="{FF2B5EF4-FFF2-40B4-BE49-F238E27FC236}">
                  <a16:creationId xmlns:a16="http://schemas.microsoft.com/office/drawing/2014/main" id="{CD19FC53-EED4-A635-D743-E476D0BD07D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7" name="Straight Connector 2316">
              <a:extLst>
                <a:ext uri="{FF2B5EF4-FFF2-40B4-BE49-F238E27FC236}">
                  <a16:creationId xmlns:a16="http://schemas.microsoft.com/office/drawing/2014/main" id="{68DC3D82-FFFC-2893-3450-D2BEB946CAF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8" name="Straight Connector 2317">
              <a:extLst>
                <a:ext uri="{FF2B5EF4-FFF2-40B4-BE49-F238E27FC236}">
                  <a16:creationId xmlns:a16="http://schemas.microsoft.com/office/drawing/2014/main" id="{5C500C4E-4954-32FD-9312-436ACF5B802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9" name="Straight Connector 2318">
              <a:extLst>
                <a:ext uri="{FF2B5EF4-FFF2-40B4-BE49-F238E27FC236}">
                  <a16:creationId xmlns:a16="http://schemas.microsoft.com/office/drawing/2014/main" id="{2C82EFD3-49F6-45D1-F6BB-3D21C031B89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13" name="Straight Connector 2312">
            <a:extLst>
              <a:ext uri="{FF2B5EF4-FFF2-40B4-BE49-F238E27FC236}">
                <a16:creationId xmlns:a16="http://schemas.microsoft.com/office/drawing/2014/main" id="{DC9B0FBC-B28A-B0DA-2142-24912FD5EE0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66</xdr:row>
      <xdr:rowOff>0</xdr:rowOff>
    </xdr:from>
    <xdr:to>
      <xdr:col>2</xdr:col>
      <xdr:colOff>274320</xdr:colOff>
      <xdr:row>68</xdr:row>
      <xdr:rowOff>2903</xdr:rowOff>
    </xdr:to>
    <xdr:grpSp>
      <xdr:nvGrpSpPr>
        <xdr:cNvPr id="2320" name="Group 2319">
          <a:extLst>
            <a:ext uri="{FF2B5EF4-FFF2-40B4-BE49-F238E27FC236}">
              <a16:creationId xmlns:a16="http://schemas.microsoft.com/office/drawing/2014/main" id="{3BB36D77-0477-4A88-9E3E-4DC7FD1C0CE1}"/>
            </a:ext>
          </a:extLst>
        </xdr:cNvPr>
        <xdr:cNvGrpSpPr/>
      </xdr:nvGrpSpPr>
      <xdr:grpSpPr>
        <a:xfrm>
          <a:off x="920750" y="12424833"/>
          <a:ext cx="274320" cy="362737"/>
          <a:chOff x="6147651" y="793750"/>
          <a:chExt cx="462699" cy="514350"/>
        </a:xfrm>
      </xdr:grpSpPr>
      <xdr:grpSp>
        <xdr:nvGrpSpPr>
          <xdr:cNvPr id="2321" name="Group 2320">
            <a:extLst>
              <a:ext uri="{FF2B5EF4-FFF2-40B4-BE49-F238E27FC236}">
                <a16:creationId xmlns:a16="http://schemas.microsoft.com/office/drawing/2014/main" id="{0F8D386D-62ED-68D0-0CB1-6F66DBD30B8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23" name="Straight Connector 2322">
              <a:extLst>
                <a:ext uri="{FF2B5EF4-FFF2-40B4-BE49-F238E27FC236}">
                  <a16:creationId xmlns:a16="http://schemas.microsoft.com/office/drawing/2014/main" id="{565CCEF0-F79F-BE60-1FC4-1230F3403B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4" name="Straight Connector 2323">
              <a:extLst>
                <a:ext uri="{FF2B5EF4-FFF2-40B4-BE49-F238E27FC236}">
                  <a16:creationId xmlns:a16="http://schemas.microsoft.com/office/drawing/2014/main" id="{F3529144-9EE0-5651-C4D7-82910D1A6C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5" name="Straight Connector 2324">
              <a:extLst>
                <a:ext uri="{FF2B5EF4-FFF2-40B4-BE49-F238E27FC236}">
                  <a16:creationId xmlns:a16="http://schemas.microsoft.com/office/drawing/2014/main" id="{9DD63926-505E-F781-883F-93CCE5CAA0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6" name="Straight Connector 2325">
              <a:extLst>
                <a:ext uri="{FF2B5EF4-FFF2-40B4-BE49-F238E27FC236}">
                  <a16:creationId xmlns:a16="http://schemas.microsoft.com/office/drawing/2014/main" id="{45D05044-91ED-3DA4-B195-6F8F4C53F76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7" name="Straight Connector 2326">
              <a:extLst>
                <a:ext uri="{FF2B5EF4-FFF2-40B4-BE49-F238E27FC236}">
                  <a16:creationId xmlns:a16="http://schemas.microsoft.com/office/drawing/2014/main" id="{2A89103B-6EF6-9C95-B60C-6A0FEAED6D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8" name="Straight Connector 2327">
              <a:extLst>
                <a:ext uri="{FF2B5EF4-FFF2-40B4-BE49-F238E27FC236}">
                  <a16:creationId xmlns:a16="http://schemas.microsoft.com/office/drawing/2014/main" id="{6CB26074-B0DB-376D-DFBF-8E960E0AF04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22" name="Straight Connector 2321">
            <a:extLst>
              <a:ext uri="{FF2B5EF4-FFF2-40B4-BE49-F238E27FC236}">
                <a16:creationId xmlns:a16="http://schemas.microsoft.com/office/drawing/2014/main" id="{DF1BB6B7-753C-1B0F-620C-E129CCEBF41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274320</xdr:colOff>
      <xdr:row>68</xdr:row>
      <xdr:rowOff>2903</xdr:rowOff>
    </xdr:to>
    <xdr:grpSp>
      <xdr:nvGrpSpPr>
        <xdr:cNvPr id="2329" name="Group 2328">
          <a:extLst>
            <a:ext uri="{FF2B5EF4-FFF2-40B4-BE49-F238E27FC236}">
              <a16:creationId xmlns:a16="http://schemas.microsoft.com/office/drawing/2014/main" id="{D415BC11-55B5-4290-9BE4-F9D8F9CF3DF2}"/>
            </a:ext>
          </a:extLst>
        </xdr:cNvPr>
        <xdr:cNvGrpSpPr/>
      </xdr:nvGrpSpPr>
      <xdr:grpSpPr>
        <a:xfrm>
          <a:off x="8329083" y="12424833"/>
          <a:ext cx="274320" cy="362737"/>
          <a:chOff x="6147651" y="793750"/>
          <a:chExt cx="462699" cy="514350"/>
        </a:xfrm>
      </xdr:grpSpPr>
      <xdr:grpSp>
        <xdr:nvGrpSpPr>
          <xdr:cNvPr id="2330" name="Group 2329">
            <a:extLst>
              <a:ext uri="{FF2B5EF4-FFF2-40B4-BE49-F238E27FC236}">
                <a16:creationId xmlns:a16="http://schemas.microsoft.com/office/drawing/2014/main" id="{B8D05726-EE11-038E-8AB7-F877302BBD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32" name="Straight Connector 2331">
              <a:extLst>
                <a:ext uri="{FF2B5EF4-FFF2-40B4-BE49-F238E27FC236}">
                  <a16:creationId xmlns:a16="http://schemas.microsoft.com/office/drawing/2014/main" id="{35440160-D3DE-272F-1100-4F06C38FE3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3" name="Straight Connector 2332">
              <a:extLst>
                <a:ext uri="{FF2B5EF4-FFF2-40B4-BE49-F238E27FC236}">
                  <a16:creationId xmlns:a16="http://schemas.microsoft.com/office/drawing/2014/main" id="{A3E81E0B-DB9E-14EC-E6D2-1A88CEBF0EE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4" name="Straight Connector 2333">
              <a:extLst>
                <a:ext uri="{FF2B5EF4-FFF2-40B4-BE49-F238E27FC236}">
                  <a16:creationId xmlns:a16="http://schemas.microsoft.com/office/drawing/2014/main" id="{68AA6A90-83D4-1D42-9FD2-E7B507AB23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5" name="Straight Connector 2334">
              <a:extLst>
                <a:ext uri="{FF2B5EF4-FFF2-40B4-BE49-F238E27FC236}">
                  <a16:creationId xmlns:a16="http://schemas.microsoft.com/office/drawing/2014/main" id="{1E6C7EFA-AE2B-3EC0-2599-A23EA3473B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6" name="Straight Connector 2335">
              <a:extLst>
                <a:ext uri="{FF2B5EF4-FFF2-40B4-BE49-F238E27FC236}">
                  <a16:creationId xmlns:a16="http://schemas.microsoft.com/office/drawing/2014/main" id="{C8800FC6-2C6C-41D1-DDC3-362267E6A7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7" name="Straight Connector 2336">
              <a:extLst>
                <a:ext uri="{FF2B5EF4-FFF2-40B4-BE49-F238E27FC236}">
                  <a16:creationId xmlns:a16="http://schemas.microsoft.com/office/drawing/2014/main" id="{19FED4FC-B6DC-35A4-971C-ACA5D74319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31" name="Straight Connector 2330">
            <a:extLst>
              <a:ext uri="{FF2B5EF4-FFF2-40B4-BE49-F238E27FC236}">
                <a16:creationId xmlns:a16="http://schemas.microsoft.com/office/drawing/2014/main" id="{FC9D290E-6394-0F10-5DEF-67BAFCB1A3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66</xdr:row>
      <xdr:rowOff>0</xdr:rowOff>
    </xdr:from>
    <xdr:to>
      <xdr:col>18</xdr:col>
      <xdr:colOff>274320</xdr:colOff>
      <xdr:row>68</xdr:row>
      <xdr:rowOff>2903</xdr:rowOff>
    </xdr:to>
    <xdr:grpSp>
      <xdr:nvGrpSpPr>
        <xdr:cNvPr id="2338" name="Group 2337">
          <a:extLst>
            <a:ext uri="{FF2B5EF4-FFF2-40B4-BE49-F238E27FC236}">
              <a16:creationId xmlns:a16="http://schemas.microsoft.com/office/drawing/2014/main" id="{C2C165EC-65C2-47C4-9CD4-1A71E2BFB44B}"/>
            </a:ext>
          </a:extLst>
        </xdr:cNvPr>
        <xdr:cNvGrpSpPr/>
      </xdr:nvGrpSpPr>
      <xdr:grpSpPr>
        <a:xfrm>
          <a:off x="9387417" y="12424833"/>
          <a:ext cx="274320" cy="362737"/>
          <a:chOff x="6147651" y="793750"/>
          <a:chExt cx="462699" cy="514350"/>
        </a:xfrm>
      </xdr:grpSpPr>
      <xdr:grpSp>
        <xdr:nvGrpSpPr>
          <xdr:cNvPr id="2339" name="Group 2338">
            <a:extLst>
              <a:ext uri="{FF2B5EF4-FFF2-40B4-BE49-F238E27FC236}">
                <a16:creationId xmlns:a16="http://schemas.microsoft.com/office/drawing/2014/main" id="{21E9F3FE-77F9-CC42-2513-CAFA13FA993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41" name="Straight Connector 2340">
              <a:extLst>
                <a:ext uri="{FF2B5EF4-FFF2-40B4-BE49-F238E27FC236}">
                  <a16:creationId xmlns:a16="http://schemas.microsoft.com/office/drawing/2014/main" id="{0E70AFC1-911D-63B8-D4C9-7DE4268631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2" name="Straight Connector 2341">
              <a:extLst>
                <a:ext uri="{FF2B5EF4-FFF2-40B4-BE49-F238E27FC236}">
                  <a16:creationId xmlns:a16="http://schemas.microsoft.com/office/drawing/2014/main" id="{043570D2-4156-7B0E-9067-0F7E909C888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3" name="Straight Connector 2342">
              <a:extLst>
                <a:ext uri="{FF2B5EF4-FFF2-40B4-BE49-F238E27FC236}">
                  <a16:creationId xmlns:a16="http://schemas.microsoft.com/office/drawing/2014/main" id="{4E539438-7794-8BA6-A8C3-33303D597B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4" name="Straight Connector 2343">
              <a:extLst>
                <a:ext uri="{FF2B5EF4-FFF2-40B4-BE49-F238E27FC236}">
                  <a16:creationId xmlns:a16="http://schemas.microsoft.com/office/drawing/2014/main" id="{1A78F6C7-512E-8F6E-D9AA-548C19F378A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5" name="Straight Connector 2344">
              <a:extLst>
                <a:ext uri="{FF2B5EF4-FFF2-40B4-BE49-F238E27FC236}">
                  <a16:creationId xmlns:a16="http://schemas.microsoft.com/office/drawing/2014/main" id="{EF06DFE6-1B24-BC49-D329-59C5C655A4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6" name="Straight Connector 2345">
              <a:extLst>
                <a:ext uri="{FF2B5EF4-FFF2-40B4-BE49-F238E27FC236}">
                  <a16:creationId xmlns:a16="http://schemas.microsoft.com/office/drawing/2014/main" id="{13F66F36-F6CE-2728-F36D-5894E035C9F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40" name="Straight Connector 2339">
            <a:extLst>
              <a:ext uri="{FF2B5EF4-FFF2-40B4-BE49-F238E27FC236}">
                <a16:creationId xmlns:a16="http://schemas.microsoft.com/office/drawing/2014/main" id="{D8C26C2E-D5F9-98BD-04EC-CF4CCFED51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55</xdr:row>
      <xdr:rowOff>0</xdr:rowOff>
    </xdr:from>
    <xdr:to>
      <xdr:col>12</xdr:col>
      <xdr:colOff>274320</xdr:colOff>
      <xdr:row>57</xdr:row>
      <xdr:rowOff>2903</xdr:rowOff>
    </xdr:to>
    <xdr:grpSp>
      <xdr:nvGrpSpPr>
        <xdr:cNvPr id="2347" name="Group 2346">
          <a:extLst>
            <a:ext uri="{FF2B5EF4-FFF2-40B4-BE49-F238E27FC236}">
              <a16:creationId xmlns:a16="http://schemas.microsoft.com/office/drawing/2014/main" id="{CE410156-4415-4754-A42D-89AD9ADB67B6}"/>
            </a:ext>
          </a:extLst>
        </xdr:cNvPr>
        <xdr:cNvGrpSpPr/>
      </xdr:nvGrpSpPr>
      <xdr:grpSpPr>
        <a:xfrm>
          <a:off x="6212417" y="10541000"/>
          <a:ext cx="274320" cy="362736"/>
          <a:chOff x="6147651" y="793750"/>
          <a:chExt cx="462699" cy="514350"/>
        </a:xfrm>
      </xdr:grpSpPr>
      <xdr:grpSp>
        <xdr:nvGrpSpPr>
          <xdr:cNvPr id="2348" name="Group 2347">
            <a:extLst>
              <a:ext uri="{FF2B5EF4-FFF2-40B4-BE49-F238E27FC236}">
                <a16:creationId xmlns:a16="http://schemas.microsoft.com/office/drawing/2014/main" id="{48EECD8C-9121-D45B-7264-B90EC89A1FF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50" name="Straight Connector 2349">
              <a:extLst>
                <a:ext uri="{FF2B5EF4-FFF2-40B4-BE49-F238E27FC236}">
                  <a16:creationId xmlns:a16="http://schemas.microsoft.com/office/drawing/2014/main" id="{A9422F5E-1339-63D9-AB89-CD27284E5C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1" name="Straight Connector 2350">
              <a:extLst>
                <a:ext uri="{FF2B5EF4-FFF2-40B4-BE49-F238E27FC236}">
                  <a16:creationId xmlns:a16="http://schemas.microsoft.com/office/drawing/2014/main" id="{17851031-4663-7022-3597-C11EC76574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2" name="Straight Connector 2351">
              <a:extLst>
                <a:ext uri="{FF2B5EF4-FFF2-40B4-BE49-F238E27FC236}">
                  <a16:creationId xmlns:a16="http://schemas.microsoft.com/office/drawing/2014/main" id="{D213BF61-3993-B627-E968-FD265FB68DD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3" name="Straight Connector 2352">
              <a:extLst>
                <a:ext uri="{FF2B5EF4-FFF2-40B4-BE49-F238E27FC236}">
                  <a16:creationId xmlns:a16="http://schemas.microsoft.com/office/drawing/2014/main" id="{BDCA8AF5-AC6C-04D0-31CB-653C1572311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4" name="Straight Connector 2353">
              <a:extLst>
                <a:ext uri="{FF2B5EF4-FFF2-40B4-BE49-F238E27FC236}">
                  <a16:creationId xmlns:a16="http://schemas.microsoft.com/office/drawing/2014/main" id="{67389D67-F6E6-81E5-A284-7A3D86759D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5" name="Straight Connector 2354">
              <a:extLst>
                <a:ext uri="{FF2B5EF4-FFF2-40B4-BE49-F238E27FC236}">
                  <a16:creationId xmlns:a16="http://schemas.microsoft.com/office/drawing/2014/main" id="{542A7345-2B8A-2E59-CEB7-D07F13231CE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49" name="Straight Connector 2348">
            <a:extLst>
              <a:ext uri="{FF2B5EF4-FFF2-40B4-BE49-F238E27FC236}">
                <a16:creationId xmlns:a16="http://schemas.microsoft.com/office/drawing/2014/main" id="{A5D670B7-F7B4-EF7D-8DCA-0F84C637B52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55</xdr:row>
      <xdr:rowOff>0</xdr:rowOff>
    </xdr:from>
    <xdr:to>
      <xdr:col>14</xdr:col>
      <xdr:colOff>274320</xdr:colOff>
      <xdr:row>57</xdr:row>
      <xdr:rowOff>2903</xdr:rowOff>
    </xdr:to>
    <xdr:grpSp>
      <xdr:nvGrpSpPr>
        <xdr:cNvPr id="2356" name="Group 2355">
          <a:extLst>
            <a:ext uri="{FF2B5EF4-FFF2-40B4-BE49-F238E27FC236}">
              <a16:creationId xmlns:a16="http://schemas.microsoft.com/office/drawing/2014/main" id="{3F2552F7-E7A2-4916-8AB8-848C6BF16282}"/>
            </a:ext>
          </a:extLst>
        </xdr:cNvPr>
        <xdr:cNvGrpSpPr/>
      </xdr:nvGrpSpPr>
      <xdr:grpSpPr>
        <a:xfrm>
          <a:off x="7270750" y="10541000"/>
          <a:ext cx="274320" cy="362736"/>
          <a:chOff x="6147651" y="793750"/>
          <a:chExt cx="462699" cy="514350"/>
        </a:xfrm>
      </xdr:grpSpPr>
      <xdr:grpSp>
        <xdr:nvGrpSpPr>
          <xdr:cNvPr id="2357" name="Group 2356">
            <a:extLst>
              <a:ext uri="{FF2B5EF4-FFF2-40B4-BE49-F238E27FC236}">
                <a16:creationId xmlns:a16="http://schemas.microsoft.com/office/drawing/2014/main" id="{48545408-B29C-71F3-4AA4-FBA1C9F367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59" name="Straight Connector 2358">
              <a:extLst>
                <a:ext uri="{FF2B5EF4-FFF2-40B4-BE49-F238E27FC236}">
                  <a16:creationId xmlns:a16="http://schemas.microsoft.com/office/drawing/2014/main" id="{B0B119CB-FBD4-8701-0790-CDD8FD1B61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0" name="Straight Connector 2359">
              <a:extLst>
                <a:ext uri="{FF2B5EF4-FFF2-40B4-BE49-F238E27FC236}">
                  <a16:creationId xmlns:a16="http://schemas.microsoft.com/office/drawing/2014/main" id="{66360995-503C-8961-7A54-1F70F2D6DC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1" name="Straight Connector 2360">
              <a:extLst>
                <a:ext uri="{FF2B5EF4-FFF2-40B4-BE49-F238E27FC236}">
                  <a16:creationId xmlns:a16="http://schemas.microsoft.com/office/drawing/2014/main" id="{A5D50C53-849A-F90C-064C-72B829250D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2" name="Straight Connector 2361">
              <a:extLst>
                <a:ext uri="{FF2B5EF4-FFF2-40B4-BE49-F238E27FC236}">
                  <a16:creationId xmlns:a16="http://schemas.microsoft.com/office/drawing/2014/main" id="{4529B9E1-7D4F-1F57-F007-885662E37D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3" name="Straight Connector 2362">
              <a:extLst>
                <a:ext uri="{FF2B5EF4-FFF2-40B4-BE49-F238E27FC236}">
                  <a16:creationId xmlns:a16="http://schemas.microsoft.com/office/drawing/2014/main" id="{1CB41A5F-E79D-77A4-BA5D-841343689B1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4" name="Straight Connector 2363">
              <a:extLst>
                <a:ext uri="{FF2B5EF4-FFF2-40B4-BE49-F238E27FC236}">
                  <a16:creationId xmlns:a16="http://schemas.microsoft.com/office/drawing/2014/main" id="{E1ED3EC0-0831-CEBF-695D-9E1F5FE3D4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58" name="Straight Connector 2357">
            <a:extLst>
              <a:ext uri="{FF2B5EF4-FFF2-40B4-BE49-F238E27FC236}">
                <a16:creationId xmlns:a16="http://schemas.microsoft.com/office/drawing/2014/main" id="{247197F5-A5ED-4FCE-1FEC-E05948A5FB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55</xdr:row>
      <xdr:rowOff>0</xdr:rowOff>
    </xdr:from>
    <xdr:to>
      <xdr:col>16</xdr:col>
      <xdr:colOff>274320</xdr:colOff>
      <xdr:row>57</xdr:row>
      <xdr:rowOff>2903</xdr:rowOff>
    </xdr:to>
    <xdr:grpSp>
      <xdr:nvGrpSpPr>
        <xdr:cNvPr id="2365" name="Group 2364">
          <a:extLst>
            <a:ext uri="{FF2B5EF4-FFF2-40B4-BE49-F238E27FC236}">
              <a16:creationId xmlns:a16="http://schemas.microsoft.com/office/drawing/2014/main" id="{0ED32891-5ED6-44F4-8785-419622412BA3}"/>
            </a:ext>
          </a:extLst>
        </xdr:cNvPr>
        <xdr:cNvGrpSpPr/>
      </xdr:nvGrpSpPr>
      <xdr:grpSpPr>
        <a:xfrm>
          <a:off x="8329083" y="10541000"/>
          <a:ext cx="274320" cy="362736"/>
          <a:chOff x="6147651" y="793750"/>
          <a:chExt cx="462699" cy="514350"/>
        </a:xfrm>
      </xdr:grpSpPr>
      <xdr:grpSp>
        <xdr:nvGrpSpPr>
          <xdr:cNvPr id="2366" name="Group 2365">
            <a:extLst>
              <a:ext uri="{FF2B5EF4-FFF2-40B4-BE49-F238E27FC236}">
                <a16:creationId xmlns:a16="http://schemas.microsoft.com/office/drawing/2014/main" id="{C1BF09D5-CE8B-E428-3429-5E2A0AAC5E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68" name="Straight Connector 2367">
              <a:extLst>
                <a:ext uri="{FF2B5EF4-FFF2-40B4-BE49-F238E27FC236}">
                  <a16:creationId xmlns:a16="http://schemas.microsoft.com/office/drawing/2014/main" id="{DD30C7DD-CDF6-E974-C1A6-B8F634A7C9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9" name="Straight Connector 2368">
              <a:extLst>
                <a:ext uri="{FF2B5EF4-FFF2-40B4-BE49-F238E27FC236}">
                  <a16:creationId xmlns:a16="http://schemas.microsoft.com/office/drawing/2014/main" id="{129A64F6-0DBC-C06C-5863-7F7B3AEBB80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0" name="Straight Connector 2369">
              <a:extLst>
                <a:ext uri="{FF2B5EF4-FFF2-40B4-BE49-F238E27FC236}">
                  <a16:creationId xmlns:a16="http://schemas.microsoft.com/office/drawing/2014/main" id="{D475F7BC-DF02-E1E1-961C-3EB0213809B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1" name="Straight Connector 2370">
              <a:extLst>
                <a:ext uri="{FF2B5EF4-FFF2-40B4-BE49-F238E27FC236}">
                  <a16:creationId xmlns:a16="http://schemas.microsoft.com/office/drawing/2014/main" id="{CA7B9BC3-EC92-AB69-9576-38216BAF42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2" name="Straight Connector 2371">
              <a:extLst>
                <a:ext uri="{FF2B5EF4-FFF2-40B4-BE49-F238E27FC236}">
                  <a16:creationId xmlns:a16="http://schemas.microsoft.com/office/drawing/2014/main" id="{AA296CD8-AD1B-93D5-6E96-940D4E6F39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3" name="Straight Connector 2372">
              <a:extLst>
                <a:ext uri="{FF2B5EF4-FFF2-40B4-BE49-F238E27FC236}">
                  <a16:creationId xmlns:a16="http://schemas.microsoft.com/office/drawing/2014/main" id="{796D67A5-7662-D840-3B8C-ED38E00C2B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29C1DF11-7052-9247-4A41-B0B1A6CDAB0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274320</xdr:colOff>
      <xdr:row>57</xdr:row>
      <xdr:rowOff>2903</xdr:rowOff>
    </xdr:to>
    <xdr:grpSp>
      <xdr:nvGrpSpPr>
        <xdr:cNvPr id="2374" name="Group 2373">
          <a:extLst>
            <a:ext uri="{FF2B5EF4-FFF2-40B4-BE49-F238E27FC236}">
              <a16:creationId xmlns:a16="http://schemas.microsoft.com/office/drawing/2014/main" id="{7D6F71BC-907F-4E0D-809D-0023504ED272}"/>
            </a:ext>
          </a:extLst>
        </xdr:cNvPr>
        <xdr:cNvGrpSpPr/>
      </xdr:nvGrpSpPr>
      <xdr:grpSpPr>
        <a:xfrm>
          <a:off x="9387417" y="10541000"/>
          <a:ext cx="274320" cy="362736"/>
          <a:chOff x="6147651" y="793750"/>
          <a:chExt cx="462699" cy="514350"/>
        </a:xfrm>
      </xdr:grpSpPr>
      <xdr:grpSp>
        <xdr:nvGrpSpPr>
          <xdr:cNvPr id="2375" name="Group 2374">
            <a:extLst>
              <a:ext uri="{FF2B5EF4-FFF2-40B4-BE49-F238E27FC236}">
                <a16:creationId xmlns:a16="http://schemas.microsoft.com/office/drawing/2014/main" id="{31618477-D891-D1AE-79B5-024D99CEB1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77" name="Straight Connector 2376">
              <a:extLst>
                <a:ext uri="{FF2B5EF4-FFF2-40B4-BE49-F238E27FC236}">
                  <a16:creationId xmlns:a16="http://schemas.microsoft.com/office/drawing/2014/main" id="{9E09F0D1-9BFC-A2D1-5800-3DDED2FDC41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8" name="Straight Connector 2377">
              <a:extLst>
                <a:ext uri="{FF2B5EF4-FFF2-40B4-BE49-F238E27FC236}">
                  <a16:creationId xmlns:a16="http://schemas.microsoft.com/office/drawing/2014/main" id="{68771322-BB9E-628C-3D64-54DFCBFECF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9" name="Straight Connector 2378">
              <a:extLst>
                <a:ext uri="{FF2B5EF4-FFF2-40B4-BE49-F238E27FC236}">
                  <a16:creationId xmlns:a16="http://schemas.microsoft.com/office/drawing/2014/main" id="{B34855E4-A178-85C0-0641-2C404C8611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0" name="Straight Connector 2379">
              <a:extLst>
                <a:ext uri="{FF2B5EF4-FFF2-40B4-BE49-F238E27FC236}">
                  <a16:creationId xmlns:a16="http://schemas.microsoft.com/office/drawing/2014/main" id="{2FC78FE0-739A-081D-EC95-A34E935244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1" name="Straight Connector 2380">
              <a:extLst>
                <a:ext uri="{FF2B5EF4-FFF2-40B4-BE49-F238E27FC236}">
                  <a16:creationId xmlns:a16="http://schemas.microsoft.com/office/drawing/2014/main" id="{35A1D7D5-4B3F-79C3-DA59-ECD41556C2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2" name="Straight Connector 2381">
              <a:extLst>
                <a:ext uri="{FF2B5EF4-FFF2-40B4-BE49-F238E27FC236}">
                  <a16:creationId xmlns:a16="http://schemas.microsoft.com/office/drawing/2014/main" id="{ADF6A939-1318-6890-2835-B333B28DA3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76" name="Straight Connector 2375">
            <a:extLst>
              <a:ext uri="{FF2B5EF4-FFF2-40B4-BE49-F238E27FC236}">
                <a16:creationId xmlns:a16="http://schemas.microsoft.com/office/drawing/2014/main" id="{B4767553-CAFF-21AE-5239-CDAFC917D6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55</xdr:row>
      <xdr:rowOff>0</xdr:rowOff>
    </xdr:from>
    <xdr:to>
      <xdr:col>20</xdr:col>
      <xdr:colOff>274320</xdr:colOff>
      <xdr:row>57</xdr:row>
      <xdr:rowOff>2903</xdr:rowOff>
    </xdr:to>
    <xdr:grpSp>
      <xdr:nvGrpSpPr>
        <xdr:cNvPr id="2383" name="Group 2382">
          <a:extLst>
            <a:ext uri="{FF2B5EF4-FFF2-40B4-BE49-F238E27FC236}">
              <a16:creationId xmlns:a16="http://schemas.microsoft.com/office/drawing/2014/main" id="{E373105E-1FA6-4C01-952E-7C73F80FCC15}"/>
            </a:ext>
          </a:extLst>
        </xdr:cNvPr>
        <xdr:cNvGrpSpPr/>
      </xdr:nvGrpSpPr>
      <xdr:grpSpPr>
        <a:xfrm>
          <a:off x="10445750" y="10541000"/>
          <a:ext cx="274320" cy="362736"/>
          <a:chOff x="6147651" y="793750"/>
          <a:chExt cx="462699" cy="514350"/>
        </a:xfrm>
      </xdr:grpSpPr>
      <xdr:grpSp>
        <xdr:nvGrpSpPr>
          <xdr:cNvPr id="2384" name="Group 2383">
            <a:extLst>
              <a:ext uri="{FF2B5EF4-FFF2-40B4-BE49-F238E27FC236}">
                <a16:creationId xmlns:a16="http://schemas.microsoft.com/office/drawing/2014/main" id="{F727CD0A-AC18-FC56-3EA2-2F88CDE0EBD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86" name="Straight Connector 2385">
              <a:extLst>
                <a:ext uri="{FF2B5EF4-FFF2-40B4-BE49-F238E27FC236}">
                  <a16:creationId xmlns:a16="http://schemas.microsoft.com/office/drawing/2014/main" id="{27749BF0-9D29-710C-90D4-D4B4277ACC5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7" name="Straight Connector 2386">
              <a:extLst>
                <a:ext uri="{FF2B5EF4-FFF2-40B4-BE49-F238E27FC236}">
                  <a16:creationId xmlns:a16="http://schemas.microsoft.com/office/drawing/2014/main" id="{6ADDD2EC-16C6-1EF4-5B3A-AB509AE0FEC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8" name="Straight Connector 2387">
              <a:extLst>
                <a:ext uri="{FF2B5EF4-FFF2-40B4-BE49-F238E27FC236}">
                  <a16:creationId xmlns:a16="http://schemas.microsoft.com/office/drawing/2014/main" id="{CCB7D32C-B660-CEA6-A4E4-61D87E453C1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9" name="Straight Connector 2388">
              <a:extLst>
                <a:ext uri="{FF2B5EF4-FFF2-40B4-BE49-F238E27FC236}">
                  <a16:creationId xmlns:a16="http://schemas.microsoft.com/office/drawing/2014/main" id="{962D9FA2-44BC-08C4-D990-862EBBA5BA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0" name="Straight Connector 2389">
              <a:extLst>
                <a:ext uri="{FF2B5EF4-FFF2-40B4-BE49-F238E27FC236}">
                  <a16:creationId xmlns:a16="http://schemas.microsoft.com/office/drawing/2014/main" id="{8D931EED-2BB3-AA6F-5751-E632475B63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1" name="Straight Connector 2390">
              <a:extLst>
                <a:ext uri="{FF2B5EF4-FFF2-40B4-BE49-F238E27FC236}">
                  <a16:creationId xmlns:a16="http://schemas.microsoft.com/office/drawing/2014/main" id="{B70ADB88-24A2-DDBA-BAFA-44C77D9AE85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85" name="Straight Connector 2384">
            <a:extLst>
              <a:ext uri="{FF2B5EF4-FFF2-40B4-BE49-F238E27FC236}">
                <a16:creationId xmlns:a16="http://schemas.microsoft.com/office/drawing/2014/main" id="{27DA827B-1210-B12A-4F4F-B4D6B4610E3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274320</xdr:colOff>
      <xdr:row>46</xdr:row>
      <xdr:rowOff>2903</xdr:rowOff>
    </xdr:to>
    <xdr:grpSp>
      <xdr:nvGrpSpPr>
        <xdr:cNvPr id="2392" name="Group 2391">
          <a:extLst>
            <a:ext uri="{FF2B5EF4-FFF2-40B4-BE49-F238E27FC236}">
              <a16:creationId xmlns:a16="http://schemas.microsoft.com/office/drawing/2014/main" id="{6E123645-DE68-4CF2-B8AE-65A90621EA5C}"/>
            </a:ext>
          </a:extLst>
        </xdr:cNvPr>
        <xdr:cNvGrpSpPr/>
      </xdr:nvGrpSpPr>
      <xdr:grpSpPr>
        <a:xfrm>
          <a:off x="1979083" y="8657167"/>
          <a:ext cx="274320" cy="362736"/>
          <a:chOff x="6147651" y="793750"/>
          <a:chExt cx="462699" cy="514350"/>
        </a:xfrm>
      </xdr:grpSpPr>
      <xdr:grpSp>
        <xdr:nvGrpSpPr>
          <xdr:cNvPr id="2393" name="Group 2392">
            <a:extLst>
              <a:ext uri="{FF2B5EF4-FFF2-40B4-BE49-F238E27FC236}">
                <a16:creationId xmlns:a16="http://schemas.microsoft.com/office/drawing/2014/main" id="{09538483-FE48-5068-68F5-A86CB4221C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95" name="Straight Connector 2394">
              <a:extLst>
                <a:ext uri="{FF2B5EF4-FFF2-40B4-BE49-F238E27FC236}">
                  <a16:creationId xmlns:a16="http://schemas.microsoft.com/office/drawing/2014/main" id="{D6D223BB-13BB-EED1-CD33-A2DA3BF786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6" name="Straight Connector 2395">
              <a:extLst>
                <a:ext uri="{FF2B5EF4-FFF2-40B4-BE49-F238E27FC236}">
                  <a16:creationId xmlns:a16="http://schemas.microsoft.com/office/drawing/2014/main" id="{41742506-A866-2E79-E3E4-6A27153D37A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7" name="Straight Connector 2396">
              <a:extLst>
                <a:ext uri="{FF2B5EF4-FFF2-40B4-BE49-F238E27FC236}">
                  <a16:creationId xmlns:a16="http://schemas.microsoft.com/office/drawing/2014/main" id="{1ED092E3-D596-58E6-89A6-FD23A7E543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8" name="Straight Connector 2397">
              <a:extLst>
                <a:ext uri="{FF2B5EF4-FFF2-40B4-BE49-F238E27FC236}">
                  <a16:creationId xmlns:a16="http://schemas.microsoft.com/office/drawing/2014/main" id="{E6E0DCC6-4FDC-5697-D055-ED95E8A4268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9" name="Straight Connector 2398">
              <a:extLst>
                <a:ext uri="{FF2B5EF4-FFF2-40B4-BE49-F238E27FC236}">
                  <a16:creationId xmlns:a16="http://schemas.microsoft.com/office/drawing/2014/main" id="{481B1BEE-80B9-227D-A4D8-51821EAA9AD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0" name="Straight Connector 2399">
              <a:extLst>
                <a:ext uri="{FF2B5EF4-FFF2-40B4-BE49-F238E27FC236}">
                  <a16:creationId xmlns:a16="http://schemas.microsoft.com/office/drawing/2014/main" id="{F588B5D2-A750-A0E2-E64F-D67E240EC0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94" name="Straight Connector 2393">
            <a:extLst>
              <a:ext uri="{FF2B5EF4-FFF2-40B4-BE49-F238E27FC236}">
                <a16:creationId xmlns:a16="http://schemas.microsoft.com/office/drawing/2014/main" id="{9B8980A0-74F7-B3EB-C1CC-F4766AA5ED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44</xdr:row>
      <xdr:rowOff>0</xdr:rowOff>
    </xdr:from>
    <xdr:to>
      <xdr:col>6</xdr:col>
      <xdr:colOff>274320</xdr:colOff>
      <xdr:row>46</xdr:row>
      <xdr:rowOff>2903</xdr:rowOff>
    </xdr:to>
    <xdr:grpSp>
      <xdr:nvGrpSpPr>
        <xdr:cNvPr id="2401" name="Group 2400">
          <a:extLst>
            <a:ext uri="{FF2B5EF4-FFF2-40B4-BE49-F238E27FC236}">
              <a16:creationId xmlns:a16="http://schemas.microsoft.com/office/drawing/2014/main" id="{19CA909F-86DA-4D68-B569-BBD36B536D7E}"/>
            </a:ext>
          </a:extLst>
        </xdr:cNvPr>
        <xdr:cNvGrpSpPr/>
      </xdr:nvGrpSpPr>
      <xdr:grpSpPr>
        <a:xfrm>
          <a:off x="3037417" y="8657167"/>
          <a:ext cx="274320" cy="362736"/>
          <a:chOff x="6147651" y="793750"/>
          <a:chExt cx="462699" cy="514350"/>
        </a:xfrm>
      </xdr:grpSpPr>
      <xdr:grpSp>
        <xdr:nvGrpSpPr>
          <xdr:cNvPr id="2402" name="Group 2401">
            <a:extLst>
              <a:ext uri="{FF2B5EF4-FFF2-40B4-BE49-F238E27FC236}">
                <a16:creationId xmlns:a16="http://schemas.microsoft.com/office/drawing/2014/main" id="{14072363-A3A7-ED63-BE44-32A976A162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04" name="Straight Connector 2403">
              <a:extLst>
                <a:ext uri="{FF2B5EF4-FFF2-40B4-BE49-F238E27FC236}">
                  <a16:creationId xmlns:a16="http://schemas.microsoft.com/office/drawing/2014/main" id="{A6D8D28B-0308-5A17-FC36-D773F34F4C7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5" name="Straight Connector 2404">
              <a:extLst>
                <a:ext uri="{FF2B5EF4-FFF2-40B4-BE49-F238E27FC236}">
                  <a16:creationId xmlns:a16="http://schemas.microsoft.com/office/drawing/2014/main" id="{C09B4A79-B6CD-285E-8BB8-ECC6FFC16B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6" name="Straight Connector 2405">
              <a:extLst>
                <a:ext uri="{FF2B5EF4-FFF2-40B4-BE49-F238E27FC236}">
                  <a16:creationId xmlns:a16="http://schemas.microsoft.com/office/drawing/2014/main" id="{2B2ACC16-AAC0-E914-9D29-E248F6B9771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7" name="Straight Connector 2406">
              <a:extLst>
                <a:ext uri="{FF2B5EF4-FFF2-40B4-BE49-F238E27FC236}">
                  <a16:creationId xmlns:a16="http://schemas.microsoft.com/office/drawing/2014/main" id="{1CDF82FB-A0DC-2B0F-1C0C-4429DC3AE3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8" name="Straight Connector 2407">
              <a:extLst>
                <a:ext uri="{FF2B5EF4-FFF2-40B4-BE49-F238E27FC236}">
                  <a16:creationId xmlns:a16="http://schemas.microsoft.com/office/drawing/2014/main" id="{9E529BB3-1165-356A-B73E-BC55B8729C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9" name="Straight Connector 2408">
              <a:extLst>
                <a:ext uri="{FF2B5EF4-FFF2-40B4-BE49-F238E27FC236}">
                  <a16:creationId xmlns:a16="http://schemas.microsoft.com/office/drawing/2014/main" id="{B9DC94A2-ED46-3D42-8B90-AEBAA7192E7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03" name="Straight Connector 2402">
            <a:extLst>
              <a:ext uri="{FF2B5EF4-FFF2-40B4-BE49-F238E27FC236}">
                <a16:creationId xmlns:a16="http://schemas.microsoft.com/office/drawing/2014/main" id="{7C24A3C3-64EC-E086-EAE8-83A00F31BC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274320</xdr:colOff>
      <xdr:row>46</xdr:row>
      <xdr:rowOff>2903</xdr:rowOff>
    </xdr:to>
    <xdr:grpSp>
      <xdr:nvGrpSpPr>
        <xdr:cNvPr id="2410" name="Group 2409">
          <a:extLst>
            <a:ext uri="{FF2B5EF4-FFF2-40B4-BE49-F238E27FC236}">
              <a16:creationId xmlns:a16="http://schemas.microsoft.com/office/drawing/2014/main" id="{4A2D920C-383E-4F29-8FEA-1ADBF0738C67}"/>
            </a:ext>
          </a:extLst>
        </xdr:cNvPr>
        <xdr:cNvGrpSpPr/>
      </xdr:nvGrpSpPr>
      <xdr:grpSpPr>
        <a:xfrm>
          <a:off x="4095750" y="8657167"/>
          <a:ext cx="274320" cy="362736"/>
          <a:chOff x="6147651" y="793750"/>
          <a:chExt cx="462699" cy="514350"/>
        </a:xfrm>
      </xdr:grpSpPr>
      <xdr:grpSp>
        <xdr:nvGrpSpPr>
          <xdr:cNvPr id="2411" name="Group 2410">
            <a:extLst>
              <a:ext uri="{FF2B5EF4-FFF2-40B4-BE49-F238E27FC236}">
                <a16:creationId xmlns:a16="http://schemas.microsoft.com/office/drawing/2014/main" id="{AFB1C3B2-D12C-C38E-E8B8-97BEA1410DC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13" name="Straight Connector 2412">
              <a:extLst>
                <a:ext uri="{FF2B5EF4-FFF2-40B4-BE49-F238E27FC236}">
                  <a16:creationId xmlns:a16="http://schemas.microsoft.com/office/drawing/2014/main" id="{358A235A-10FC-1E89-6D86-C911A4DA9DF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4" name="Straight Connector 2413">
              <a:extLst>
                <a:ext uri="{FF2B5EF4-FFF2-40B4-BE49-F238E27FC236}">
                  <a16:creationId xmlns:a16="http://schemas.microsoft.com/office/drawing/2014/main" id="{416BBC5F-C076-E9FE-3EF2-76B8FC089A0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5" name="Straight Connector 2414">
              <a:extLst>
                <a:ext uri="{FF2B5EF4-FFF2-40B4-BE49-F238E27FC236}">
                  <a16:creationId xmlns:a16="http://schemas.microsoft.com/office/drawing/2014/main" id="{30788880-881B-937B-8E26-1E12B11EDE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6" name="Straight Connector 2415">
              <a:extLst>
                <a:ext uri="{FF2B5EF4-FFF2-40B4-BE49-F238E27FC236}">
                  <a16:creationId xmlns:a16="http://schemas.microsoft.com/office/drawing/2014/main" id="{E2064A74-A711-1A0F-C4B9-9A87C3E8A0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7" name="Straight Connector 2416">
              <a:extLst>
                <a:ext uri="{FF2B5EF4-FFF2-40B4-BE49-F238E27FC236}">
                  <a16:creationId xmlns:a16="http://schemas.microsoft.com/office/drawing/2014/main" id="{CB3E0136-D1F4-A952-45B2-60D4813129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8" name="Straight Connector 2417">
              <a:extLst>
                <a:ext uri="{FF2B5EF4-FFF2-40B4-BE49-F238E27FC236}">
                  <a16:creationId xmlns:a16="http://schemas.microsoft.com/office/drawing/2014/main" id="{D0078EA2-DBCA-3DC5-7CE6-44A91C60693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12" name="Straight Connector 2411">
            <a:extLst>
              <a:ext uri="{FF2B5EF4-FFF2-40B4-BE49-F238E27FC236}">
                <a16:creationId xmlns:a16="http://schemas.microsoft.com/office/drawing/2014/main" id="{DB309654-0F54-A436-579E-7D4EF5658B2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274320</xdr:colOff>
      <xdr:row>46</xdr:row>
      <xdr:rowOff>2903</xdr:rowOff>
    </xdr:to>
    <xdr:grpSp>
      <xdr:nvGrpSpPr>
        <xdr:cNvPr id="2419" name="Group 2418">
          <a:extLst>
            <a:ext uri="{FF2B5EF4-FFF2-40B4-BE49-F238E27FC236}">
              <a16:creationId xmlns:a16="http://schemas.microsoft.com/office/drawing/2014/main" id="{750F94B8-FFCF-4013-9D26-2E3E172580CF}"/>
            </a:ext>
          </a:extLst>
        </xdr:cNvPr>
        <xdr:cNvGrpSpPr/>
      </xdr:nvGrpSpPr>
      <xdr:grpSpPr>
        <a:xfrm>
          <a:off x="5154083" y="8657167"/>
          <a:ext cx="274320" cy="362736"/>
          <a:chOff x="6147651" y="793750"/>
          <a:chExt cx="462699" cy="514350"/>
        </a:xfrm>
      </xdr:grpSpPr>
      <xdr:grpSp>
        <xdr:nvGrpSpPr>
          <xdr:cNvPr id="2420" name="Group 2419">
            <a:extLst>
              <a:ext uri="{FF2B5EF4-FFF2-40B4-BE49-F238E27FC236}">
                <a16:creationId xmlns:a16="http://schemas.microsoft.com/office/drawing/2014/main" id="{EEE084CD-A689-5B63-993F-359B182EFEB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22" name="Straight Connector 2421">
              <a:extLst>
                <a:ext uri="{FF2B5EF4-FFF2-40B4-BE49-F238E27FC236}">
                  <a16:creationId xmlns:a16="http://schemas.microsoft.com/office/drawing/2014/main" id="{A2C29A0C-56B4-20D2-EE6C-1F12922224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3" name="Straight Connector 2422">
              <a:extLst>
                <a:ext uri="{FF2B5EF4-FFF2-40B4-BE49-F238E27FC236}">
                  <a16:creationId xmlns:a16="http://schemas.microsoft.com/office/drawing/2014/main" id="{F1F225EF-65A2-F66E-7BC3-721C740F57D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4" name="Straight Connector 2423">
              <a:extLst>
                <a:ext uri="{FF2B5EF4-FFF2-40B4-BE49-F238E27FC236}">
                  <a16:creationId xmlns:a16="http://schemas.microsoft.com/office/drawing/2014/main" id="{62B04E6C-399B-4FAA-CFCA-ADE813FD275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5" name="Straight Connector 2424">
              <a:extLst>
                <a:ext uri="{FF2B5EF4-FFF2-40B4-BE49-F238E27FC236}">
                  <a16:creationId xmlns:a16="http://schemas.microsoft.com/office/drawing/2014/main" id="{751896FA-7A66-6C7B-22EF-8736485D9A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6" name="Straight Connector 2425">
              <a:extLst>
                <a:ext uri="{FF2B5EF4-FFF2-40B4-BE49-F238E27FC236}">
                  <a16:creationId xmlns:a16="http://schemas.microsoft.com/office/drawing/2014/main" id="{81BAEBEB-1C30-575F-5FD5-B3D77BA7E88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7" name="Straight Connector 2426">
              <a:extLst>
                <a:ext uri="{FF2B5EF4-FFF2-40B4-BE49-F238E27FC236}">
                  <a16:creationId xmlns:a16="http://schemas.microsoft.com/office/drawing/2014/main" id="{A246AF1E-D8D2-208B-ACC9-19F1B54136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21" name="Straight Connector 2420">
            <a:extLst>
              <a:ext uri="{FF2B5EF4-FFF2-40B4-BE49-F238E27FC236}">
                <a16:creationId xmlns:a16="http://schemas.microsoft.com/office/drawing/2014/main" id="{15E2ABF4-EDAE-A8F1-2299-7BC2088C4E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274320</xdr:colOff>
      <xdr:row>46</xdr:row>
      <xdr:rowOff>2903</xdr:rowOff>
    </xdr:to>
    <xdr:grpSp>
      <xdr:nvGrpSpPr>
        <xdr:cNvPr id="2428" name="Group 2427">
          <a:extLst>
            <a:ext uri="{FF2B5EF4-FFF2-40B4-BE49-F238E27FC236}">
              <a16:creationId xmlns:a16="http://schemas.microsoft.com/office/drawing/2014/main" id="{99F16F22-F1A0-46A5-8675-2DDD8BDC5CFE}"/>
            </a:ext>
          </a:extLst>
        </xdr:cNvPr>
        <xdr:cNvGrpSpPr/>
      </xdr:nvGrpSpPr>
      <xdr:grpSpPr>
        <a:xfrm>
          <a:off x="6212417" y="8657167"/>
          <a:ext cx="274320" cy="362736"/>
          <a:chOff x="6147651" y="793750"/>
          <a:chExt cx="462699" cy="514350"/>
        </a:xfrm>
      </xdr:grpSpPr>
      <xdr:grpSp>
        <xdr:nvGrpSpPr>
          <xdr:cNvPr id="2429" name="Group 2428">
            <a:extLst>
              <a:ext uri="{FF2B5EF4-FFF2-40B4-BE49-F238E27FC236}">
                <a16:creationId xmlns:a16="http://schemas.microsoft.com/office/drawing/2014/main" id="{E4486D33-D61F-71B4-1696-FFD1EFD4A44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31" name="Straight Connector 2430">
              <a:extLst>
                <a:ext uri="{FF2B5EF4-FFF2-40B4-BE49-F238E27FC236}">
                  <a16:creationId xmlns:a16="http://schemas.microsoft.com/office/drawing/2014/main" id="{F8F17348-E77F-0EE3-4722-89280109BC8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2" name="Straight Connector 2431">
              <a:extLst>
                <a:ext uri="{FF2B5EF4-FFF2-40B4-BE49-F238E27FC236}">
                  <a16:creationId xmlns:a16="http://schemas.microsoft.com/office/drawing/2014/main" id="{BD6931C0-EB4C-FC85-A024-1D56ED5D15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3" name="Straight Connector 2432">
              <a:extLst>
                <a:ext uri="{FF2B5EF4-FFF2-40B4-BE49-F238E27FC236}">
                  <a16:creationId xmlns:a16="http://schemas.microsoft.com/office/drawing/2014/main" id="{B035064E-19E3-93B8-F4C5-3A8B0F31D8D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4" name="Straight Connector 2433">
              <a:extLst>
                <a:ext uri="{FF2B5EF4-FFF2-40B4-BE49-F238E27FC236}">
                  <a16:creationId xmlns:a16="http://schemas.microsoft.com/office/drawing/2014/main" id="{606A4E26-C5E8-8E97-DB4E-70261429D3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5" name="Straight Connector 2434">
              <a:extLst>
                <a:ext uri="{FF2B5EF4-FFF2-40B4-BE49-F238E27FC236}">
                  <a16:creationId xmlns:a16="http://schemas.microsoft.com/office/drawing/2014/main" id="{2156A4E0-C51C-75CF-C7CB-2E9EA4743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6" name="Straight Connector 2435">
              <a:extLst>
                <a:ext uri="{FF2B5EF4-FFF2-40B4-BE49-F238E27FC236}">
                  <a16:creationId xmlns:a16="http://schemas.microsoft.com/office/drawing/2014/main" id="{60D2CB89-0B0C-F4F5-73AA-36BEBD54030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128A2348-4BC7-83CD-CAA4-6BC6BDDF974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44</xdr:row>
      <xdr:rowOff>0</xdr:rowOff>
    </xdr:from>
    <xdr:to>
      <xdr:col>14</xdr:col>
      <xdr:colOff>274320</xdr:colOff>
      <xdr:row>46</xdr:row>
      <xdr:rowOff>2903</xdr:rowOff>
    </xdr:to>
    <xdr:grpSp>
      <xdr:nvGrpSpPr>
        <xdr:cNvPr id="2437" name="Group 2436">
          <a:extLst>
            <a:ext uri="{FF2B5EF4-FFF2-40B4-BE49-F238E27FC236}">
              <a16:creationId xmlns:a16="http://schemas.microsoft.com/office/drawing/2014/main" id="{4AEA5F0F-4584-40DE-85E0-392EEEC18034}"/>
            </a:ext>
          </a:extLst>
        </xdr:cNvPr>
        <xdr:cNvGrpSpPr/>
      </xdr:nvGrpSpPr>
      <xdr:grpSpPr>
        <a:xfrm>
          <a:off x="7270750" y="8657167"/>
          <a:ext cx="274320" cy="362736"/>
          <a:chOff x="6147651" y="793750"/>
          <a:chExt cx="462699" cy="514350"/>
        </a:xfrm>
      </xdr:grpSpPr>
      <xdr:grpSp>
        <xdr:nvGrpSpPr>
          <xdr:cNvPr id="2438" name="Group 2437">
            <a:extLst>
              <a:ext uri="{FF2B5EF4-FFF2-40B4-BE49-F238E27FC236}">
                <a16:creationId xmlns:a16="http://schemas.microsoft.com/office/drawing/2014/main" id="{487AFFFA-8590-2682-A14B-D5B45CEBE4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40" name="Straight Connector 2439">
              <a:extLst>
                <a:ext uri="{FF2B5EF4-FFF2-40B4-BE49-F238E27FC236}">
                  <a16:creationId xmlns:a16="http://schemas.microsoft.com/office/drawing/2014/main" id="{09B37FD2-00D7-D345-9D69-ECC0407095B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1" name="Straight Connector 2440">
              <a:extLst>
                <a:ext uri="{FF2B5EF4-FFF2-40B4-BE49-F238E27FC236}">
                  <a16:creationId xmlns:a16="http://schemas.microsoft.com/office/drawing/2014/main" id="{13738327-1303-BB21-5E0A-CDE143B867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2" name="Straight Connector 2441">
              <a:extLst>
                <a:ext uri="{FF2B5EF4-FFF2-40B4-BE49-F238E27FC236}">
                  <a16:creationId xmlns:a16="http://schemas.microsoft.com/office/drawing/2014/main" id="{F0475831-718C-C88B-75BC-FDAE356608B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3" name="Straight Connector 2442">
              <a:extLst>
                <a:ext uri="{FF2B5EF4-FFF2-40B4-BE49-F238E27FC236}">
                  <a16:creationId xmlns:a16="http://schemas.microsoft.com/office/drawing/2014/main" id="{FB63257A-404F-C63B-03A9-CFD5B66DD0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4" name="Straight Connector 2443">
              <a:extLst>
                <a:ext uri="{FF2B5EF4-FFF2-40B4-BE49-F238E27FC236}">
                  <a16:creationId xmlns:a16="http://schemas.microsoft.com/office/drawing/2014/main" id="{4D0EF53F-D43B-26AF-5C0A-5BA996504E2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5" name="Straight Connector 2444">
              <a:extLst>
                <a:ext uri="{FF2B5EF4-FFF2-40B4-BE49-F238E27FC236}">
                  <a16:creationId xmlns:a16="http://schemas.microsoft.com/office/drawing/2014/main" id="{91AC4F49-D8DC-C661-B0EF-44B147959BC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39" name="Straight Connector 2438">
            <a:extLst>
              <a:ext uri="{FF2B5EF4-FFF2-40B4-BE49-F238E27FC236}">
                <a16:creationId xmlns:a16="http://schemas.microsoft.com/office/drawing/2014/main" id="{F4B6C1D7-FFA1-400F-2B72-DABA5CD01B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274320</xdr:colOff>
      <xdr:row>46</xdr:row>
      <xdr:rowOff>2903</xdr:rowOff>
    </xdr:to>
    <xdr:grpSp>
      <xdr:nvGrpSpPr>
        <xdr:cNvPr id="2446" name="Group 2445">
          <a:extLst>
            <a:ext uri="{FF2B5EF4-FFF2-40B4-BE49-F238E27FC236}">
              <a16:creationId xmlns:a16="http://schemas.microsoft.com/office/drawing/2014/main" id="{3617E241-B8D5-4B5D-ABF9-39B9A8C11F7E}"/>
            </a:ext>
          </a:extLst>
        </xdr:cNvPr>
        <xdr:cNvGrpSpPr/>
      </xdr:nvGrpSpPr>
      <xdr:grpSpPr>
        <a:xfrm>
          <a:off x="8329083" y="8657167"/>
          <a:ext cx="274320" cy="362736"/>
          <a:chOff x="6147651" y="793750"/>
          <a:chExt cx="462699" cy="514350"/>
        </a:xfrm>
      </xdr:grpSpPr>
      <xdr:grpSp>
        <xdr:nvGrpSpPr>
          <xdr:cNvPr id="2447" name="Group 2446">
            <a:extLst>
              <a:ext uri="{FF2B5EF4-FFF2-40B4-BE49-F238E27FC236}">
                <a16:creationId xmlns:a16="http://schemas.microsoft.com/office/drawing/2014/main" id="{7205EA34-F4D6-B771-0A93-2CA56366BB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49" name="Straight Connector 2448">
              <a:extLst>
                <a:ext uri="{FF2B5EF4-FFF2-40B4-BE49-F238E27FC236}">
                  <a16:creationId xmlns:a16="http://schemas.microsoft.com/office/drawing/2014/main" id="{F82860E3-3E44-ECFE-F05A-DC9EEC22D0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0" name="Straight Connector 2449">
              <a:extLst>
                <a:ext uri="{FF2B5EF4-FFF2-40B4-BE49-F238E27FC236}">
                  <a16:creationId xmlns:a16="http://schemas.microsoft.com/office/drawing/2014/main" id="{F3D3747D-521B-1265-08B1-8A9BF8D8AD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1" name="Straight Connector 2450">
              <a:extLst>
                <a:ext uri="{FF2B5EF4-FFF2-40B4-BE49-F238E27FC236}">
                  <a16:creationId xmlns:a16="http://schemas.microsoft.com/office/drawing/2014/main" id="{E5557E61-6150-53DE-FC34-447AB9FCD8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2" name="Straight Connector 2451">
              <a:extLst>
                <a:ext uri="{FF2B5EF4-FFF2-40B4-BE49-F238E27FC236}">
                  <a16:creationId xmlns:a16="http://schemas.microsoft.com/office/drawing/2014/main" id="{7D4634F5-36BA-2AF6-5B3E-20A0CED745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3" name="Straight Connector 2452">
              <a:extLst>
                <a:ext uri="{FF2B5EF4-FFF2-40B4-BE49-F238E27FC236}">
                  <a16:creationId xmlns:a16="http://schemas.microsoft.com/office/drawing/2014/main" id="{ACD74C6C-DC1F-B5B9-E667-278793B0BA6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4" name="Straight Connector 2453">
              <a:extLst>
                <a:ext uri="{FF2B5EF4-FFF2-40B4-BE49-F238E27FC236}">
                  <a16:creationId xmlns:a16="http://schemas.microsoft.com/office/drawing/2014/main" id="{CF329809-AEEB-C699-B88A-9CBE3FC863F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48" name="Straight Connector 2447">
            <a:extLst>
              <a:ext uri="{FF2B5EF4-FFF2-40B4-BE49-F238E27FC236}">
                <a16:creationId xmlns:a16="http://schemas.microsoft.com/office/drawing/2014/main" id="{75150F16-8CE1-E20B-6B0A-5E9C5E079F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274320</xdr:colOff>
      <xdr:row>127</xdr:row>
      <xdr:rowOff>2903</xdr:rowOff>
    </xdr:to>
    <xdr:grpSp>
      <xdr:nvGrpSpPr>
        <xdr:cNvPr id="2455" name="Group 2454">
          <a:extLst>
            <a:ext uri="{FF2B5EF4-FFF2-40B4-BE49-F238E27FC236}">
              <a16:creationId xmlns:a16="http://schemas.microsoft.com/office/drawing/2014/main" id="{B8B6EF6E-CA49-4A1E-85A3-5B480D732707}"/>
            </a:ext>
          </a:extLst>
        </xdr:cNvPr>
        <xdr:cNvGrpSpPr/>
      </xdr:nvGrpSpPr>
      <xdr:grpSpPr>
        <a:xfrm>
          <a:off x="8329083" y="22584833"/>
          <a:ext cx="274320" cy="362737"/>
          <a:chOff x="6147651" y="793750"/>
          <a:chExt cx="462699" cy="514350"/>
        </a:xfrm>
      </xdr:grpSpPr>
      <xdr:grpSp>
        <xdr:nvGrpSpPr>
          <xdr:cNvPr id="2456" name="Group 2455">
            <a:extLst>
              <a:ext uri="{FF2B5EF4-FFF2-40B4-BE49-F238E27FC236}">
                <a16:creationId xmlns:a16="http://schemas.microsoft.com/office/drawing/2014/main" id="{F37E0A8A-833B-6397-C0FB-F03C3137B9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58" name="Straight Connector 2457">
              <a:extLst>
                <a:ext uri="{FF2B5EF4-FFF2-40B4-BE49-F238E27FC236}">
                  <a16:creationId xmlns:a16="http://schemas.microsoft.com/office/drawing/2014/main" id="{57C6FD61-0061-CD6F-EE43-38BAE5695E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9" name="Straight Connector 2458">
              <a:extLst>
                <a:ext uri="{FF2B5EF4-FFF2-40B4-BE49-F238E27FC236}">
                  <a16:creationId xmlns:a16="http://schemas.microsoft.com/office/drawing/2014/main" id="{0C0D2653-8176-77E1-E937-E248F6AC6A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0" name="Straight Connector 2459">
              <a:extLst>
                <a:ext uri="{FF2B5EF4-FFF2-40B4-BE49-F238E27FC236}">
                  <a16:creationId xmlns:a16="http://schemas.microsoft.com/office/drawing/2014/main" id="{E1A37132-0CDB-45E7-8075-872F984B1F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1" name="Straight Connector 2460">
              <a:extLst>
                <a:ext uri="{FF2B5EF4-FFF2-40B4-BE49-F238E27FC236}">
                  <a16:creationId xmlns:a16="http://schemas.microsoft.com/office/drawing/2014/main" id="{B13264F0-DFDA-B72D-6C37-AFCB324E5A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2" name="Straight Connector 2461">
              <a:extLst>
                <a:ext uri="{FF2B5EF4-FFF2-40B4-BE49-F238E27FC236}">
                  <a16:creationId xmlns:a16="http://schemas.microsoft.com/office/drawing/2014/main" id="{A4D8D589-5BB2-6BA8-C473-99495EB5DB4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3" name="Straight Connector 2462">
              <a:extLst>
                <a:ext uri="{FF2B5EF4-FFF2-40B4-BE49-F238E27FC236}">
                  <a16:creationId xmlns:a16="http://schemas.microsoft.com/office/drawing/2014/main" id="{C0DBFCE7-6797-9B8E-BACF-AEA0AAFEEB7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57" name="Straight Connector 2456">
            <a:extLst>
              <a:ext uri="{FF2B5EF4-FFF2-40B4-BE49-F238E27FC236}">
                <a16:creationId xmlns:a16="http://schemas.microsoft.com/office/drawing/2014/main" id="{56FF57B3-200B-FD15-11E8-746DD7ED61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274320</xdr:colOff>
      <xdr:row>127</xdr:row>
      <xdr:rowOff>2903</xdr:rowOff>
    </xdr:to>
    <xdr:grpSp>
      <xdr:nvGrpSpPr>
        <xdr:cNvPr id="2464" name="Group 2463">
          <a:extLst>
            <a:ext uri="{FF2B5EF4-FFF2-40B4-BE49-F238E27FC236}">
              <a16:creationId xmlns:a16="http://schemas.microsoft.com/office/drawing/2014/main" id="{9520287D-5CBD-4028-8943-BC06C8E788F3}"/>
            </a:ext>
          </a:extLst>
        </xdr:cNvPr>
        <xdr:cNvGrpSpPr/>
      </xdr:nvGrpSpPr>
      <xdr:grpSpPr>
        <a:xfrm>
          <a:off x="5154083" y="22584833"/>
          <a:ext cx="274320" cy="362737"/>
          <a:chOff x="6147651" y="793750"/>
          <a:chExt cx="462699" cy="514350"/>
        </a:xfrm>
      </xdr:grpSpPr>
      <xdr:grpSp>
        <xdr:nvGrpSpPr>
          <xdr:cNvPr id="2465" name="Group 2464">
            <a:extLst>
              <a:ext uri="{FF2B5EF4-FFF2-40B4-BE49-F238E27FC236}">
                <a16:creationId xmlns:a16="http://schemas.microsoft.com/office/drawing/2014/main" id="{4F49513B-E570-0703-AF59-08F497A921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67" name="Straight Connector 2466">
              <a:extLst>
                <a:ext uri="{FF2B5EF4-FFF2-40B4-BE49-F238E27FC236}">
                  <a16:creationId xmlns:a16="http://schemas.microsoft.com/office/drawing/2014/main" id="{FEE56C50-E082-9170-835A-BAF3FF0A99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8" name="Straight Connector 2467">
              <a:extLst>
                <a:ext uri="{FF2B5EF4-FFF2-40B4-BE49-F238E27FC236}">
                  <a16:creationId xmlns:a16="http://schemas.microsoft.com/office/drawing/2014/main" id="{21EA030B-B3B6-2CAA-5309-95189542E1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9" name="Straight Connector 2468">
              <a:extLst>
                <a:ext uri="{FF2B5EF4-FFF2-40B4-BE49-F238E27FC236}">
                  <a16:creationId xmlns:a16="http://schemas.microsoft.com/office/drawing/2014/main" id="{93589B79-B8A8-7BAF-EEBB-A0F11C4BBA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0" name="Straight Connector 2469">
              <a:extLst>
                <a:ext uri="{FF2B5EF4-FFF2-40B4-BE49-F238E27FC236}">
                  <a16:creationId xmlns:a16="http://schemas.microsoft.com/office/drawing/2014/main" id="{3764A07C-6D61-D7EB-E691-4F5DDE492AB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1" name="Straight Connector 2470">
              <a:extLst>
                <a:ext uri="{FF2B5EF4-FFF2-40B4-BE49-F238E27FC236}">
                  <a16:creationId xmlns:a16="http://schemas.microsoft.com/office/drawing/2014/main" id="{466EFDD9-BCB9-C3CB-B6AC-A6B9A026C4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2" name="Straight Connector 2471">
              <a:extLst>
                <a:ext uri="{FF2B5EF4-FFF2-40B4-BE49-F238E27FC236}">
                  <a16:creationId xmlns:a16="http://schemas.microsoft.com/office/drawing/2014/main" id="{EA22B122-84BB-A898-B798-984B7366FF7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66" name="Straight Connector 2465">
            <a:extLst>
              <a:ext uri="{FF2B5EF4-FFF2-40B4-BE49-F238E27FC236}">
                <a16:creationId xmlns:a16="http://schemas.microsoft.com/office/drawing/2014/main" id="{1E083380-9EBC-5D5B-AD35-F1B6177CFEC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274320</xdr:colOff>
      <xdr:row>127</xdr:row>
      <xdr:rowOff>2903</xdr:rowOff>
    </xdr:to>
    <xdr:grpSp>
      <xdr:nvGrpSpPr>
        <xdr:cNvPr id="2473" name="Group 2472">
          <a:extLst>
            <a:ext uri="{FF2B5EF4-FFF2-40B4-BE49-F238E27FC236}">
              <a16:creationId xmlns:a16="http://schemas.microsoft.com/office/drawing/2014/main" id="{3B7996FE-AB04-4AA9-B638-CD15D7C56F9C}"/>
            </a:ext>
          </a:extLst>
        </xdr:cNvPr>
        <xdr:cNvGrpSpPr/>
      </xdr:nvGrpSpPr>
      <xdr:grpSpPr>
        <a:xfrm>
          <a:off x="3037417" y="22584833"/>
          <a:ext cx="274320" cy="362737"/>
          <a:chOff x="6147651" y="793750"/>
          <a:chExt cx="462699" cy="514350"/>
        </a:xfrm>
      </xdr:grpSpPr>
      <xdr:grpSp>
        <xdr:nvGrpSpPr>
          <xdr:cNvPr id="2474" name="Group 2473">
            <a:extLst>
              <a:ext uri="{FF2B5EF4-FFF2-40B4-BE49-F238E27FC236}">
                <a16:creationId xmlns:a16="http://schemas.microsoft.com/office/drawing/2014/main" id="{39516F76-B07E-7EC1-0374-43D82B21A27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76" name="Straight Connector 2475">
              <a:extLst>
                <a:ext uri="{FF2B5EF4-FFF2-40B4-BE49-F238E27FC236}">
                  <a16:creationId xmlns:a16="http://schemas.microsoft.com/office/drawing/2014/main" id="{B8404D66-8DE7-C8B8-3316-E69088D6E0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7" name="Straight Connector 2476">
              <a:extLst>
                <a:ext uri="{FF2B5EF4-FFF2-40B4-BE49-F238E27FC236}">
                  <a16:creationId xmlns:a16="http://schemas.microsoft.com/office/drawing/2014/main" id="{35B4F9D0-F22B-ACB2-8FF0-B3E0493F25B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8" name="Straight Connector 2477">
              <a:extLst>
                <a:ext uri="{FF2B5EF4-FFF2-40B4-BE49-F238E27FC236}">
                  <a16:creationId xmlns:a16="http://schemas.microsoft.com/office/drawing/2014/main" id="{5841D5F2-4631-B0B3-2FD1-D1E971547E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9" name="Straight Connector 2478">
              <a:extLst>
                <a:ext uri="{FF2B5EF4-FFF2-40B4-BE49-F238E27FC236}">
                  <a16:creationId xmlns:a16="http://schemas.microsoft.com/office/drawing/2014/main" id="{EF303847-BFE7-01B7-AF47-A7F4E14B551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0" name="Straight Connector 2479">
              <a:extLst>
                <a:ext uri="{FF2B5EF4-FFF2-40B4-BE49-F238E27FC236}">
                  <a16:creationId xmlns:a16="http://schemas.microsoft.com/office/drawing/2014/main" id="{B28CF688-E911-9661-4089-AC3180E691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1" name="Straight Connector 2480">
              <a:extLst>
                <a:ext uri="{FF2B5EF4-FFF2-40B4-BE49-F238E27FC236}">
                  <a16:creationId xmlns:a16="http://schemas.microsoft.com/office/drawing/2014/main" id="{6CCE0EF6-8658-BA5A-D7EE-AB09A6F365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75" name="Straight Connector 2474">
            <a:extLst>
              <a:ext uri="{FF2B5EF4-FFF2-40B4-BE49-F238E27FC236}">
                <a16:creationId xmlns:a16="http://schemas.microsoft.com/office/drawing/2014/main" id="{929909D0-4DAE-007C-0342-B811F72969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173</xdr:row>
      <xdr:rowOff>0</xdr:rowOff>
    </xdr:from>
    <xdr:to>
      <xdr:col>12</xdr:col>
      <xdr:colOff>274320</xdr:colOff>
      <xdr:row>175</xdr:row>
      <xdr:rowOff>2903</xdr:rowOff>
    </xdr:to>
    <xdr:grpSp>
      <xdr:nvGrpSpPr>
        <xdr:cNvPr id="2482" name="Group 2481">
          <a:extLst>
            <a:ext uri="{FF2B5EF4-FFF2-40B4-BE49-F238E27FC236}">
              <a16:creationId xmlns:a16="http://schemas.microsoft.com/office/drawing/2014/main" id="{A25DF4CF-9961-4497-8AED-A6C48849326F}"/>
            </a:ext>
          </a:extLst>
        </xdr:cNvPr>
        <xdr:cNvGrpSpPr/>
      </xdr:nvGrpSpPr>
      <xdr:grpSpPr>
        <a:xfrm>
          <a:off x="6212417" y="30797500"/>
          <a:ext cx="274320" cy="362736"/>
          <a:chOff x="6147651" y="793750"/>
          <a:chExt cx="462699" cy="514350"/>
        </a:xfrm>
      </xdr:grpSpPr>
      <xdr:grpSp>
        <xdr:nvGrpSpPr>
          <xdr:cNvPr id="2483" name="Group 2482">
            <a:extLst>
              <a:ext uri="{FF2B5EF4-FFF2-40B4-BE49-F238E27FC236}">
                <a16:creationId xmlns:a16="http://schemas.microsoft.com/office/drawing/2014/main" id="{68E0E087-71F8-60CE-1F02-190380A700D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85" name="Straight Connector 2484">
              <a:extLst>
                <a:ext uri="{FF2B5EF4-FFF2-40B4-BE49-F238E27FC236}">
                  <a16:creationId xmlns:a16="http://schemas.microsoft.com/office/drawing/2014/main" id="{69CF0B8E-B7CA-6566-5541-F9E6E55223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6" name="Straight Connector 2485">
              <a:extLst>
                <a:ext uri="{FF2B5EF4-FFF2-40B4-BE49-F238E27FC236}">
                  <a16:creationId xmlns:a16="http://schemas.microsoft.com/office/drawing/2014/main" id="{300D627F-1AB0-5EAC-4DEF-7B7C9C7ACF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7" name="Straight Connector 2486">
              <a:extLst>
                <a:ext uri="{FF2B5EF4-FFF2-40B4-BE49-F238E27FC236}">
                  <a16:creationId xmlns:a16="http://schemas.microsoft.com/office/drawing/2014/main" id="{3795BBB0-4117-A395-0B79-A028AD4F11B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8" name="Straight Connector 2487">
              <a:extLst>
                <a:ext uri="{FF2B5EF4-FFF2-40B4-BE49-F238E27FC236}">
                  <a16:creationId xmlns:a16="http://schemas.microsoft.com/office/drawing/2014/main" id="{5F27AEB4-E780-41C7-8D25-4A3DB3E922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9" name="Straight Connector 2488">
              <a:extLst>
                <a:ext uri="{FF2B5EF4-FFF2-40B4-BE49-F238E27FC236}">
                  <a16:creationId xmlns:a16="http://schemas.microsoft.com/office/drawing/2014/main" id="{05648A77-3438-B237-F4B4-169B87C880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0" name="Straight Connector 2489">
              <a:extLst>
                <a:ext uri="{FF2B5EF4-FFF2-40B4-BE49-F238E27FC236}">
                  <a16:creationId xmlns:a16="http://schemas.microsoft.com/office/drawing/2014/main" id="{0FB072A9-3DD1-C7AB-25C6-D89232BBA60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84" name="Straight Connector 2483">
            <a:extLst>
              <a:ext uri="{FF2B5EF4-FFF2-40B4-BE49-F238E27FC236}">
                <a16:creationId xmlns:a16="http://schemas.microsoft.com/office/drawing/2014/main" id="{7D2BDC95-081E-7D9D-6568-9AAEE0500A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197</xdr:row>
      <xdr:rowOff>0</xdr:rowOff>
    </xdr:from>
    <xdr:to>
      <xdr:col>10</xdr:col>
      <xdr:colOff>274320</xdr:colOff>
      <xdr:row>199</xdr:row>
      <xdr:rowOff>2903</xdr:rowOff>
    </xdr:to>
    <xdr:grpSp>
      <xdr:nvGrpSpPr>
        <xdr:cNvPr id="2491" name="Group 2490">
          <a:extLst>
            <a:ext uri="{FF2B5EF4-FFF2-40B4-BE49-F238E27FC236}">
              <a16:creationId xmlns:a16="http://schemas.microsoft.com/office/drawing/2014/main" id="{742D8DFE-DBDB-4CDC-9F89-EEC8D217EC0B}"/>
            </a:ext>
          </a:extLst>
        </xdr:cNvPr>
        <xdr:cNvGrpSpPr/>
      </xdr:nvGrpSpPr>
      <xdr:grpSpPr>
        <a:xfrm>
          <a:off x="5154083" y="34903833"/>
          <a:ext cx="274320" cy="362737"/>
          <a:chOff x="6147651" y="793750"/>
          <a:chExt cx="462699" cy="514350"/>
        </a:xfrm>
      </xdr:grpSpPr>
      <xdr:grpSp>
        <xdr:nvGrpSpPr>
          <xdr:cNvPr id="2492" name="Group 2491">
            <a:extLst>
              <a:ext uri="{FF2B5EF4-FFF2-40B4-BE49-F238E27FC236}">
                <a16:creationId xmlns:a16="http://schemas.microsoft.com/office/drawing/2014/main" id="{470237B4-9D22-08FF-47A0-80C9300FF1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94" name="Straight Connector 2493">
              <a:extLst>
                <a:ext uri="{FF2B5EF4-FFF2-40B4-BE49-F238E27FC236}">
                  <a16:creationId xmlns:a16="http://schemas.microsoft.com/office/drawing/2014/main" id="{6213CED6-56FD-7AF0-309A-BF5E992351D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5" name="Straight Connector 2494">
              <a:extLst>
                <a:ext uri="{FF2B5EF4-FFF2-40B4-BE49-F238E27FC236}">
                  <a16:creationId xmlns:a16="http://schemas.microsoft.com/office/drawing/2014/main" id="{64E61490-4DB8-B9FA-33BB-5B15B366116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6" name="Straight Connector 2495">
              <a:extLst>
                <a:ext uri="{FF2B5EF4-FFF2-40B4-BE49-F238E27FC236}">
                  <a16:creationId xmlns:a16="http://schemas.microsoft.com/office/drawing/2014/main" id="{CB79882B-9999-BFF8-4B49-B1830C97D2D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7" name="Straight Connector 2496">
              <a:extLst>
                <a:ext uri="{FF2B5EF4-FFF2-40B4-BE49-F238E27FC236}">
                  <a16:creationId xmlns:a16="http://schemas.microsoft.com/office/drawing/2014/main" id="{9BD5D685-D229-5B6F-3E3D-83D9EA882A1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8" name="Straight Connector 2497">
              <a:extLst>
                <a:ext uri="{FF2B5EF4-FFF2-40B4-BE49-F238E27FC236}">
                  <a16:creationId xmlns:a16="http://schemas.microsoft.com/office/drawing/2014/main" id="{3AEB8131-FA13-777B-94D4-904E19C001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9" name="Straight Connector 2498">
              <a:extLst>
                <a:ext uri="{FF2B5EF4-FFF2-40B4-BE49-F238E27FC236}">
                  <a16:creationId xmlns:a16="http://schemas.microsoft.com/office/drawing/2014/main" id="{6896EEEF-BD42-FE08-715F-99C2108133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1C57356-AD94-BDAB-2101-C3E1AAD34D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274320</xdr:colOff>
      <xdr:row>211</xdr:row>
      <xdr:rowOff>2903</xdr:rowOff>
    </xdr:to>
    <xdr:grpSp>
      <xdr:nvGrpSpPr>
        <xdr:cNvPr id="2500" name="Group 2499">
          <a:extLst>
            <a:ext uri="{FF2B5EF4-FFF2-40B4-BE49-F238E27FC236}">
              <a16:creationId xmlns:a16="http://schemas.microsoft.com/office/drawing/2014/main" id="{78AF0A42-CB02-41AA-9C4E-FF80AD4805F7}"/>
            </a:ext>
          </a:extLst>
        </xdr:cNvPr>
        <xdr:cNvGrpSpPr/>
      </xdr:nvGrpSpPr>
      <xdr:grpSpPr>
        <a:xfrm>
          <a:off x="920750" y="36957000"/>
          <a:ext cx="274320" cy="362736"/>
          <a:chOff x="6147651" y="793750"/>
          <a:chExt cx="462699" cy="514350"/>
        </a:xfrm>
      </xdr:grpSpPr>
      <xdr:grpSp>
        <xdr:nvGrpSpPr>
          <xdr:cNvPr id="2501" name="Group 2500">
            <a:extLst>
              <a:ext uri="{FF2B5EF4-FFF2-40B4-BE49-F238E27FC236}">
                <a16:creationId xmlns:a16="http://schemas.microsoft.com/office/drawing/2014/main" id="{3F383325-A499-BE5E-5CFC-2BBA2798D85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03" name="Straight Connector 2502">
              <a:extLst>
                <a:ext uri="{FF2B5EF4-FFF2-40B4-BE49-F238E27FC236}">
                  <a16:creationId xmlns:a16="http://schemas.microsoft.com/office/drawing/2014/main" id="{2B924C48-4E4A-62BB-250B-4AB90AA5D8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4" name="Straight Connector 2503">
              <a:extLst>
                <a:ext uri="{FF2B5EF4-FFF2-40B4-BE49-F238E27FC236}">
                  <a16:creationId xmlns:a16="http://schemas.microsoft.com/office/drawing/2014/main" id="{59B84B2A-F1DD-EC83-A87F-0D160C28C4C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5" name="Straight Connector 2504">
              <a:extLst>
                <a:ext uri="{FF2B5EF4-FFF2-40B4-BE49-F238E27FC236}">
                  <a16:creationId xmlns:a16="http://schemas.microsoft.com/office/drawing/2014/main" id="{F721D92B-EDEF-0888-CBA1-0ACC23A908F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6" name="Straight Connector 2505">
              <a:extLst>
                <a:ext uri="{FF2B5EF4-FFF2-40B4-BE49-F238E27FC236}">
                  <a16:creationId xmlns:a16="http://schemas.microsoft.com/office/drawing/2014/main" id="{AB101827-DD4B-B254-B11D-D6850B981FE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7" name="Straight Connector 2506">
              <a:extLst>
                <a:ext uri="{FF2B5EF4-FFF2-40B4-BE49-F238E27FC236}">
                  <a16:creationId xmlns:a16="http://schemas.microsoft.com/office/drawing/2014/main" id="{795A3E3A-CB65-C5C7-5076-5D8904ABD9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8" name="Straight Connector 2507">
              <a:extLst>
                <a:ext uri="{FF2B5EF4-FFF2-40B4-BE49-F238E27FC236}">
                  <a16:creationId xmlns:a16="http://schemas.microsoft.com/office/drawing/2014/main" id="{4B3FDF53-AA7E-E1E1-1001-FE64EBACA1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02" name="Straight Connector 2501">
            <a:extLst>
              <a:ext uri="{FF2B5EF4-FFF2-40B4-BE49-F238E27FC236}">
                <a16:creationId xmlns:a16="http://schemas.microsoft.com/office/drawing/2014/main" id="{13B98671-BFE6-D106-A773-2A2F367A4A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209</xdr:row>
      <xdr:rowOff>0</xdr:rowOff>
    </xdr:from>
    <xdr:to>
      <xdr:col>4</xdr:col>
      <xdr:colOff>274320</xdr:colOff>
      <xdr:row>211</xdr:row>
      <xdr:rowOff>2903</xdr:rowOff>
    </xdr:to>
    <xdr:grpSp>
      <xdr:nvGrpSpPr>
        <xdr:cNvPr id="2509" name="Group 2508">
          <a:extLst>
            <a:ext uri="{FF2B5EF4-FFF2-40B4-BE49-F238E27FC236}">
              <a16:creationId xmlns:a16="http://schemas.microsoft.com/office/drawing/2014/main" id="{FFA9C899-0C1D-4038-92DC-2517F1C473F0}"/>
            </a:ext>
          </a:extLst>
        </xdr:cNvPr>
        <xdr:cNvGrpSpPr/>
      </xdr:nvGrpSpPr>
      <xdr:grpSpPr>
        <a:xfrm>
          <a:off x="1979083" y="36957000"/>
          <a:ext cx="274320" cy="362736"/>
          <a:chOff x="6147651" y="793750"/>
          <a:chExt cx="462699" cy="514350"/>
        </a:xfrm>
      </xdr:grpSpPr>
      <xdr:grpSp>
        <xdr:nvGrpSpPr>
          <xdr:cNvPr id="2510" name="Group 2509">
            <a:extLst>
              <a:ext uri="{FF2B5EF4-FFF2-40B4-BE49-F238E27FC236}">
                <a16:creationId xmlns:a16="http://schemas.microsoft.com/office/drawing/2014/main" id="{922F7A18-28B8-11A7-E029-AA170E0740C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12" name="Straight Connector 2511">
              <a:extLst>
                <a:ext uri="{FF2B5EF4-FFF2-40B4-BE49-F238E27FC236}">
                  <a16:creationId xmlns:a16="http://schemas.microsoft.com/office/drawing/2014/main" id="{7E05E47A-D5C5-77FF-0B85-B2D9559054E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3" name="Straight Connector 2512">
              <a:extLst>
                <a:ext uri="{FF2B5EF4-FFF2-40B4-BE49-F238E27FC236}">
                  <a16:creationId xmlns:a16="http://schemas.microsoft.com/office/drawing/2014/main" id="{50E755C2-0DFE-200B-B5FB-22C9D7F7F66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4" name="Straight Connector 2513">
              <a:extLst>
                <a:ext uri="{FF2B5EF4-FFF2-40B4-BE49-F238E27FC236}">
                  <a16:creationId xmlns:a16="http://schemas.microsoft.com/office/drawing/2014/main" id="{12254227-EEA0-ECF1-E75F-5CCF9F13DE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5" name="Straight Connector 2514">
              <a:extLst>
                <a:ext uri="{FF2B5EF4-FFF2-40B4-BE49-F238E27FC236}">
                  <a16:creationId xmlns:a16="http://schemas.microsoft.com/office/drawing/2014/main" id="{C071358B-EE81-D9D0-0609-AEAD91E7A8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6" name="Straight Connector 2515">
              <a:extLst>
                <a:ext uri="{FF2B5EF4-FFF2-40B4-BE49-F238E27FC236}">
                  <a16:creationId xmlns:a16="http://schemas.microsoft.com/office/drawing/2014/main" id="{73DD490C-67BA-F47A-4C26-DC6ED47BA0A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7" name="Straight Connector 2516">
              <a:extLst>
                <a:ext uri="{FF2B5EF4-FFF2-40B4-BE49-F238E27FC236}">
                  <a16:creationId xmlns:a16="http://schemas.microsoft.com/office/drawing/2014/main" id="{9CC3F65D-D386-7F0B-CB2E-EA8CD1EEFDC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11" name="Straight Connector 2510">
            <a:extLst>
              <a:ext uri="{FF2B5EF4-FFF2-40B4-BE49-F238E27FC236}">
                <a16:creationId xmlns:a16="http://schemas.microsoft.com/office/drawing/2014/main" id="{75FB3814-808E-E9DD-32E8-31924A818D1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221</xdr:row>
      <xdr:rowOff>0</xdr:rowOff>
    </xdr:from>
    <xdr:to>
      <xdr:col>20</xdr:col>
      <xdr:colOff>274320</xdr:colOff>
      <xdr:row>223</xdr:row>
      <xdr:rowOff>2903</xdr:rowOff>
    </xdr:to>
    <xdr:grpSp>
      <xdr:nvGrpSpPr>
        <xdr:cNvPr id="2518" name="Group 2517">
          <a:extLst>
            <a:ext uri="{FF2B5EF4-FFF2-40B4-BE49-F238E27FC236}">
              <a16:creationId xmlns:a16="http://schemas.microsoft.com/office/drawing/2014/main" id="{DEE7FF62-4219-4EE2-89EB-66ED7FF11D18}"/>
            </a:ext>
          </a:extLst>
        </xdr:cNvPr>
        <xdr:cNvGrpSpPr/>
      </xdr:nvGrpSpPr>
      <xdr:grpSpPr>
        <a:xfrm>
          <a:off x="10445750" y="39010167"/>
          <a:ext cx="274320" cy="362736"/>
          <a:chOff x="6147651" y="793750"/>
          <a:chExt cx="462699" cy="514350"/>
        </a:xfrm>
      </xdr:grpSpPr>
      <xdr:grpSp>
        <xdr:nvGrpSpPr>
          <xdr:cNvPr id="2519" name="Group 2518">
            <a:extLst>
              <a:ext uri="{FF2B5EF4-FFF2-40B4-BE49-F238E27FC236}">
                <a16:creationId xmlns:a16="http://schemas.microsoft.com/office/drawing/2014/main" id="{AD9F0D25-59F8-9ECC-2F7E-9039A50A9D3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21" name="Straight Connector 2520">
              <a:extLst>
                <a:ext uri="{FF2B5EF4-FFF2-40B4-BE49-F238E27FC236}">
                  <a16:creationId xmlns:a16="http://schemas.microsoft.com/office/drawing/2014/main" id="{04B4DF2A-BBB1-3A0E-8838-AC69F5467D6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2" name="Straight Connector 2521">
              <a:extLst>
                <a:ext uri="{FF2B5EF4-FFF2-40B4-BE49-F238E27FC236}">
                  <a16:creationId xmlns:a16="http://schemas.microsoft.com/office/drawing/2014/main" id="{079EF25E-C634-26A2-9FA4-4D96F20E1C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3" name="Straight Connector 2522">
              <a:extLst>
                <a:ext uri="{FF2B5EF4-FFF2-40B4-BE49-F238E27FC236}">
                  <a16:creationId xmlns:a16="http://schemas.microsoft.com/office/drawing/2014/main" id="{0B434254-DF85-F15B-6C98-46F937130CE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4" name="Straight Connector 2523">
              <a:extLst>
                <a:ext uri="{FF2B5EF4-FFF2-40B4-BE49-F238E27FC236}">
                  <a16:creationId xmlns:a16="http://schemas.microsoft.com/office/drawing/2014/main" id="{FEC61C76-4349-F9B6-C851-BAEFD1A51C2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5" name="Straight Connector 2524">
              <a:extLst>
                <a:ext uri="{FF2B5EF4-FFF2-40B4-BE49-F238E27FC236}">
                  <a16:creationId xmlns:a16="http://schemas.microsoft.com/office/drawing/2014/main" id="{B27C1E72-DC63-2C91-798A-4EFFEBBBF4D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6" name="Straight Connector 2525">
              <a:extLst>
                <a:ext uri="{FF2B5EF4-FFF2-40B4-BE49-F238E27FC236}">
                  <a16:creationId xmlns:a16="http://schemas.microsoft.com/office/drawing/2014/main" id="{7C6BCD97-4149-7999-8A3A-983EBF07AA8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20" name="Straight Connector 2519">
            <a:extLst>
              <a:ext uri="{FF2B5EF4-FFF2-40B4-BE49-F238E27FC236}">
                <a16:creationId xmlns:a16="http://schemas.microsoft.com/office/drawing/2014/main" id="{A92F869C-895B-007E-0138-2C94A2C394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221</xdr:row>
      <xdr:rowOff>0</xdr:rowOff>
    </xdr:from>
    <xdr:to>
      <xdr:col>8</xdr:col>
      <xdr:colOff>274320</xdr:colOff>
      <xdr:row>223</xdr:row>
      <xdr:rowOff>2903</xdr:rowOff>
    </xdr:to>
    <xdr:grpSp>
      <xdr:nvGrpSpPr>
        <xdr:cNvPr id="2527" name="Group 2526">
          <a:extLst>
            <a:ext uri="{FF2B5EF4-FFF2-40B4-BE49-F238E27FC236}">
              <a16:creationId xmlns:a16="http://schemas.microsoft.com/office/drawing/2014/main" id="{98B9F6CE-FA6B-48EC-8172-8A6460E42F52}"/>
            </a:ext>
          </a:extLst>
        </xdr:cNvPr>
        <xdr:cNvGrpSpPr/>
      </xdr:nvGrpSpPr>
      <xdr:grpSpPr>
        <a:xfrm>
          <a:off x="4095750" y="39010167"/>
          <a:ext cx="274320" cy="362736"/>
          <a:chOff x="6147651" y="793750"/>
          <a:chExt cx="462699" cy="514350"/>
        </a:xfrm>
      </xdr:grpSpPr>
      <xdr:grpSp>
        <xdr:nvGrpSpPr>
          <xdr:cNvPr id="2528" name="Group 2527">
            <a:extLst>
              <a:ext uri="{FF2B5EF4-FFF2-40B4-BE49-F238E27FC236}">
                <a16:creationId xmlns:a16="http://schemas.microsoft.com/office/drawing/2014/main" id="{9D20CAD1-12A9-F118-A6E6-BE20737C35D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30" name="Straight Connector 2529">
              <a:extLst>
                <a:ext uri="{FF2B5EF4-FFF2-40B4-BE49-F238E27FC236}">
                  <a16:creationId xmlns:a16="http://schemas.microsoft.com/office/drawing/2014/main" id="{9B63D2E7-7147-B5DD-1DC4-FFAE1F789E8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1" name="Straight Connector 2530">
              <a:extLst>
                <a:ext uri="{FF2B5EF4-FFF2-40B4-BE49-F238E27FC236}">
                  <a16:creationId xmlns:a16="http://schemas.microsoft.com/office/drawing/2014/main" id="{C054A8A1-6D1E-87E8-6868-88A9FD7B96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2" name="Straight Connector 2531">
              <a:extLst>
                <a:ext uri="{FF2B5EF4-FFF2-40B4-BE49-F238E27FC236}">
                  <a16:creationId xmlns:a16="http://schemas.microsoft.com/office/drawing/2014/main" id="{2B805015-8F9C-AF7E-239D-0B6BF46CDC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3" name="Straight Connector 2532">
              <a:extLst>
                <a:ext uri="{FF2B5EF4-FFF2-40B4-BE49-F238E27FC236}">
                  <a16:creationId xmlns:a16="http://schemas.microsoft.com/office/drawing/2014/main" id="{81953FC1-3EEA-3064-B945-E77556A29A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4" name="Straight Connector 2533">
              <a:extLst>
                <a:ext uri="{FF2B5EF4-FFF2-40B4-BE49-F238E27FC236}">
                  <a16:creationId xmlns:a16="http://schemas.microsoft.com/office/drawing/2014/main" id="{1AFE4E20-6A20-02E4-2576-F946015D1D6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5" name="Straight Connector 2534">
              <a:extLst>
                <a:ext uri="{FF2B5EF4-FFF2-40B4-BE49-F238E27FC236}">
                  <a16:creationId xmlns:a16="http://schemas.microsoft.com/office/drawing/2014/main" id="{C4642892-0B5D-B456-2F0C-6C56788240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29" name="Straight Connector 2528">
            <a:extLst>
              <a:ext uri="{FF2B5EF4-FFF2-40B4-BE49-F238E27FC236}">
                <a16:creationId xmlns:a16="http://schemas.microsoft.com/office/drawing/2014/main" id="{EAFD2DC0-9151-B7CB-0130-122656F08AA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221</xdr:row>
      <xdr:rowOff>0</xdr:rowOff>
    </xdr:from>
    <xdr:to>
      <xdr:col>6</xdr:col>
      <xdr:colOff>274320</xdr:colOff>
      <xdr:row>223</xdr:row>
      <xdr:rowOff>2903</xdr:rowOff>
    </xdr:to>
    <xdr:grpSp>
      <xdr:nvGrpSpPr>
        <xdr:cNvPr id="2536" name="Group 2535">
          <a:extLst>
            <a:ext uri="{FF2B5EF4-FFF2-40B4-BE49-F238E27FC236}">
              <a16:creationId xmlns:a16="http://schemas.microsoft.com/office/drawing/2014/main" id="{0B2ED0B6-76B1-45C9-9909-804063A093B7}"/>
            </a:ext>
          </a:extLst>
        </xdr:cNvPr>
        <xdr:cNvGrpSpPr/>
      </xdr:nvGrpSpPr>
      <xdr:grpSpPr>
        <a:xfrm>
          <a:off x="3037417" y="39010167"/>
          <a:ext cx="274320" cy="362736"/>
          <a:chOff x="6147651" y="793750"/>
          <a:chExt cx="462699" cy="514350"/>
        </a:xfrm>
      </xdr:grpSpPr>
      <xdr:grpSp>
        <xdr:nvGrpSpPr>
          <xdr:cNvPr id="2537" name="Group 2536">
            <a:extLst>
              <a:ext uri="{FF2B5EF4-FFF2-40B4-BE49-F238E27FC236}">
                <a16:creationId xmlns:a16="http://schemas.microsoft.com/office/drawing/2014/main" id="{17B8B9D3-114F-E580-AA5D-DA0F5277E4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39" name="Straight Connector 2538">
              <a:extLst>
                <a:ext uri="{FF2B5EF4-FFF2-40B4-BE49-F238E27FC236}">
                  <a16:creationId xmlns:a16="http://schemas.microsoft.com/office/drawing/2014/main" id="{033CA80E-36F9-BF12-FC59-AAD0D0B91C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0" name="Straight Connector 2539">
              <a:extLst>
                <a:ext uri="{FF2B5EF4-FFF2-40B4-BE49-F238E27FC236}">
                  <a16:creationId xmlns:a16="http://schemas.microsoft.com/office/drawing/2014/main" id="{1C34B7E3-6B62-A146-2ED5-2A52E80214D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1" name="Straight Connector 2540">
              <a:extLst>
                <a:ext uri="{FF2B5EF4-FFF2-40B4-BE49-F238E27FC236}">
                  <a16:creationId xmlns:a16="http://schemas.microsoft.com/office/drawing/2014/main" id="{BA12B31D-4668-DB67-1821-E4D3DCF9C0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2" name="Straight Connector 2541">
              <a:extLst>
                <a:ext uri="{FF2B5EF4-FFF2-40B4-BE49-F238E27FC236}">
                  <a16:creationId xmlns:a16="http://schemas.microsoft.com/office/drawing/2014/main" id="{A393309C-EF6D-9D98-45CB-ECAA011E30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3" name="Straight Connector 2542">
              <a:extLst>
                <a:ext uri="{FF2B5EF4-FFF2-40B4-BE49-F238E27FC236}">
                  <a16:creationId xmlns:a16="http://schemas.microsoft.com/office/drawing/2014/main" id="{E461B3D0-11F3-9696-DD60-BD679EB24B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4" name="Straight Connector 2543">
              <a:extLst>
                <a:ext uri="{FF2B5EF4-FFF2-40B4-BE49-F238E27FC236}">
                  <a16:creationId xmlns:a16="http://schemas.microsoft.com/office/drawing/2014/main" id="{0A5D03FD-68DC-35F8-AF44-8A2CB77457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38" name="Straight Connector 2537">
            <a:extLst>
              <a:ext uri="{FF2B5EF4-FFF2-40B4-BE49-F238E27FC236}">
                <a16:creationId xmlns:a16="http://schemas.microsoft.com/office/drawing/2014/main" id="{EBAB9FB1-70C3-0DDE-EE03-1DC4426412A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233</xdr:row>
      <xdr:rowOff>0</xdr:rowOff>
    </xdr:from>
    <xdr:to>
      <xdr:col>6</xdr:col>
      <xdr:colOff>274320</xdr:colOff>
      <xdr:row>235</xdr:row>
      <xdr:rowOff>2903</xdr:rowOff>
    </xdr:to>
    <xdr:grpSp>
      <xdr:nvGrpSpPr>
        <xdr:cNvPr id="2545" name="Group 2544">
          <a:extLst>
            <a:ext uri="{FF2B5EF4-FFF2-40B4-BE49-F238E27FC236}">
              <a16:creationId xmlns:a16="http://schemas.microsoft.com/office/drawing/2014/main" id="{4474FD83-0B79-44C2-8F1A-E3B9F7D7CB0F}"/>
            </a:ext>
          </a:extLst>
        </xdr:cNvPr>
        <xdr:cNvGrpSpPr/>
      </xdr:nvGrpSpPr>
      <xdr:grpSpPr>
        <a:xfrm>
          <a:off x="3037417" y="41063333"/>
          <a:ext cx="274320" cy="362737"/>
          <a:chOff x="6147651" y="793750"/>
          <a:chExt cx="462699" cy="514350"/>
        </a:xfrm>
      </xdr:grpSpPr>
      <xdr:grpSp>
        <xdr:nvGrpSpPr>
          <xdr:cNvPr id="2546" name="Group 2545">
            <a:extLst>
              <a:ext uri="{FF2B5EF4-FFF2-40B4-BE49-F238E27FC236}">
                <a16:creationId xmlns:a16="http://schemas.microsoft.com/office/drawing/2014/main" id="{4D4B086E-3295-158C-52BF-DC31F3DF05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48" name="Straight Connector 2547">
              <a:extLst>
                <a:ext uri="{FF2B5EF4-FFF2-40B4-BE49-F238E27FC236}">
                  <a16:creationId xmlns:a16="http://schemas.microsoft.com/office/drawing/2014/main" id="{F6B829BE-1DF0-79F7-5C65-DF709D69499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9" name="Straight Connector 2548">
              <a:extLst>
                <a:ext uri="{FF2B5EF4-FFF2-40B4-BE49-F238E27FC236}">
                  <a16:creationId xmlns:a16="http://schemas.microsoft.com/office/drawing/2014/main" id="{24F5D2FA-36ED-F587-2196-237A01FBC3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0" name="Straight Connector 2549">
              <a:extLst>
                <a:ext uri="{FF2B5EF4-FFF2-40B4-BE49-F238E27FC236}">
                  <a16:creationId xmlns:a16="http://schemas.microsoft.com/office/drawing/2014/main" id="{8186321E-F744-D056-12DC-72CB622180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1" name="Straight Connector 2550">
              <a:extLst>
                <a:ext uri="{FF2B5EF4-FFF2-40B4-BE49-F238E27FC236}">
                  <a16:creationId xmlns:a16="http://schemas.microsoft.com/office/drawing/2014/main" id="{9190251B-5838-E1BE-41B9-11EC8F78AC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2" name="Straight Connector 2551">
              <a:extLst>
                <a:ext uri="{FF2B5EF4-FFF2-40B4-BE49-F238E27FC236}">
                  <a16:creationId xmlns:a16="http://schemas.microsoft.com/office/drawing/2014/main" id="{ED0F3C19-C2CA-078E-4154-6A4AE08A9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3" name="Straight Connector 2552">
              <a:extLst>
                <a:ext uri="{FF2B5EF4-FFF2-40B4-BE49-F238E27FC236}">
                  <a16:creationId xmlns:a16="http://schemas.microsoft.com/office/drawing/2014/main" id="{99D7B0C6-0A3D-4C84-7B69-74C382E7C6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47" name="Straight Connector 2546">
            <a:extLst>
              <a:ext uri="{FF2B5EF4-FFF2-40B4-BE49-F238E27FC236}">
                <a16:creationId xmlns:a16="http://schemas.microsoft.com/office/drawing/2014/main" id="{40A7D205-3843-ACA1-DD01-8563A304BC5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233</xdr:row>
      <xdr:rowOff>0</xdr:rowOff>
    </xdr:from>
    <xdr:to>
      <xdr:col>10</xdr:col>
      <xdr:colOff>274320</xdr:colOff>
      <xdr:row>235</xdr:row>
      <xdr:rowOff>2903</xdr:rowOff>
    </xdr:to>
    <xdr:grpSp>
      <xdr:nvGrpSpPr>
        <xdr:cNvPr id="2554" name="Group 2553">
          <a:extLst>
            <a:ext uri="{FF2B5EF4-FFF2-40B4-BE49-F238E27FC236}">
              <a16:creationId xmlns:a16="http://schemas.microsoft.com/office/drawing/2014/main" id="{BDA95CA9-2593-428C-8EB7-35F289B961B5}"/>
            </a:ext>
          </a:extLst>
        </xdr:cNvPr>
        <xdr:cNvGrpSpPr/>
      </xdr:nvGrpSpPr>
      <xdr:grpSpPr>
        <a:xfrm>
          <a:off x="5154083" y="41063333"/>
          <a:ext cx="274320" cy="362737"/>
          <a:chOff x="6147651" y="793750"/>
          <a:chExt cx="462699" cy="514350"/>
        </a:xfrm>
      </xdr:grpSpPr>
      <xdr:grpSp>
        <xdr:nvGrpSpPr>
          <xdr:cNvPr id="2555" name="Group 2554">
            <a:extLst>
              <a:ext uri="{FF2B5EF4-FFF2-40B4-BE49-F238E27FC236}">
                <a16:creationId xmlns:a16="http://schemas.microsoft.com/office/drawing/2014/main" id="{06AEC993-D9D1-E19F-412F-0F41DD2C10F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57" name="Straight Connector 2556">
              <a:extLst>
                <a:ext uri="{FF2B5EF4-FFF2-40B4-BE49-F238E27FC236}">
                  <a16:creationId xmlns:a16="http://schemas.microsoft.com/office/drawing/2014/main" id="{2CFE27F0-3279-BC19-0253-23826DC8AE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8" name="Straight Connector 2557">
              <a:extLst>
                <a:ext uri="{FF2B5EF4-FFF2-40B4-BE49-F238E27FC236}">
                  <a16:creationId xmlns:a16="http://schemas.microsoft.com/office/drawing/2014/main" id="{FEB9EE0B-50C0-D8CA-7918-08244DFA15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9" name="Straight Connector 2558">
              <a:extLst>
                <a:ext uri="{FF2B5EF4-FFF2-40B4-BE49-F238E27FC236}">
                  <a16:creationId xmlns:a16="http://schemas.microsoft.com/office/drawing/2014/main" id="{879F12A4-B280-653E-340A-C001572E10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0" name="Straight Connector 2559">
              <a:extLst>
                <a:ext uri="{FF2B5EF4-FFF2-40B4-BE49-F238E27FC236}">
                  <a16:creationId xmlns:a16="http://schemas.microsoft.com/office/drawing/2014/main" id="{0934C2F4-14E2-6B39-72F5-3FDB7A03AC6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1" name="Straight Connector 2560">
              <a:extLst>
                <a:ext uri="{FF2B5EF4-FFF2-40B4-BE49-F238E27FC236}">
                  <a16:creationId xmlns:a16="http://schemas.microsoft.com/office/drawing/2014/main" id="{8BE542D5-5A64-E985-7A4A-8D40F461CD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2" name="Straight Connector 2561">
              <a:extLst>
                <a:ext uri="{FF2B5EF4-FFF2-40B4-BE49-F238E27FC236}">
                  <a16:creationId xmlns:a16="http://schemas.microsoft.com/office/drawing/2014/main" id="{537089F8-B52D-28AE-6328-0DDA000C1AA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56" name="Straight Connector 2555">
            <a:extLst>
              <a:ext uri="{FF2B5EF4-FFF2-40B4-BE49-F238E27FC236}">
                <a16:creationId xmlns:a16="http://schemas.microsoft.com/office/drawing/2014/main" id="{913A3AC7-DBED-8F30-1084-61750BA03AC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233</xdr:row>
      <xdr:rowOff>0</xdr:rowOff>
    </xdr:from>
    <xdr:to>
      <xdr:col>16</xdr:col>
      <xdr:colOff>274320</xdr:colOff>
      <xdr:row>235</xdr:row>
      <xdr:rowOff>2903</xdr:rowOff>
    </xdr:to>
    <xdr:grpSp>
      <xdr:nvGrpSpPr>
        <xdr:cNvPr id="2563" name="Group 2562">
          <a:extLst>
            <a:ext uri="{FF2B5EF4-FFF2-40B4-BE49-F238E27FC236}">
              <a16:creationId xmlns:a16="http://schemas.microsoft.com/office/drawing/2014/main" id="{4761B62E-834F-47D4-8009-47D514B00DE5}"/>
            </a:ext>
          </a:extLst>
        </xdr:cNvPr>
        <xdr:cNvGrpSpPr/>
      </xdr:nvGrpSpPr>
      <xdr:grpSpPr>
        <a:xfrm>
          <a:off x="8329083" y="41063333"/>
          <a:ext cx="274320" cy="362737"/>
          <a:chOff x="6147651" y="793750"/>
          <a:chExt cx="462699" cy="514350"/>
        </a:xfrm>
      </xdr:grpSpPr>
      <xdr:grpSp>
        <xdr:nvGrpSpPr>
          <xdr:cNvPr id="2564" name="Group 2563">
            <a:extLst>
              <a:ext uri="{FF2B5EF4-FFF2-40B4-BE49-F238E27FC236}">
                <a16:creationId xmlns:a16="http://schemas.microsoft.com/office/drawing/2014/main" id="{168D1965-F2F7-C43E-2980-ED13AEC4E5D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66" name="Straight Connector 2565">
              <a:extLst>
                <a:ext uri="{FF2B5EF4-FFF2-40B4-BE49-F238E27FC236}">
                  <a16:creationId xmlns:a16="http://schemas.microsoft.com/office/drawing/2014/main" id="{793123D8-84A2-07DA-B9DD-5110EED3FA9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7" name="Straight Connector 2566">
              <a:extLst>
                <a:ext uri="{FF2B5EF4-FFF2-40B4-BE49-F238E27FC236}">
                  <a16:creationId xmlns:a16="http://schemas.microsoft.com/office/drawing/2014/main" id="{4F13BCC9-9021-39EE-B1AE-AB8C26B2B8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8" name="Straight Connector 2567">
              <a:extLst>
                <a:ext uri="{FF2B5EF4-FFF2-40B4-BE49-F238E27FC236}">
                  <a16:creationId xmlns:a16="http://schemas.microsoft.com/office/drawing/2014/main" id="{84DA9577-35AB-F0DE-D45B-6847E0A93AE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9" name="Straight Connector 2568">
              <a:extLst>
                <a:ext uri="{FF2B5EF4-FFF2-40B4-BE49-F238E27FC236}">
                  <a16:creationId xmlns:a16="http://schemas.microsoft.com/office/drawing/2014/main" id="{28A0262A-3E1C-8668-0FA1-63A72DEAA3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0" name="Straight Connector 2569">
              <a:extLst>
                <a:ext uri="{FF2B5EF4-FFF2-40B4-BE49-F238E27FC236}">
                  <a16:creationId xmlns:a16="http://schemas.microsoft.com/office/drawing/2014/main" id="{3C8CB161-2DA3-832F-E0B2-350A873D2E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1" name="Straight Connector 2570">
              <a:extLst>
                <a:ext uri="{FF2B5EF4-FFF2-40B4-BE49-F238E27FC236}">
                  <a16:creationId xmlns:a16="http://schemas.microsoft.com/office/drawing/2014/main" id="{60314503-9838-7F6B-B927-2A353FEDCF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8EF0DFB6-5888-FB37-EFA3-8803E89BE0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233</xdr:row>
      <xdr:rowOff>0</xdr:rowOff>
    </xdr:from>
    <xdr:to>
      <xdr:col>20</xdr:col>
      <xdr:colOff>274320</xdr:colOff>
      <xdr:row>235</xdr:row>
      <xdr:rowOff>2903</xdr:rowOff>
    </xdr:to>
    <xdr:grpSp>
      <xdr:nvGrpSpPr>
        <xdr:cNvPr id="2572" name="Group 2571">
          <a:extLst>
            <a:ext uri="{FF2B5EF4-FFF2-40B4-BE49-F238E27FC236}">
              <a16:creationId xmlns:a16="http://schemas.microsoft.com/office/drawing/2014/main" id="{E4184806-5FA5-4F88-A214-ED2DF4246E59}"/>
            </a:ext>
          </a:extLst>
        </xdr:cNvPr>
        <xdr:cNvGrpSpPr/>
      </xdr:nvGrpSpPr>
      <xdr:grpSpPr>
        <a:xfrm>
          <a:off x="10445750" y="41063333"/>
          <a:ext cx="274320" cy="362737"/>
          <a:chOff x="6147651" y="793750"/>
          <a:chExt cx="462699" cy="514350"/>
        </a:xfrm>
      </xdr:grpSpPr>
      <xdr:grpSp>
        <xdr:nvGrpSpPr>
          <xdr:cNvPr id="2573" name="Group 2572">
            <a:extLst>
              <a:ext uri="{FF2B5EF4-FFF2-40B4-BE49-F238E27FC236}">
                <a16:creationId xmlns:a16="http://schemas.microsoft.com/office/drawing/2014/main" id="{7DAD32EE-ABCA-A673-F55E-8F7868A2D79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75" name="Straight Connector 2574">
              <a:extLst>
                <a:ext uri="{FF2B5EF4-FFF2-40B4-BE49-F238E27FC236}">
                  <a16:creationId xmlns:a16="http://schemas.microsoft.com/office/drawing/2014/main" id="{B3489230-BF00-66A6-2A12-A2EBFAB024E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6" name="Straight Connector 2575">
              <a:extLst>
                <a:ext uri="{FF2B5EF4-FFF2-40B4-BE49-F238E27FC236}">
                  <a16:creationId xmlns:a16="http://schemas.microsoft.com/office/drawing/2014/main" id="{3A3AA02D-4AD3-98F8-4C12-7B7F6D2181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7" name="Straight Connector 2576">
              <a:extLst>
                <a:ext uri="{FF2B5EF4-FFF2-40B4-BE49-F238E27FC236}">
                  <a16:creationId xmlns:a16="http://schemas.microsoft.com/office/drawing/2014/main" id="{8CF0FF62-D133-35A8-C4F2-5B0E52428F5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8" name="Straight Connector 2577">
              <a:extLst>
                <a:ext uri="{FF2B5EF4-FFF2-40B4-BE49-F238E27FC236}">
                  <a16:creationId xmlns:a16="http://schemas.microsoft.com/office/drawing/2014/main" id="{9734C424-5BAD-D056-8C26-F293E8C91E2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9" name="Straight Connector 2578">
              <a:extLst>
                <a:ext uri="{FF2B5EF4-FFF2-40B4-BE49-F238E27FC236}">
                  <a16:creationId xmlns:a16="http://schemas.microsoft.com/office/drawing/2014/main" id="{3F6E5A76-8F92-DD7B-75FE-36B796D2D9B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0" name="Straight Connector 2579">
              <a:extLst>
                <a:ext uri="{FF2B5EF4-FFF2-40B4-BE49-F238E27FC236}">
                  <a16:creationId xmlns:a16="http://schemas.microsoft.com/office/drawing/2014/main" id="{FAB26579-3C02-6615-2272-FA1C43EB47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74" name="Straight Connector 2573">
            <a:extLst>
              <a:ext uri="{FF2B5EF4-FFF2-40B4-BE49-F238E27FC236}">
                <a16:creationId xmlns:a16="http://schemas.microsoft.com/office/drawing/2014/main" id="{A0B56CCA-EAFD-3A04-9F19-B32F434420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245</xdr:row>
      <xdr:rowOff>0</xdr:rowOff>
    </xdr:from>
    <xdr:to>
      <xdr:col>6</xdr:col>
      <xdr:colOff>274320</xdr:colOff>
      <xdr:row>247</xdr:row>
      <xdr:rowOff>2902</xdr:rowOff>
    </xdr:to>
    <xdr:grpSp>
      <xdr:nvGrpSpPr>
        <xdr:cNvPr id="2581" name="Group 2580">
          <a:extLst>
            <a:ext uri="{FF2B5EF4-FFF2-40B4-BE49-F238E27FC236}">
              <a16:creationId xmlns:a16="http://schemas.microsoft.com/office/drawing/2014/main" id="{B31FD7C8-6BC0-4141-B73F-2296145DE6CF}"/>
            </a:ext>
          </a:extLst>
        </xdr:cNvPr>
        <xdr:cNvGrpSpPr/>
      </xdr:nvGrpSpPr>
      <xdr:grpSpPr>
        <a:xfrm>
          <a:off x="3037417" y="43116500"/>
          <a:ext cx="274320" cy="362735"/>
          <a:chOff x="6147651" y="793750"/>
          <a:chExt cx="462699" cy="514350"/>
        </a:xfrm>
      </xdr:grpSpPr>
      <xdr:grpSp>
        <xdr:nvGrpSpPr>
          <xdr:cNvPr id="2582" name="Group 2581">
            <a:extLst>
              <a:ext uri="{FF2B5EF4-FFF2-40B4-BE49-F238E27FC236}">
                <a16:creationId xmlns:a16="http://schemas.microsoft.com/office/drawing/2014/main" id="{01D549E4-80C6-3416-F9EB-A4028089A44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84" name="Straight Connector 2583">
              <a:extLst>
                <a:ext uri="{FF2B5EF4-FFF2-40B4-BE49-F238E27FC236}">
                  <a16:creationId xmlns:a16="http://schemas.microsoft.com/office/drawing/2014/main" id="{28B6521C-D0CF-74B7-9261-5789CFD11DC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5" name="Straight Connector 2584">
              <a:extLst>
                <a:ext uri="{FF2B5EF4-FFF2-40B4-BE49-F238E27FC236}">
                  <a16:creationId xmlns:a16="http://schemas.microsoft.com/office/drawing/2014/main" id="{C55E64B6-15C6-0EE3-8B83-EFA4900D8A1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6" name="Straight Connector 2585">
              <a:extLst>
                <a:ext uri="{FF2B5EF4-FFF2-40B4-BE49-F238E27FC236}">
                  <a16:creationId xmlns:a16="http://schemas.microsoft.com/office/drawing/2014/main" id="{04C27D3D-8E61-F7BE-6CC6-93E07B9657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7" name="Straight Connector 2586">
              <a:extLst>
                <a:ext uri="{FF2B5EF4-FFF2-40B4-BE49-F238E27FC236}">
                  <a16:creationId xmlns:a16="http://schemas.microsoft.com/office/drawing/2014/main" id="{00C898F9-99AF-A09B-43D1-0DEEA4FB82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8" name="Straight Connector 2587">
              <a:extLst>
                <a:ext uri="{FF2B5EF4-FFF2-40B4-BE49-F238E27FC236}">
                  <a16:creationId xmlns:a16="http://schemas.microsoft.com/office/drawing/2014/main" id="{BEE45455-1D77-CE16-B426-B5C28900FEA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9" name="Straight Connector 2588">
              <a:extLst>
                <a:ext uri="{FF2B5EF4-FFF2-40B4-BE49-F238E27FC236}">
                  <a16:creationId xmlns:a16="http://schemas.microsoft.com/office/drawing/2014/main" id="{98C04AB2-B275-9977-4DE3-12AAFAE6FA2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83" name="Straight Connector 2582">
            <a:extLst>
              <a:ext uri="{FF2B5EF4-FFF2-40B4-BE49-F238E27FC236}">
                <a16:creationId xmlns:a16="http://schemas.microsoft.com/office/drawing/2014/main" id="{B4B6C153-3079-74C6-781A-AD9CE7A83BA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245</xdr:row>
      <xdr:rowOff>0</xdr:rowOff>
    </xdr:from>
    <xdr:to>
      <xdr:col>8</xdr:col>
      <xdr:colOff>274320</xdr:colOff>
      <xdr:row>247</xdr:row>
      <xdr:rowOff>2902</xdr:rowOff>
    </xdr:to>
    <xdr:grpSp>
      <xdr:nvGrpSpPr>
        <xdr:cNvPr id="2590" name="Group 2589">
          <a:extLst>
            <a:ext uri="{FF2B5EF4-FFF2-40B4-BE49-F238E27FC236}">
              <a16:creationId xmlns:a16="http://schemas.microsoft.com/office/drawing/2014/main" id="{645404FF-C207-4CED-A01E-0112FDF2700C}"/>
            </a:ext>
          </a:extLst>
        </xdr:cNvPr>
        <xdr:cNvGrpSpPr/>
      </xdr:nvGrpSpPr>
      <xdr:grpSpPr>
        <a:xfrm>
          <a:off x="4095750" y="43116500"/>
          <a:ext cx="274320" cy="362735"/>
          <a:chOff x="6147651" y="793750"/>
          <a:chExt cx="462699" cy="514350"/>
        </a:xfrm>
      </xdr:grpSpPr>
      <xdr:grpSp>
        <xdr:nvGrpSpPr>
          <xdr:cNvPr id="2591" name="Group 2590">
            <a:extLst>
              <a:ext uri="{FF2B5EF4-FFF2-40B4-BE49-F238E27FC236}">
                <a16:creationId xmlns:a16="http://schemas.microsoft.com/office/drawing/2014/main" id="{62D0A536-937C-E051-55A3-2F7F8F5409F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93" name="Straight Connector 2592">
              <a:extLst>
                <a:ext uri="{FF2B5EF4-FFF2-40B4-BE49-F238E27FC236}">
                  <a16:creationId xmlns:a16="http://schemas.microsoft.com/office/drawing/2014/main" id="{9AEF2C33-AF33-E2CB-24A1-D8C410B1F1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4" name="Straight Connector 2593">
              <a:extLst>
                <a:ext uri="{FF2B5EF4-FFF2-40B4-BE49-F238E27FC236}">
                  <a16:creationId xmlns:a16="http://schemas.microsoft.com/office/drawing/2014/main" id="{61DDF3D2-6520-F772-6294-3272EEE8EF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5" name="Straight Connector 2594">
              <a:extLst>
                <a:ext uri="{FF2B5EF4-FFF2-40B4-BE49-F238E27FC236}">
                  <a16:creationId xmlns:a16="http://schemas.microsoft.com/office/drawing/2014/main" id="{4357A069-5D55-3650-CEA3-0400C41741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6" name="Straight Connector 2595">
              <a:extLst>
                <a:ext uri="{FF2B5EF4-FFF2-40B4-BE49-F238E27FC236}">
                  <a16:creationId xmlns:a16="http://schemas.microsoft.com/office/drawing/2014/main" id="{5308EB41-2E83-70F4-F551-C23C49D483C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7" name="Straight Connector 2596">
              <a:extLst>
                <a:ext uri="{FF2B5EF4-FFF2-40B4-BE49-F238E27FC236}">
                  <a16:creationId xmlns:a16="http://schemas.microsoft.com/office/drawing/2014/main" id="{DF801926-B0C2-FB46-C68A-83D6CA7D63A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8" name="Straight Connector 2597">
              <a:extLst>
                <a:ext uri="{FF2B5EF4-FFF2-40B4-BE49-F238E27FC236}">
                  <a16:creationId xmlns:a16="http://schemas.microsoft.com/office/drawing/2014/main" id="{9F26BE91-8D45-C773-6DF4-33977332B0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92" name="Straight Connector 2591">
            <a:extLst>
              <a:ext uri="{FF2B5EF4-FFF2-40B4-BE49-F238E27FC236}">
                <a16:creationId xmlns:a16="http://schemas.microsoft.com/office/drawing/2014/main" id="{8A5BFBF9-B54A-5A9B-6834-0C9F1E033DF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245</xdr:row>
      <xdr:rowOff>0</xdr:rowOff>
    </xdr:from>
    <xdr:to>
      <xdr:col>10</xdr:col>
      <xdr:colOff>274320</xdr:colOff>
      <xdr:row>247</xdr:row>
      <xdr:rowOff>2902</xdr:rowOff>
    </xdr:to>
    <xdr:grpSp>
      <xdr:nvGrpSpPr>
        <xdr:cNvPr id="2599" name="Group 2598">
          <a:extLst>
            <a:ext uri="{FF2B5EF4-FFF2-40B4-BE49-F238E27FC236}">
              <a16:creationId xmlns:a16="http://schemas.microsoft.com/office/drawing/2014/main" id="{9D6CF27A-2E1D-474C-9421-5EFFB8D18B02}"/>
            </a:ext>
          </a:extLst>
        </xdr:cNvPr>
        <xdr:cNvGrpSpPr/>
      </xdr:nvGrpSpPr>
      <xdr:grpSpPr>
        <a:xfrm>
          <a:off x="5154083" y="43116500"/>
          <a:ext cx="274320" cy="362735"/>
          <a:chOff x="6147651" y="793750"/>
          <a:chExt cx="462699" cy="514350"/>
        </a:xfrm>
      </xdr:grpSpPr>
      <xdr:grpSp>
        <xdr:nvGrpSpPr>
          <xdr:cNvPr id="2600" name="Group 2599">
            <a:extLst>
              <a:ext uri="{FF2B5EF4-FFF2-40B4-BE49-F238E27FC236}">
                <a16:creationId xmlns:a16="http://schemas.microsoft.com/office/drawing/2014/main" id="{E201F84E-B8FD-5EC9-D0A0-25148BFAFBF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02" name="Straight Connector 2601">
              <a:extLst>
                <a:ext uri="{FF2B5EF4-FFF2-40B4-BE49-F238E27FC236}">
                  <a16:creationId xmlns:a16="http://schemas.microsoft.com/office/drawing/2014/main" id="{1A63705E-08FD-EAEB-EF85-50A24A75D6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3" name="Straight Connector 2602">
              <a:extLst>
                <a:ext uri="{FF2B5EF4-FFF2-40B4-BE49-F238E27FC236}">
                  <a16:creationId xmlns:a16="http://schemas.microsoft.com/office/drawing/2014/main" id="{0A0E4524-33AF-196F-DF92-5A21375700A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4" name="Straight Connector 2603">
              <a:extLst>
                <a:ext uri="{FF2B5EF4-FFF2-40B4-BE49-F238E27FC236}">
                  <a16:creationId xmlns:a16="http://schemas.microsoft.com/office/drawing/2014/main" id="{D0FD5F8A-4F93-2712-69D3-5F29B006613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5" name="Straight Connector 2604">
              <a:extLst>
                <a:ext uri="{FF2B5EF4-FFF2-40B4-BE49-F238E27FC236}">
                  <a16:creationId xmlns:a16="http://schemas.microsoft.com/office/drawing/2014/main" id="{ED7163C7-FF58-29F1-FCDD-861D0C7723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6" name="Straight Connector 2605">
              <a:extLst>
                <a:ext uri="{FF2B5EF4-FFF2-40B4-BE49-F238E27FC236}">
                  <a16:creationId xmlns:a16="http://schemas.microsoft.com/office/drawing/2014/main" id="{78C09E8B-8E20-5AAE-0CA8-EA619044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7" name="Straight Connector 2606">
              <a:extLst>
                <a:ext uri="{FF2B5EF4-FFF2-40B4-BE49-F238E27FC236}">
                  <a16:creationId xmlns:a16="http://schemas.microsoft.com/office/drawing/2014/main" id="{5A5828F5-7B86-9C9A-27C4-8E7FE4B92D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01" name="Straight Connector 2600">
            <a:extLst>
              <a:ext uri="{FF2B5EF4-FFF2-40B4-BE49-F238E27FC236}">
                <a16:creationId xmlns:a16="http://schemas.microsoft.com/office/drawing/2014/main" id="{752A997F-BF28-78BD-FFE1-8C4F4CBF5B2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245</xdr:row>
      <xdr:rowOff>0</xdr:rowOff>
    </xdr:from>
    <xdr:to>
      <xdr:col>14</xdr:col>
      <xdr:colOff>274320</xdr:colOff>
      <xdr:row>247</xdr:row>
      <xdr:rowOff>2902</xdr:rowOff>
    </xdr:to>
    <xdr:grpSp>
      <xdr:nvGrpSpPr>
        <xdr:cNvPr id="2608" name="Group 2607">
          <a:extLst>
            <a:ext uri="{FF2B5EF4-FFF2-40B4-BE49-F238E27FC236}">
              <a16:creationId xmlns:a16="http://schemas.microsoft.com/office/drawing/2014/main" id="{FE58BD3F-A9FC-4D44-A3F2-2B71875E6FC1}"/>
            </a:ext>
          </a:extLst>
        </xdr:cNvPr>
        <xdr:cNvGrpSpPr/>
      </xdr:nvGrpSpPr>
      <xdr:grpSpPr>
        <a:xfrm>
          <a:off x="7270750" y="43116500"/>
          <a:ext cx="274320" cy="362735"/>
          <a:chOff x="6147651" y="793750"/>
          <a:chExt cx="462699" cy="514350"/>
        </a:xfrm>
      </xdr:grpSpPr>
      <xdr:grpSp>
        <xdr:nvGrpSpPr>
          <xdr:cNvPr id="2609" name="Group 2608">
            <a:extLst>
              <a:ext uri="{FF2B5EF4-FFF2-40B4-BE49-F238E27FC236}">
                <a16:creationId xmlns:a16="http://schemas.microsoft.com/office/drawing/2014/main" id="{0A9FDFF0-8C98-86F6-7F2A-BF9F37B7D0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11" name="Straight Connector 2610">
              <a:extLst>
                <a:ext uri="{FF2B5EF4-FFF2-40B4-BE49-F238E27FC236}">
                  <a16:creationId xmlns:a16="http://schemas.microsoft.com/office/drawing/2014/main" id="{3B247620-7D82-D2B4-5D27-419C6981744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2" name="Straight Connector 2611">
              <a:extLst>
                <a:ext uri="{FF2B5EF4-FFF2-40B4-BE49-F238E27FC236}">
                  <a16:creationId xmlns:a16="http://schemas.microsoft.com/office/drawing/2014/main" id="{728F017F-1252-9F94-3548-A6F4AAC52E9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3" name="Straight Connector 2612">
              <a:extLst>
                <a:ext uri="{FF2B5EF4-FFF2-40B4-BE49-F238E27FC236}">
                  <a16:creationId xmlns:a16="http://schemas.microsoft.com/office/drawing/2014/main" id="{DFDF2452-3F2F-D1FD-8FD5-9168848616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4" name="Straight Connector 2613">
              <a:extLst>
                <a:ext uri="{FF2B5EF4-FFF2-40B4-BE49-F238E27FC236}">
                  <a16:creationId xmlns:a16="http://schemas.microsoft.com/office/drawing/2014/main" id="{69EE7D61-5E74-DF28-B72D-36CDD5BD9D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5" name="Straight Connector 2614">
              <a:extLst>
                <a:ext uri="{FF2B5EF4-FFF2-40B4-BE49-F238E27FC236}">
                  <a16:creationId xmlns:a16="http://schemas.microsoft.com/office/drawing/2014/main" id="{181B5117-2832-F5E8-33E4-B3157A2938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6" name="Straight Connector 2615">
              <a:extLst>
                <a:ext uri="{FF2B5EF4-FFF2-40B4-BE49-F238E27FC236}">
                  <a16:creationId xmlns:a16="http://schemas.microsoft.com/office/drawing/2014/main" id="{4538A8CE-F05C-7D2E-BF55-9BD5D882FC7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10" name="Straight Connector 2609">
            <a:extLst>
              <a:ext uri="{FF2B5EF4-FFF2-40B4-BE49-F238E27FC236}">
                <a16:creationId xmlns:a16="http://schemas.microsoft.com/office/drawing/2014/main" id="{2F58BDE3-6D2A-CB71-A48F-AD51DB4CCB4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257</xdr:row>
      <xdr:rowOff>0</xdr:rowOff>
    </xdr:from>
    <xdr:to>
      <xdr:col>14</xdr:col>
      <xdr:colOff>274320</xdr:colOff>
      <xdr:row>259</xdr:row>
      <xdr:rowOff>2903</xdr:rowOff>
    </xdr:to>
    <xdr:grpSp>
      <xdr:nvGrpSpPr>
        <xdr:cNvPr id="2617" name="Group 2616">
          <a:extLst>
            <a:ext uri="{FF2B5EF4-FFF2-40B4-BE49-F238E27FC236}">
              <a16:creationId xmlns:a16="http://schemas.microsoft.com/office/drawing/2014/main" id="{0DAAAE06-6A5B-4C8B-BC97-E31CC4962CF3}"/>
            </a:ext>
          </a:extLst>
        </xdr:cNvPr>
        <xdr:cNvGrpSpPr/>
      </xdr:nvGrpSpPr>
      <xdr:grpSpPr>
        <a:xfrm>
          <a:off x="7270750" y="45169667"/>
          <a:ext cx="274320" cy="362736"/>
          <a:chOff x="6147651" y="793750"/>
          <a:chExt cx="462699" cy="514350"/>
        </a:xfrm>
      </xdr:grpSpPr>
      <xdr:grpSp>
        <xdr:nvGrpSpPr>
          <xdr:cNvPr id="2618" name="Group 2617">
            <a:extLst>
              <a:ext uri="{FF2B5EF4-FFF2-40B4-BE49-F238E27FC236}">
                <a16:creationId xmlns:a16="http://schemas.microsoft.com/office/drawing/2014/main" id="{0353ED5D-CC2A-BBFC-88D0-DDFB988AE8F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20" name="Straight Connector 2619">
              <a:extLst>
                <a:ext uri="{FF2B5EF4-FFF2-40B4-BE49-F238E27FC236}">
                  <a16:creationId xmlns:a16="http://schemas.microsoft.com/office/drawing/2014/main" id="{AD9AD663-A394-F54E-ADB5-A28177E9AD3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1" name="Straight Connector 2620">
              <a:extLst>
                <a:ext uri="{FF2B5EF4-FFF2-40B4-BE49-F238E27FC236}">
                  <a16:creationId xmlns:a16="http://schemas.microsoft.com/office/drawing/2014/main" id="{0C0EFB30-70CD-CD75-EFC7-83486642E5A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2" name="Straight Connector 2621">
              <a:extLst>
                <a:ext uri="{FF2B5EF4-FFF2-40B4-BE49-F238E27FC236}">
                  <a16:creationId xmlns:a16="http://schemas.microsoft.com/office/drawing/2014/main" id="{E35B1EC3-C4F4-2678-C55C-01FEC814954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3" name="Straight Connector 2622">
              <a:extLst>
                <a:ext uri="{FF2B5EF4-FFF2-40B4-BE49-F238E27FC236}">
                  <a16:creationId xmlns:a16="http://schemas.microsoft.com/office/drawing/2014/main" id="{68051D13-0FDD-0450-25A2-99C27607395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4" name="Straight Connector 2623">
              <a:extLst>
                <a:ext uri="{FF2B5EF4-FFF2-40B4-BE49-F238E27FC236}">
                  <a16:creationId xmlns:a16="http://schemas.microsoft.com/office/drawing/2014/main" id="{0AF370DD-27A6-8F11-355A-F1922B82D88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5" name="Straight Connector 2624">
              <a:extLst>
                <a:ext uri="{FF2B5EF4-FFF2-40B4-BE49-F238E27FC236}">
                  <a16:creationId xmlns:a16="http://schemas.microsoft.com/office/drawing/2014/main" id="{0746BE7D-8F4B-37CC-5A28-2D37C76D197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19" name="Straight Connector 2618">
            <a:extLst>
              <a:ext uri="{FF2B5EF4-FFF2-40B4-BE49-F238E27FC236}">
                <a16:creationId xmlns:a16="http://schemas.microsoft.com/office/drawing/2014/main" id="{95544549-404D-8334-D779-0A08FD9B9F9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274320</xdr:colOff>
      <xdr:row>115</xdr:row>
      <xdr:rowOff>2902</xdr:rowOff>
    </xdr:to>
    <xdr:grpSp>
      <xdr:nvGrpSpPr>
        <xdr:cNvPr id="2626" name="Group 2625">
          <a:extLst>
            <a:ext uri="{FF2B5EF4-FFF2-40B4-BE49-F238E27FC236}">
              <a16:creationId xmlns:a16="http://schemas.microsoft.com/office/drawing/2014/main" id="{CD5978D8-04C1-4F80-845B-B574889CEC4B}"/>
            </a:ext>
          </a:extLst>
        </xdr:cNvPr>
        <xdr:cNvGrpSpPr/>
      </xdr:nvGrpSpPr>
      <xdr:grpSpPr>
        <a:xfrm>
          <a:off x="5154083" y="20531667"/>
          <a:ext cx="274320" cy="362735"/>
          <a:chOff x="6147651" y="793750"/>
          <a:chExt cx="462699" cy="514350"/>
        </a:xfrm>
      </xdr:grpSpPr>
      <xdr:grpSp>
        <xdr:nvGrpSpPr>
          <xdr:cNvPr id="2627" name="Group 2626">
            <a:extLst>
              <a:ext uri="{FF2B5EF4-FFF2-40B4-BE49-F238E27FC236}">
                <a16:creationId xmlns:a16="http://schemas.microsoft.com/office/drawing/2014/main" id="{6C04D336-6637-7CA9-2AFD-7E0CEFD55C8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29" name="Straight Connector 2628">
              <a:extLst>
                <a:ext uri="{FF2B5EF4-FFF2-40B4-BE49-F238E27FC236}">
                  <a16:creationId xmlns:a16="http://schemas.microsoft.com/office/drawing/2014/main" id="{85B0AC03-818C-4AFA-0722-4A1739FD888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0" name="Straight Connector 2629">
              <a:extLst>
                <a:ext uri="{FF2B5EF4-FFF2-40B4-BE49-F238E27FC236}">
                  <a16:creationId xmlns:a16="http://schemas.microsoft.com/office/drawing/2014/main" id="{EF56F703-FE03-EE4B-9B70-CA57BC3B46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1" name="Straight Connector 2630">
              <a:extLst>
                <a:ext uri="{FF2B5EF4-FFF2-40B4-BE49-F238E27FC236}">
                  <a16:creationId xmlns:a16="http://schemas.microsoft.com/office/drawing/2014/main" id="{8252013F-C7F0-F3E2-3C10-20D8BE81F76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2" name="Straight Connector 2631">
              <a:extLst>
                <a:ext uri="{FF2B5EF4-FFF2-40B4-BE49-F238E27FC236}">
                  <a16:creationId xmlns:a16="http://schemas.microsoft.com/office/drawing/2014/main" id="{7EF2DE26-29D8-1DAC-7F3C-DBD6CC62A4A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3" name="Straight Connector 2632">
              <a:extLst>
                <a:ext uri="{FF2B5EF4-FFF2-40B4-BE49-F238E27FC236}">
                  <a16:creationId xmlns:a16="http://schemas.microsoft.com/office/drawing/2014/main" id="{8A12D1AA-0895-6CAE-9A66-A3760DB232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4" name="Straight Connector 2633">
              <a:extLst>
                <a:ext uri="{FF2B5EF4-FFF2-40B4-BE49-F238E27FC236}">
                  <a16:creationId xmlns:a16="http://schemas.microsoft.com/office/drawing/2014/main" id="{F07F44B9-D44A-B070-4FCE-67BD4404C2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28" name="Straight Connector 2627">
            <a:extLst>
              <a:ext uri="{FF2B5EF4-FFF2-40B4-BE49-F238E27FC236}">
                <a16:creationId xmlns:a16="http://schemas.microsoft.com/office/drawing/2014/main" id="{9178361B-D1BF-D59D-F1A4-19A3DDD79D8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113</xdr:row>
      <xdr:rowOff>0</xdr:rowOff>
    </xdr:from>
    <xdr:to>
      <xdr:col>14</xdr:col>
      <xdr:colOff>274320</xdr:colOff>
      <xdr:row>115</xdr:row>
      <xdr:rowOff>2902</xdr:rowOff>
    </xdr:to>
    <xdr:grpSp>
      <xdr:nvGrpSpPr>
        <xdr:cNvPr id="2635" name="Group 2634">
          <a:extLst>
            <a:ext uri="{FF2B5EF4-FFF2-40B4-BE49-F238E27FC236}">
              <a16:creationId xmlns:a16="http://schemas.microsoft.com/office/drawing/2014/main" id="{D7D8F118-6CB0-4841-88F1-25627F954809}"/>
            </a:ext>
          </a:extLst>
        </xdr:cNvPr>
        <xdr:cNvGrpSpPr/>
      </xdr:nvGrpSpPr>
      <xdr:grpSpPr>
        <a:xfrm>
          <a:off x="7270750" y="20531667"/>
          <a:ext cx="274320" cy="362735"/>
          <a:chOff x="6147651" y="793750"/>
          <a:chExt cx="462699" cy="514350"/>
        </a:xfrm>
      </xdr:grpSpPr>
      <xdr:grpSp>
        <xdr:nvGrpSpPr>
          <xdr:cNvPr id="2636" name="Group 2635">
            <a:extLst>
              <a:ext uri="{FF2B5EF4-FFF2-40B4-BE49-F238E27FC236}">
                <a16:creationId xmlns:a16="http://schemas.microsoft.com/office/drawing/2014/main" id="{A3CC23A7-6E68-FA1D-156C-2DDA7868FAA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38" name="Straight Connector 2637">
              <a:extLst>
                <a:ext uri="{FF2B5EF4-FFF2-40B4-BE49-F238E27FC236}">
                  <a16:creationId xmlns:a16="http://schemas.microsoft.com/office/drawing/2014/main" id="{083B3042-2A80-CAE8-57F0-F26A6E2A08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9" name="Straight Connector 2638">
              <a:extLst>
                <a:ext uri="{FF2B5EF4-FFF2-40B4-BE49-F238E27FC236}">
                  <a16:creationId xmlns:a16="http://schemas.microsoft.com/office/drawing/2014/main" id="{A5077D0D-A821-AF58-C973-75A4EBB7B2C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0" name="Straight Connector 2639">
              <a:extLst>
                <a:ext uri="{FF2B5EF4-FFF2-40B4-BE49-F238E27FC236}">
                  <a16:creationId xmlns:a16="http://schemas.microsoft.com/office/drawing/2014/main" id="{A71F8872-760E-F585-29AE-F8B0552E0C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1" name="Straight Connector 2640">
              <a:extLst>
                <a:ext uri="{FF2B5EF4-FFF2-40B4-BE49-F238E27FC236}">
                  <a16:creationId xmlns:a16="http://schemas.microsoft.com/office/drawing/2014/main" id="{493E1B47-E09F-C867-804D-8D6DF086A2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2" name="Straight Connector 2641">
              <a:extLst>
                <a:ext uri="{FF2B5EF4-FFF2-40B4-BE49-F238E27FC236}">
                  <a16:creationId xmlns:a16="http://schemas.microsoft.com/office/drawing/2014/main" id="{CAC60C1D-1237-4944-3552-467FB54C26C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3" name="Straight Connector 2642">
              <a:extLst>
                <a:ext uri="{FF2B5EF4-FFF2-40B4-BE49-F238E27FC236}">
                  <a16:creationId xmlns:a16="http://schemas.microsoft.com/office/drawing/2014/main" id="{E6D98AEB-087B-2F72-BFDC-D866A23EE2D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CAFA37F9-6541-BF9A-D2E4-DA3B79ED49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113</xdr:row>
      <xdr:rowOff>0</xdr:rowOff>
    </xdr:from>
    <xdr:to>
      <xdr:col>20</xdr:col>
      <xdr:colOff>274320</xdr:colOff>
      <xdr:row>115</xdr:row>
      <xdr:rowOff>2902</xdr:rowOff>
    </xdr:to>
    <xdr:grpSp>
      <xdr:nvGrpSpPr>
        <xdr:cNvPr id="2644" name="Group 2643">
          <a:extLst>
            <a:ext uri="{FF2B5EF4-FFF2-40B4-BE49-F238E27FC236}">
              <a16:creationId xmlns:a16="http://schemas.microsoft.com/office/drawing/2014/main" id="{21F48773-93E5-4F0E-900C-E8047F23B0BA}"/>
            </a:ext>
          </a:extLst>
        </xdr:cNvPr>
        <xdr:cNvGrpSpPr/>
      </xdr:nvGrpSpPr>
      <xdr:grpSpPr>
        <a:xfrm>
          <a:off x="10445750" y="20531667"/>
          <a:ext cx="274320" cy="362735"/>
          <a:chOff x="6147651" y="793750"/>
          <a:chExt cx="462699" cy="514350"/>
        </a:xfrm>
      </xdr:grpSpPr>
      <xdr:grpSp>
        <xdr:nvGrpSpPr>
          <xdr:cNvPr id="2645" name="Group 2644">
            <a:extLst>
              <a:ext uri="{FF2B5EF4-FFF2-40B4-BE49-F238E27FC236}">
                <a16:creationId xmlns:a16="http://schemas.microsoft.com/office/drawing/2014/main" id="{A8B4F1D7-72F2-E234-DD3D-F66FDA3952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47" name="Straight Connector 2646">
              <a:extLst>
                <a:ext uri="{FF2B5EF4-FFF2-40B4-BE49-F238E27FC236}">
                  <a16:creationId xmlns:a16="http://schemas.microsoft.com/office/drawing/2014/main" id="{B69A6929-DD78-2B61-A4C0-4BBC7C3649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8" name="Straight Connector 2647">
              <a:extLst>
                <a:ext uri="{FF2B5EF4-FFF2-40B4-BE49-F238E27FC236}">
                  <a16:creationId xmlns:a16="http://schemas.microsoft.com/office/drawing/2014/main" id="{95D4E49A-3B36-CAB0-AECF-27F9BAACEA4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9" name="Straight Connector 2648">
              <a:extLst>
                <a:ext uri="{FF2B5EF4-FFF2-40B4-BE49-F238E27FC236}">
                  <a16:creationId xmlns:a16="http://schemas.microsoft.com/office/drawing/2014/main" id="{861DF1A0-4448-C12F-A91E-3A6823E3DF6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0" name="Straight Connector 2649">
              <a:extLst>
                <a:ext uri="{FF2B5EF4-FFF2-40B4-BE49-F238E27FC236}">
                  <a16:creationId xmlns:a16="http://schemas.microsoft.com/office/drawing/2014/main" id="{A6F1D86A-615B-5CD5-1F66-7FB21FFD2D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1" name="Straight Connector 2650">
              <a:extLst>
                <a:ext uri="{FF2B5EF4-FFF2-40B4-BE49-F238E27FC236}">
                  <a16:creationId xmlns:a16="http://schemas.microsoft.com/office/drawing/2014/main" id="{73F75105-7C04-3A6F-2033-B21CA29026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2" name="Straight Connector 2651">
              <a:extLst>
                <a:ext uri="{FF2B5EF4-FFF2-40B4-BE49-F238E27FC236}">
                  <a16:creationId xmlns:a16="http://schemas.microsoft.com/office/drawing/2014/main" id="{931510D5-F02A-21F8-07BC-24D72A2E886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46" name="Straight Connector 2645">
            <a:extLst>
              <a:ext uri="{FF2B5EF4-FFF2-40B4-BE49-F238E27FC236}">
                <a16:creationId xmlns:a16="http://schemas.microsoft.com/office/drawing/2014/main" id="{A67292E2-6199-52BB-E9FF-81D1E59BC3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113</xdr:row>
      <xdr:rowOff>0</xdr:rowOff>
    </xdr:from>
    <xdr:to>
      <xdr:col>12</xdr:col>
      <xdr:colOff>274320</xdr:colOff>
      <xdr:row>115</xdr:row>
      <xdr:rowOff>2902</xdr:rowOff>
    </xdr:to>
    <xdr:grpSp>
      <xdr:nvGrpSpPr>
        <xdr:cNvPr id="2653" name="Group 2652">
          <a:extLst>
            <a:ext uri="{FF2B5EF4-FFF2-40B4-BE49-F238E27FC236}">
              <a16:creationId xmlns:a16="http://schemas.microsoft.com/office/drawing/2014/main" id="{19CD93F5-4829-4BAD-A840-6585DD661C2B}"/>
            </a:ext>
          </a:extLst>
        </xdr:cNvPr>
        <xdr:cNvGrpSpPr/>
      </xdr:nvGrpSpPr>
      <xdr:grpSpPr>
        <a:xfrm>
          <a:off x="6212417" y="20531667"/>
          <a:ext cx="274320" cy="362735"/>
          <a:chOff x="6147651" y="793750"/>
          <a:chExt cx="462699" cy="514350"/>
        </a:xfrm>
      </xdr:grpSpPr>
      <xdr:grpSp>
        <xdr:nvGrpSpPr>
          <xdr:cNvPr id="2654" name="Group 2653">
            <a:extLst>
              <a:ext uri="{FF2B5EF4-FFF2-40B4-BE49-F238E27FC236}">
                <a16:creationId xmlns:a16="http://schemas.microsoft.com/office/drawing/2014/main" id="{81907C73-EFBA-BC64-BB2B-87167A5539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56" name="Straight Connector 2655">
              <a:extLst>
                <a:ext uri="{FF2B5EF4-FFF2-40B4-BE49-F238E27FC236}">
                  <a16:creationId xmlns:a16="http://schemas.microsoft.com/office/drawing/2014/main" id="{2BAAD1AB-44A1-9207-7453-222BDA6437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7" name="Straight Connector 2656">
              <a:extLst>
                <a:ext uri="{FF2B5EF4-FFF2-40B4-BE49-F238E27FC236}">
                  <a16:creationId xmlns:a16="http://schemas.microsoft.com/office/drawing/2014/main" id="{F618475E-4F96-D169-5E2C-DB4B851A50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8" name="Straight Connector 2657">
              <a:extLst>
                <a:ext uri="{FF2B5EF4-FFF2-40B4-BE49-F238E27FC236}">
                  <a16:creationId xmlns:a16="http://schemas.microsoft.com/office/drawing/2014/main" id="{8A1B1821-3F9D-7A56-80E6-7F5F3D583E1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9" name="Straight Connector 2658">
              <a:extLst>
                <a:ext uri="{FF2B5EF4-FFF2-40B4-BE49-F238E27FC236}">
                  <a16:creationId xmlns:a16="http://schemas.microsoft.com/office/drawing/2014/main" id="{9E254B4C-B832-29C1-F9A5-38416D59FD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0" name="Straight Connector 2659">
              <a:extLst>
                <a:ext uri="{FF2B5EF4-FFF2-40B4-BE49-F238E27FC236}">
                  <a16:creationId xmlns:a16="http://schemas.microsoft.com/office/drawing/2014/main" id="{2F844AB3-0807-B4B9-FC41-A11244A0E9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1" name="Straight Connector 2660">
              <a:extLst>
                <a:ext uri="{FF2B5EF4-FFF2-40B4-BE49-F238E27FC236}">
                  <a16:creationId xmlns:a16="http://schemas.microsoft.com/office/drawing/2014/main" id="{01187496-284F-7A62-1C41-FAB7DF7E65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55" name="Straight Connector 2654">
            <a:extLst>
              <a:ext uri="{FF2B5EF4-FFF2-40B4-BE49-F238E27FC236}">
                <a16:creationId xmlns:a16="http://schemas.microsoft.com/office/drawing/2014/main" id="{04DB3BD4-792D-284C-27F4-490453C6503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113</xdr:row>
      <xdr:rowOff>0</xdr:rowOff>
    </xdr:from>
    <xdr:to>
      <xdr:col>8</xdr:col>
      <xdr:colOff>274320</xdr:colOff>
      <xdr:row>115</xdr:row>
      <xdr:rowOff>2902</xdr:rowOff>
    </xdr:to>
    <xdr:grpSp>
      <xdr:nvGrpSpPr>
        <xdr:cNvPr id="2662" name="Group 2661">
          <a:extLst>
            <a:ext uri="{FF2B5EF4-FFF2-40B4-BE49-F238E27FC236}">
              <a16:creationId xmlns:a16="http://schemas.microsoft.com/office/drawing/2014/main" id="{90435F4C-6790-4BC5-A9D5-014F56E0FFF7}"/>
            </a:ext>
          </a:extLst>
        </xdr:cNvPr>
        <xdr:cNvGrpSpPr/>
      </xdr:nvGrpSpPr>
      <xdr:grpSpPr>
        <a:xfrm>
          <a:off x="4095750" y="20531667"/>
          <a:ext cx="274320" cy="362735"/>
          <a:chOff x="6147651" y="793750"/>
          <a:chExt cx="462699" cy="514350"/>
        </a:xfrm>
      </xdr:grpSpPr>
      <xdr:grpSp>
        <xdr:nvGrpSpPr>
          <xdr:cNvPr id="2663" name="Group 2662">
            <a:extLst>
              <a:ext uri="{FF2B5EF4-FFF2-40B4-BE49-F238E27FC236}">
                <a16:creationId xmlns:a16="http://schemas.microsoft.com/office/drawing/2014/main" id="{7B1FD868-2876-1822-9D4A-ACC4F15983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65" name="Straight Connector 2664">
              <a:extLst>
                <a:ext uri="{FF2B5EF4-FFF2-40B4-BE49-F238E27FC236}">
                  <a16:creationId xmlns:a16="http://schemas.microsoft.com/office/drawing/2014/main" id="{9290F4B4-31E9-D89C-9328-0EB7BC034CE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6" name="Straight Connector 2665">
              <a:extLst>
                <a:ext uri="{FF2B5EF4-FFF2-40B4-BE49-F238E27FC236}">
                  <a16:creationId xmlns:a16="http://schemas.microsoft.com/office/drawing/2014/main" id="{61510721-ECDC-8E0D-DE7F-E5161836EA0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7" name="Straight Connector 2666">
              <a:extLst>
                <a:ext uri="{FF2B5EF4-FFF2-40B4-BE49-F238E27FC236}">
                  <a16:creationId xmlns:a16="http://schemas.microsoft.com/office/drawing/2014/main" id="{312185C3-EE14-51E8-E609-2E29B7762EC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8" name="Straight Connector 2667">
              <a:extLst>
                <a:ext uri="{FF2B5EF4-FFF2-40B4-BE49-F238E27FC236}">
                  <a16:creationId xmlns:a16="http://schemas.microsoft.com/office/drawing/2014/main" id="{110EB117-E2A8-01B7-4E64-920563F7C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9" name="Straight Connector 2668">
              <a:extLst>
                <a:ext uri="{FF2B5EF4-FFF2-40B4-BE49-F238E27FC236}">
                  <a16:creationId xmlns:a16="http://schemas.microsoft.com/office/drawing/2014/main" id="{BDDD03B2-7DA4-1936-6875-698125625E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0" name="Straight Connector 2669">
              <a:extLst>
                <a:ext uri="{FF2B5EF4-FFF2-40B4-BE49-F238E27FC236}">
                  <a16:creationId xmlns:a16="http://schemas.microsoft.com/office/drawing/2014/main" id="{3673E93C-AC4E-C50D-3576-A2296FBA368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64" name="Straight Connector 2663">
            <a:extLst>
              <a:ext uri="{FF2B5EF4-FFF2-40B4-BE49-F238E27FC236}">
                <a16:creationId xmlns:a16="http://schemas.microsoft.com/office/drawing/2014/main" id="{8A137F02-9A44-100B-B899-A41855C9E8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274320</xdr:colOff>
      <xdr:row>57</xdr:row>
      <xdr:rowOff>2903</xdr:rowOff>
    </xdr:to>
    <xdr:grpSp>
      <xdr:nvGrpSpPr>
        <xdr:cNvPr id="2671" name="Group 2670">
          <a:extLst>
            <a:ext uri="{FF2B5EF4-FFF2-40B4-BE49-F238E27FC236}">
              <a16:creationId xmlns:a16="http://schemas.microsoft.com/office/drawing/2014/main" id="{EFEA436A-350D-4607-8D93-A87A255C284E}"/>
            </a:ext>
          </a:extLst>
        </xdr:cNvPr>
        <xdr:cNvGrpSpPr/>
      </xdr:nvGrpSpPr>
      <xdr:grpSpPr>
        <a:xfrm>
          <a:off x="5154083" y="10541000"/>
          <a:ext cx="274320" cy="362736"/>
          <a:chOff x="6147651" y="793750"/>
          <a:chExt cx="462699" cy="514350"/>
        </a:xfrm>
      </xdr:grpSpPr>
      <xdr:grpSp>
        <xdr:nvGrpSpPr>
          <xdr:cNvPr id="2672" name="Group 2671">
            <a:extLst>
              <a:ext uri="{FF2B5EF4-FFF2-40B4-BE49-F238E27FC236}">
                <a16:creationId xmlns:a16="http://schemas.microsoft.com/office/drawing/2014/main" id="{E6F20383-6454-5732-7475-D3DC8181C5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74" name="Straight Connector 2673">
              <a:extLst>
                <a:ext uri="{FF2B5EF4-FFF2-40B4-BE49-F238E27FC236}">
                  <a16:creationId xmlns:a16="http://schemas.microsoft.com/office/drawing/2014/main" id="{B3D19A29-2407-5893-7BC6-571C2F0EE11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5" name="Straight Connector 2674">
              <a:extLst>
                <a:ext uri="{FF2B5EF4-FFF2-40B4-BE49-F238E27FC236}">
                  <a16:creationId xmlns:a16="http://schemas.microsoft.com/office/drawing/2014/main" id="{A913B89F-73A8-0C6D-4214-8B9161E0D6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6" name="Straight Connector 2675">
              <a:extLst>
                <a:ext uri="{FF2B5EF4-FFF2-40B4-BE49-F238E27FC236}">
                  <a16:creationId xmlns:a16="http://schemas.microsoft.com/office/drawing/2014/main" id="{F2803575-24D0-76A6-C6DE-29BFB796F5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7" name="Straight Connector 2676">
              <a:extLst>
                <a:ext uri="{FF2B5EF4-FFF2-40B4-BE49-F238E27FC236}">
                  <a16:creationId xmlns:a16="http://schemas.microsoft.com/office/drawing/2014/main" id="{ACC5DB0F-89B8-9618-CDA4-E28EF6A5484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8" name="Straight Connector 2677">
              <a:extLst>
                <a:ext uri="{FF2B5EF4-FFF2-40B4-BE49-F238E27FC236}">
                  <a16:creationId xmlns:a16="http://schemas.microsoft.com/office/drawing/2014/main" id="{3BF44D8D-13F8-21C8-0237-69F48C5DCB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9" name="Straight Connector 2678">
              <a:extLst>
                <a:ext uri="{FF2B5EF4-FFF2-40B4-BE49-F238E27FC236}">
                  <a16:creationId xmlns:a16="http://schemas.microsoft.com/office/drawing/2014/main" id="{E97E87C6-4490-59B7-0895-8B4C6C72C52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73" name="Straight Connector 2672">
            <a:extLst>
              <a:ext uri="{FF2B5EF4-FFF2-40B4-BE49-F238E27FC236}">
                <a16:creationId xmlns:a16="http://schemas.microsoft.com/office/drawing/2014/main" id="{56856ABA-3DD6-D80D-B8EB-CDCF4F7D09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101</xdr:row>
      <xdr:rowOff>0</xdr:rowOff>
    </xdr:from>
    <xdr:to>
      <xdr:col>14</xdr:col>
      <xdr:colOff>274320</xdr:colOff>
      <xdr:row>103</xdr:row>
      <xdr:rowOff>2902</xdr:rowOff>
    </xdr:to>
    <xdr:grpSp>
      <xdr:nvGrpSpPr>
        <xdr:cNvPr id="2680" name="Group 2679">
          <a:extLst>
            <a:ext uri="{FF2B5EF4-FFF2-40B4-BE49-F238E27FC236}">
              <a16:creationId xmlns:a16="http://schemas.microsoft.com/office/drawing/2014/main" id="{0F8AC8CB-E30B-4B2B-B369-781780E52B12}"/>
            </a:ext>
          </a:extLst>
        </xdr:cNvPr>
        <xdr:cNvGrpSpPr/>
      </xdr:nvGrpSpPr>
      <xdr:grpSpPr>
        <a:xfrm>
          <a:off x="7270750" y="18446750"/>
          <a:ext cx="274320" cy="362735"/>
          <a:chOff x="6147651" y="793750"/>
          <a:chExt cx="462699" cy="514350"/>
        </a:xfrm>
      </xdr:grpSpPr>
      <xdr:grpSp>
        <xdr:nvGrpSpPr>
          <xdr:cNvPr id="2681" name="Group 2680">
            <a:extLst>
              <a:ext uri="{FF2B5EF4-FFF2-40B4-BE49-F238E27FC236}">
                <a16:creationId xmlns:a16="http://schemas.microsoft.com/office/drawing/2014/main" id="{614FCF3B-289B-9354-4ECE-86F1F80D23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83" name="Straight Connector 2682">
              <a:extLst>
                <a:ext uri="{FF2B5EF4-FFF2-40B4-BE49-F238E27FC236}">
                  <a16:creationId xmlns:a16="http://schemas.microsoft.com/office/drawing/2014/main" id="{7CE8B328-1C86-A8BD-2BBE-7B7C92E8E42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4" name="Straight Connector 2683">
              <a:extLst>
                <a:ext uri="{FF2B5EF4-FFF2-40B4-BE49-F238E27FC236}">
                  <a16:creationId xmlns:a16="http://schemas.microsoft.com/office/drawing/2014/main" id="{29E84655-95C6-2777-5F58-944FE99C04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5" name="Straight Connector 2684">
              <a:extLst>
                <a:ext uri="{FF2B5EF4-FFF2-40B4-BE49-F238E27FC236}">
                  <a16:creationId xmlns:a16="http://schemas.microsoft.com/office/drawing/2014/main" id="{04172C28-15F6-058B-37D0-8E03E1A3857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6" name="Straight Connector 2685">
              <a:extLst>
                <a:ext uri="{FF2B5EF4-FFF2-40B4-BE49-F238E27FC236}">
                  <a16:creationId xmlns:a16="http://schemas.microsoft.com/office/drawing/2014/main" id="{EFEDB358-D050-D609-FEED-4450547688A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7" name="Straight Connector 2686">
              <a:extLst>
                <a:ext uri="{FF2B5EF4-FFF2-40B4-BE49-F238E27FC236}">
                  <a16:creationId xmlns:a16="http://schemas.microsoft.com/office/drawing/2014/main" id="{67439B70-BE5E-A6DF-B9A4-F07F44A3A8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8" name="Straight Connector 2687">
              <a:extLst>
                <a:ext uri="{FF2B5EF4-FFF2-40B4-BE49-F238E27FC236}">
                  <a16:creationId xmlns:a16="http://schemas.microsoft.com/office/drawing/2014/main" id="{7D96C12A-D4F6-534C-3622-20194F8CA14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82" name="Straight Connector 2681">
            <a:extLst>
              <a:ext uri="{FF2B5EF4-FFF2-40B4-BE49-F238E27FC236}">
                <a16:creationId xmlns:a16="http://schemas.microsoft.com/office/drawing/2014/main" id="{A7516382-A451-FEB5-8EC4-F31AFD1C2D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274320</xdr:colOff>
      <xdr:row>127</xdr:row>
      <xdr:rowOff>2902</xdr:rowOff>
    </xdr:to>
    <xdr:grpSp>
      <xdr:nvGrpSpPr>
        <xdr:cNvPr id="2689" name="Group 2688">
          <a:extLst>
            <a:ext uri="{FF2B5EF4-FFF2-40B4-BE49-F238E27FC236}">
              <a16:creationId xmlns:a16="http://schemas.microsoft.com/office/drawing/2014/main" id="{B0FB275B-D64C-4864-BE60-AAFD30B0C2FB}"/>
            </a:ext>
          </a:extLst>
        </xdr:cNvPr>
        <xdr:cNvGrpSpPr/>
      </xdr:nvGrpSpPr>
      <xdr:grpSpPr>
        <a:xfrm>
          <a:off x="920750" y="22584833"/>
          <a:ext cx="274320" cy="362736"/>
          <a:chOff x="6147651" y="793750"/>
          <a:chExt cx="462699" cy="514350"/>
        </a:xfrm>
      </xdr:grpSpPr>
      <xdr:grpSp>
        <xdr:nvGrpSpPr>
          <xdr:cNvPr id="2690" name="Group 2689">
            <a:extLst>
              <a:ext uri="{FF2B5EF4-FFF2-40B4-BE49-F238E27FC236}">
                <a16:creationId xmlns:a16="http://schemas.microsoft.com/office/drawing/2014/main" id="{26204653-8629-24EE-E156-7B2F042F41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92" name="Straight Connector 2691">
              <a:extLst>
                <a:ext uri="{FF2B5EF4-FFF2-40B4-BE49-F238E27FC236}">
                  <a16:creationId xmlns:a16="http://schemas.microsoft.com/office/drawing/2014/main" id="{204C6EAF-17B2-3959-C2AF-3ED9D7FB16C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3" name="Straight Connector 2692">
              <a:extLst>
                <a:ext uri="{FF2B5EF4-FFF2-40B4-BE49-F238E27FC236}">
                  <a16:creationId xmlns:a16="http://schemas.microsoft.com/office/drawing/2014/main" id="{ECCB190E-6925-6E05-F4C3-59EE567578A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4" name="Straight Connector 2693">
              <a:extLst>
                <a:ext uri="{FF2B5EF4-FFF2-40B4-BE49-F238E27FC236}">
                  <a16:creationId xmlns:a16="http://schemas.microsoft.com/office/drawing/2014/main" id="{FF6E733C-0962-A6CB-2DE1-6772B8D6BA1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5" name="Straight Connector 2694">
              <a:extLst>
                <a:ext uri="{FF2B5EF4-FFF2-40B4-BE49-F238E27FC236}">
                  <a16:creationId xmlns:a16="http://schemas.microsoft.com/office/drawing/2014/main" id="{F3772488-4C42-F686-5E75-43677DAD0B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6" name="Straight Connector 2695">
              <a:extLst>
                <a:ext uri="{FF2B5EF4-FFF2-40B4-BE49-F238E27FC236}">
                  <a16:creationId xmlns:a16="http://schemas.microsoft.com/office/drawing/2014/main" id="{70977110-C226-DF7D-7AA8-8476A0021C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7" name="Straight Connector 2696">
              <a:extLst>
                <a:ext uri="{FF2B5EF4-FFF2-40B4-BE49-F238E27FC236}">
                  <a16:creationId xmlns:a16="http://schemas.microsoft.com/office/drawing/2014/main" id="{B58520A4-7F8E-4BCA-2A49-39E3E9E2C9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91" name="Straight Connector 2690">
            <a:extLst>
              <a:ext uri="{FF2B5EF4-FFF2-40B4-BE49-F238E27FC236}">
                <a16:creationId xmlns:a16="http://schemas.microsoft.com/office/drawing/2014/main" id="{717F87BB-06E2-10EF-1EA6-1DC1754278E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274320</xdr:colOff>
      <xdr:row>127</xdr:row>
      <xdr:rowOff>2903</xdr:rowOff>
    </xdr:to>
    <xdr:grpSp>
      <xdr:nvGrpSpPr>
        <xdr:cNvPr id="2698" name="Group 2697">
          <a:extLst>
            <a:ext uri="{FF2B5EF4-FFF2-40B4-BE49-F238E27FC236}">
              <a16:creationId xmlns:a16="http://schemas.microsoft.com/office/drawing/2014/main" id="{E6900489-73D3-41BD-B00B-B696933454E7}"/>
            </a:ext>
          </a:extLst>
        </xdr:cNvPr>
        <xdr:cNvGrpSpPr/>
      </xdr:nvGrpSpPr>
      <xdr:grpSpPr>
        <a:xfrm>
          <a:off x="6212417" y="22584833"/>
          <a:ext cx="274320" cy="362737"/>
          <a:chOff x="6147651" y="793750"/>
          <a:chExt cx="462699" cy="514350"/>
        </a:xfrm>
      </xdr:grpSpPr>
      <xdr:grpSp>
        <xdr:nvGrpSpPr>
          <xdr:cNvPr id="2699" name="Group 2698">
            <a:extLst>
              <a:ext uri="{FF2B5EF4-FFF2-40B4-BE49-F238E27FC236}">
                <a16:creationId xmlns:a16="http://schemas.microsoft.com/office/drawing/2014/main" id="{C3DD7A64-B023-CF83-272F-DEEB88F821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01" name="Straight Connector 2700">
              <a:extLst>
                <a:ext uri="{FF2B5EF4-FFF2-40B4-BE49-F238E27FC236}">
                  <a16:creationId xmlns:a16="http://schemas.microsoft.com/office/drawing/2014/main" id="{EA0A9970-F9E1-35D4-D344-B7127D3E0E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2" name="Straight Connector 2701">
              <a:extLst>
                <a:ext uri="{FF2B5EF4-FFF2-40B4-BE49-F238E27FC236}">
                  <a16:creationId xmlns:a16="http://schemas.microsoft.com/office/drawing/2014/main" id="{1D1173D8-F444-3369-2614-3C42235589A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3" name="Straight Connector 2702">
              <a:extLst>
                <a:ext uri="{FF2B5EF4-FFF2-40B4-BE49-F238E27FC236}">
                  <a16:creationId xmlns:a16="http://schemas.microsoft.com/office/drawing/2014/main" id="{B75293DD-A4E3-A654-D04B-F1E66C86FD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4" name="Straight Connector 2703">
              <a:extLst>
                <a:ext uri="{FF2B5EF4-FFF2-40B4-BE49-F238E27FC236}">
                  <a16:creationId xmlns:a16="http://schemas.microsoft.com/office/drawing/2014/main" id="{248656AB-CB68-15F1-FB18-EF87DC3EF8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5" name="Straight Connector 2704">
              <a:extLst>
                <a:ext uri="{FF2B5EF4-FFF2-40B4-BE49-F238E27FC236}">
                  <a16:creationId xmlns:a16="http://schemas.microsoft.com/office/drawing/2014/main" id="{25BFA508-6049-80EE-5EBE-7A8ABD34119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6" name="Straight Connector 2705">
              <a:extLst>
                <a:ext uri="{FF2B5EF4-FFF2-40B4-BE49-F238E27FC236}">
                  <a16:creationId xmlns:a16="http://schemas.microsoft.com/office/drawing/2014/main" id="{4CDD4BA7-7092-4749-9334-0C601C44A3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00" name="Straight Connector 2699">
            <a:extLst>
              <a:ext uri="{FF2B5EF4-FFF2-40B4-BE49-F238E27FC236}">
                <a16:creationId xmlns:a16="http://schemas.microsoft.com/office/drawing/2014/main" id="{E3733D8B-89BA-C4EE-5BB3-7DA78C00DD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173</xdr:row>
      <xdr:rowOff>0</xdr:rowOff>
    </xdr:from>
    <xdr:to>
      <xdr:col>10</xdr:col>
      <xdr:colOff>274320</xdr:colOff>
      <xdr:row>175</xdr:row>
      <xdr:rowOff>2903</xdr:rowOff>
    </xdr:to>
    <xdr:grpSp>
      <xdr:nvGrpSpPr>
        <xdr:cNvPr id="2707" name="Group 2706">
          <a:extLst>
            <a:ext uri="{FF2B5EF4-FFF2-40B4-BE49-F238E27FC236}">
              <a16:creationId xmlns:a16="http://schemas.microsoft.com/office/drawing/2014/main" id="{67AB1B52-5D2F-4512-862A-B57C4F065823}"/>
            </a:ext>
          </a:extLst>
        </xdr:cNvPr>
        <xdr:cNvGrpSpPr/>
      </xdr:nvGrpSpPr>
      <xdr:grpSpPr>
        <a:xfrm>
          <a:off x="5154083" y="30797500"/>
          <a:ext cx="274320" cy="362736"/>
          <a:chOff x="6147651" y="793750"/>
          <a:chExt cx="462699" cy="514350"/>
        </a:xfrm>
      </xdr:grpSpPr>
      <xdr:grpSp>
        <xdr:nvGrpSpPr>
          <xdr:cNvPr id="2708" name="Group 2707">
            <a:extLst>
              <a:ext uri="{FF2B5EF4-FFF2-40B4-BE49-F238E27FC236}">
                <a16:creationId xmlns:a16="http://schemas.microsoft.com/office/drawing/2014/main" id="{6402A0D3-C49B-68DD-49B1-9CDE0D75F5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10" name="Straight Connector 2709">
              <a:extLst>
                <a:ext uri="{FF2B5EF4-FFF2-40B4-BE49-F238E27FC236}">
                  <a16:creationId xmlns:a16="http://schemas.microsoft.com/office/drawing/2014/main" id="{D56B4CA9-9013-9210-6732-02EDAD12E89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1" name="Straight Connector 2710">
              <a:extLst>
                <a:ext uri="{FF2B5EF4-FFF2-40B4-BE49-F238E27FC236}">
                  <a16:creationId xmlns:a16="http://schemas.microsoft.com/office/drawing/2014/main" id="{EAB5FAE6-46E5-3B59-98F7-69F1BD3D8F0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2" name="Straight Connector 2711">
              <a:extLst>
                <a:ext uri="{FF2B5EF4-FFF2-40B4-BE49-F238E27FC236}">
                  <a16:creationId xmlns:a16="http://schemas.microsoft.com/office/drawing/2014/main" id="{E092767A-6887-DAD3-66CE-F0974D2B6F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3" name="Straight Connector 2712">
              <a:extLst>
                <a:ext uri="{FF2B5EF4-FFF2-40B4-BE49-F238E27FC236}">
                  <a16:creationId xmlns:a16="http://schemas.microsoft.com/office/drawing/2014/main" id="{41AB8EFC-8D50-CC30-40E0-AEE053CC7B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4" name="Straight Connector 2713">
              <a:extLst>
                <a:ext uri="{FF2B5EF4-FFF2-40B4-BE49-F238E27FC236}">
                  <a16:creationId xmlns:a16="http://schemas.microsoft.com/office/drawing/2014/main" id="{9312AEFF-66BB-877A-5DE2-4AD825AFC6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5" name="Straight Connector 2714">
              <a:extLst>
                <a:ext uri="{FF2B5EF4-FFF2-40B4-BE49-F238E27FC236}">
                  <a16:creationId xmlns:a16="http://schemas.microsoft.com/office/drawing/2014/main" id="{FADD54F5-E82D-3F38-CFF8-B93E1CC56CD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09" name="Straight Connector 2708">
            <a:extLst>
              <a:ext uri="{FF2B5EF4-FFF2-40B4-BE49-F238E27FC236}">
                <a16:creationId xmlns:a16="http://schemas.microsoft.com/office/drawing/2014/main" id="{9F226A70-4F04-A7CC-8615-E536B51B8D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185</xdr:row>
      <xdr:rowOff>0</xdr:rowOff>
    </xdr:from>
    <xdr:to>
      <xdr:col>4</xdr:col>
      <xdr:colOff>274320</xdr:colOff>
      <xdr:row>187</xdr:row>
      <xdr:rowOff>2903</xdr:rowOff>
    </xdr:to>
    <xdr:grpSp>
      <xdr:nvGrpSpPr>
        <xdr:cNvPr id="2716" name="Group 2715">
          <a:extLst>
            <a:ext uri="{FF2B5EF4-FFF2-40B4-BE49-F238E27FC236}">
              <a16:creationId xmlns:a16="http://schemas.microsoft.com/office/drawing/2014/main" id="{592AC787-57AA-4747-AB73-282E8D031314}"/>
            </a:ext>
          </a:extLst>
        </xdr:cNvPr>
        <xdr:cNvGrpSpPr/>
      </xdr:nvGrpSpPr>
      <xdr:grpSpPr>
        <a:xfrm>
          <a:off x="1979083" y="32850667"/>
          <a:ext cx="274320" cy="362736"/>
          <a:chOff x="6147651" y="793750"/>
          <a:chExt cx="462699" cy="514350"/>
        </a:xfrm>
      </xdr:grpSpPr>
      <xdr:grpSp>
        <xdr:nvGrpSpPr>
          <xdr:cNvPr id="2717" name="Group 2716">
            <a:extLst>
              <a:ext uri="{FF2B5EF4-FFF2-40B4-BE49-F238E27FC236}">
                <a16:creationId xmlns:a16="http://schemas.microsoft.com/office/drawing/2014/main" id="{0A1945E8-7F45-4DF5-17C5-EF1BD63B22F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19" name="Straight Connector 2718">
              <a:extLst>
                <a:ext uri="{FF2B5EF4-FFF2-40B4-BE49-F238E27FC236}">
                  <a16:creationId xmlns:a16="http://schemas.microsoft.com/office/drawing/2014/main" id="{B57398BD-8587-6608-2FCC-954172C59A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0" name="Straight Connector 2719">
              <a:extLst>
                <a:ext uri="{FF2B5EF4-FFF2-40B4-BE49-F238E27FC236}">
                  <a16:creationId xmlns:a16="http://schemas.microsoft.com/office/drawing/2014/main" id="{76A19F41-88E8-4CFF-2EFA-B86A635E3E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1" name="Straight Connector 2720">
              <a:extLst>
                <a:ext uri="{FF2B5EF4-FFF2-40B4-BE49-F238E27FC236}">
                  <a16:creationId xmlns:a16="http://schemas.microsoft.com/office/drawing/2014/main" id="{984C568D-B528-E78A-3D5E-98F4C2D96F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2" name="Straight Connector 2721">
              <a:extLst>
                <a:ext uri="{FF2B5EF4-FFF2-40B4-BE49-F238E27FC236}">
                  <a16:creationId xmlns:a16="http://schemas.microsoft.com/office/drawing/2014/main" id="{62EA5A4B-F8DD-DF2F-2CBF-E122F419DC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3" name="Straight Connector 2722">
              <a:extLst>
                <a:ext uri="{FF2B5EF4-FFF2-40B4-BE49-F238E27FC236}">
                  <a16:creationId xmlns:a16="http://schemas.microsoft.com/office/drawing/2014/main" id="{80970FEF-8901-2262-6C6E-2083DFD08F3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4" name="Straight Connector 2723">
              <a:extLst>
                <a:ext uri="{FF2B5EF4-FFF2-40B4-BE49-F238E27FC236}">
                  <a16:creationId xmlns:a16="http://schemas.microsoft.com/office/drawing/2014/main" id="{F9FCA4D8-304F-05BC-82EB-DBB7738D1B7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E254E05A-998A-F4A5-C2D1-AB6BB1BDAD9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185</xdr:row>
      <xdr:rowOff>0</xdr:rowOff>
    </xdr:from>
    <xdr:to>
      <xdr:col>8</xdr:col>
      <xdr:colOff>274320</xdr:colOff>
      <xdr:row>187</xdr:row>
      <xdr:rowOff>2903</xdr:rowOff>
    </xdr:to>
    <xdr:grpSp>
      <xdr:nvGrpSpPr>
        <xdr:cNvPr id="2725" name="Group 2724">
          <a:extLst>
            <a:ext uri="{FF2B5EF4-FFF2-40B4-BE49-F238E27FC236}">
              <a16:creationId xmlns:a16="http://schemas.microsoft.com/office/drawing/2014/main" id="{DE42B8BC-D21C-4762-BAE9-0B487984E7C2}"/>
            </a:ext>
          </a:extLst>
        </xdr:cNvPr>
        <xdr:cNvGrpSpPr/>
      </xdr:nvGrpSpPr>
      <xdr:grpSpPr>
        <a:xfrm>
          <a:off x="4095750" y="32850667"/>
          <a:ext cx="274320" cy="362736"/>
          <a:chOff x="6147651" y="793750"/>
          <a:chExt cx="462699" cy="514350"/>
        </a:xfrm>
      </xdr:grpSpPr>
      <xdr:grpSp>
        <xdr:nvGrpSpPr>
          <xdr:cNvPr id="2726" name="Group 2725">
            <a:extLst>
              <a:ext uri="{FF2B5EF4-FFF2-40B4-BE49-F238E27FC236}">
                <a16:creationId xmlns:a16="http://schemas.microsoft.com/office/drawing/2014/main" id="{DC789738-7531-B311-8B2A-2A8F9D9653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28" name="Straight Connector 2727">
              <a:extLst>
                <a:ext uri="{FF2B5EF4-FFF2-40B4-BE49-F238E27FC236}">
                  <a16:creationId xmlns:a16="http://schemas.microsoft.com/office/drawing/2014/main" id="{35B4B429-A94F-19EF-BE8F-454EBC3747C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9" name="Straight Connector 2728">
              <a:extLst>
                <a:ext uri="{FF2B5EF4-FFF2-40B4-BE49-F238E27FC236}">
                  <a16:creationId xmlns:a16="http://schemas.microsoft.com/office/drawing/2014/main" id="{AB545584-A400-8978-F12A-34F5AEFDC2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0" name="Straight Connector 2729">
              <a:extLst>
                <a:ext uri="{FF2B5EF4-FFF2-40B4-BE49-F238E27FC236}">
                  <a16:creationId xmlns:a16="http://schemas.microsoft.com/office/drawing/2014/main" id="{5BD55811-9DFA-7AF9-1E62-626267D607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1" name="Straight Connector 2730">
              <a:extLst>
                <a:ext uri="{FF2B5EF4-FFF2-40B4-BE49-F238E27FC236}">
                  <a16:creationId xmlns:a16="http://schemas.microsoft.com/office/drawing/2014/main" id="{C61D4492-93F0-CB90-0D80-0E344B4A74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2" name="Straight Connector 2731">
              <a:extLst>
                <a:ext uri="{FF2B5EF4-FFF2-40B4-BE49-F238E27FC236}">
                  <a16:creationId xmlns:a16="http://schemas.microsoft.com/office/drawing/2014/main" id="{B5DDDD47-E366-84FA-886C-D105019E68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3" name="Straight Connector 2732">
              <a:extLst>
                <a:ext uri="{FF2B5EF4-FFF2-40B4-BE49-F238E27FC236}">
                  <a16:creationId xmlns:a16="http://schemas.microsoft.com/office/drawing/2014/main" id="{E40C12E4-3DC8-AB4E-F753-B16799AEDC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27" name="Straight Connector 2726">
            <a:extLst>
              <a:ext uri="{FF2B5EF4-FFF2-40B4-BE49-F238E27FC236}">
                <a16:creationId xmlns:a16="http://schemas.microsoft.com/office/drawing/2014/main" id="{DE40E02D-29B9-F3C7-5BA5-968CBA72321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185</xdr:row>
      <xdr:rowOff>0</xdr:rowOff>
    </xdr:from>
    <xdr:to>
      <xdr:col>12</xdr:col>
      <xdr:colOff>274320</xdr:colOff>
      <xdr:row>187</xdr:row>
      <xdr:rowOff>2903</xdr:rowOff>
    </xdr:to>
    <xdr:grpSp>
      <xdr:nvGrpSpPr>
        <xdr:cNvPr id="2734" name="Group 2733">
          <a:extLst>
            <a:ext uri="{FF2B5EF4-FFF2-40B4-BE49-F238E27FC236}">
              <a16:creationId xmlns:a16="http://schemas.microsoft.com/office/drawing/2014/main" id="{4A5D697C-8A4F-4421-9061-21C2E006196D}"/>
            </a:ext>
          </a:extLst>
        </xdr:cNvPr>
        <xdr:cNvGrpSpPr/>
      </xdr:nvGrpSpPr>
      <xdr:grpSpPr>
        <a:xfrm>
          <a:off x="6212417" y="32850667"/>
          <a:ext cx="274320" cy="362736"/>
          <a:chOff x="6147651" y="793750"/>
          <a:chExt cx="462699" cy="514350"/>
        </a:xfrm>
      </xdr:grpSpPr>
      <xdr:grpSp>
        <xdr:nvGrpSpPr>
          <xdr:cNvPr id="2735" name="Group 2734">
            <a:extLst>
              <a:ext uri="{FF2B5EF4-FFF2-40B4-BE49-F238E27FC236}">
                <a16:creationId xmlns:a16="http://schemas.microsoft.com/office/drawing/2014/main" id="{0360D61A-B168-BA31-67A1-58270C75293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37" name="Straight Connector 2736">
              <a:extLst>
                <a:ext uri="{FF2B5EF4-FFF2-40B4-BE49-F238E27FC236}">
                  <a16:creationId xmlns:a16="http://schemas.microsoft.com/office/drawing/2014/main" id="{B84DA594-0299-FD08-8F35-BF2AFCB421F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8" name="Straight Connector 2737">
              <a:extLst>
                <a:ext uri="{FF2B5EF4-FFF2-40B4-BE49-F238E27FC236}">
                  <a16:creationId xmlns:a16="http://schemas.microsoft.com/office/drawing/2014/main" id="{ADD631A5-67AA-D444-6F10-52746A2482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9" name="Straight Connector 2738">
              <a:extLst>
                <a:ext uri="{FF2B5EF4-FFF2-40B4-BE49-F238E27FC236}">
                  <a16:creationId xmlns:a16="http://schemas.microsoft.com/office/drawing/2014/main" id="{93BE0BE4-F141-D991-9135-A3A76AE247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0" name="Straight Connector 2739">
              <a:extLst>
                <a:ext uri="{FF2B5EF4-FFF2-40B4-BE49-F238E27FC236}">
                  <a16:creationId xmlns:a16="http://schemas.microsoft.com/office/drawing/2014/main" id="{2E659E9E-FCC2-9232-2548-C1E13AA1B6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1" name="Straight Connector 2740">
              <a:extLst>
                <a:ext uri="{FF2B5EF4-FFF2-40B4-BE49-F238E27FC236}">
                  <a16:creationId xmlns:a16="http://schemas.microsoft.com/office/drawing/2014/main" id="{47A4BE85-3243-EA4C-ED95-3B87010F40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2" name="Straight Connector 2741">
              <a:extLst>
                <a:ext uri="{FF2B5EF4-FFF2-40B4-BE49-F238E27FC236}">
                  <a16:creationId xmlns:a16="http://schemas.microsoft.com/office/drawing/2014/main" id="{452157C9-5858-7E65-DDB9-4E40F77E8B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36" name="Straight Connector 2735">
            <a:extLst>
              <a:ext uri="{FF2B5EF4-FFF2-40B4-BE49-F238E27FC236}">
                <a16:creationId xmlns:a16="http://schemas.microsoft.com/office/drawing/2014/main" id="{DB7B33EE-9690-2B54-3CAD-F34A932B4E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197</xdr:row>
      <xdr:rowOff>0</xdr:rowOff>
    </xdr:from>
    <xdr:to>
      <xdr:col>16</xdr:col>
      <xdr:colOff>274320</xdr:colOff>
      <xdr:row>199</xdr:row>
      <xdr:rowOff>2903</xdr:rowOff>
    </xdr:to>
    <xdr:grpSp>
      <xdr:nvGrpSpPr>
        <xdr:cNvPr id="2743" name="Group 2742">
          <a:extLst>
            <a:ext uri="{FF2B5EF4-FFF2-40B4-BE49-F238E27FC236}">
              <a16:creationId xmlns:a16="http://schemas.microsoft.com/office/drawing/2014/main" id="{05BFC4B6-656C-4654-8AAB-8AFF7AD0F9F9}"/>
            </a:ext>
          </a:extLst>
        </xdr:cNvPr>
        <xdr:cNvGrpSpPr/>
      </xdr:nvGrpSpPr>
      <xdr:grpSpPr>
        <a:xfrm>
          <a:off x="8329083" y="34903833"/>
          <a:ext cx="274320" cy="362737"/>
          <a:chOff x="6147651" y="793750"/>
          <a:chExt cx="462699" cy="514350"/>
        </a:xfrm>
      </xdr:grpSpPr>
      <xdr:grpSp>
        <xdr:nvGrpSpPr>
          <xdr:cNvPr id="2744" name="Group 2743">
            <a:extLst>
              <a:ext uri="{FF2B5EF4-FFF2-40B4-BE49-F238E27FC236}">
                <a16:creationId xmlns:a16="http://schemas.microsoft.com/office/drawing/2014/main" id="{7880D0B9-5D02-9D24-F34B-6A8B7C40E0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46" name="Straight Connector 2745">
              <a:extLst>
                <a:ext uri="{FF2B5EF4-FFF2-40B4-BE49-F238E27FC236}">
                  <a16:creationId xmlns:a16="http://schemas.microsoft.com/office/drawing/2014/main" id="{F29E5BFD-E666-8207-D176-70FF56160A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7" name="Straight Connector 2746">
              <a:extLst>
                <a:ext uri="{FF2B5EF4-FFF2-40B4-BE49-F238E27FC236}">
                  <a16:creationId xmlns:a16="http://schemas.microsoft.com/office/drawing/2014/main" id="{7921E4C4-D7ED-047D-BE5A-E50AC4BB75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8" name="Straight Connector 2747">
              <a:extLst>
                <a:ext uri="{FF2B5EF4-FFF2-40B4-BE49-F238E27FC236}">
                  <a16:creationId xmlns:a16="http://schemas.microsoft.com/office/drawing/2014/main" id="{53D14C7A-2D06-B9C8-7A1F-C1208A545BE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9" name="Straight Connector 2748">
              <a:extLst>
                <a:ext uri="{FF2B5EF4-FFF2-40B4-BE49-F238E27FC236}">
                  <a16:creationId xmlns:a16="http://schemas.microsoft.com/office/drawing/2014/main" id="{72644AC9-9DEE-0406-3F4A-63E4B0373C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0" name="Straight Connector 2749">
              <a:extLst>
                <a:ext uri="{FF2B5EF4-FFF2-40B4-BE49-F238E27FC236}">
                  <a16:creationId xmlns:a16="http://schemas.microsoft.com/office/drawing/2014/main" id="{6D10E480-DF2B-2F47-17AE-E911D4F9F0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1" name="Straight Connector 2750">
              <a:extLst>
                <a:ext uri="{FF2B5EF4-FFF2-40B4-BE49-F238E27FC236}">
                  <a16:creationId xmlns:a16="http://schemas.microsoft.com/office/drawing/2014/main" id="{4F98A54A-BFD9-9AE0-2239-2BBE1918CD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45" name="Straight Connector 2744">
            <a:extLst>
              <a:ext uri="{FF2B5EF4-FFF2-40B4-BE49-F238E27FC236}">
                <a16:creationId xmlns:a16="http://schemas.microsoft.com/office/drawing/2014/main" id="{F64BE736-07C9-5F65-9A75-3F1478749B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209</xdr:row>
      <xdr:rowOff>0</xdr:rowOff>
    </xdr:from>
    <xdr:to>
      <xdr:col>16</xdr:col>
      <xdr:colOff>274320</xdr:colOff>
      <xdr:row>211</xdr:row>
      <xdr:rowOff>2903</xdr:rowOff>
    </xdr:to>
    <xdr:grpSp>
      <xdr:nvGrpSpPr>
        <xdr:cNvPr id="2752" name="Group 2751">
          <a:extLst>
            <a:ext uri="{FF2B5EF4-FFF2-40B4-BE49-F238E27FC236}">
              <a16:creationId xmlns:a16="http://schemas.microsoft.com/office/drawing/2014/main" id="{BB425E59-F525-4343-BD48-4F0EBAB7D856}"/>
            </a:ext>
          </a:extLst>
        </xdr:cNvPr>
        <xdr:cNvGrpSpPr/>
      </xdr:nvGrpSpPr>
      <xdr:grpSpPr>
        <a:xfrm>
          <a:off x="8329083" y="36957000"/>
          <a:ext cx="274320" cy="362736"/>
          <a:chOff x="6147651" y="793750"/>
          <a:chExt cx="462699" cy="514350"/>
        </a:xfrm>
      </xdr:grpSpPr>
      <xdr:grpSp>
        <xdr:nvGrpSpPr>
          <xdr:cNvPr id="2753" name="Group 2752">
            <a:extLst>
              <a:ext uri="{FF2B5EF4-FFF2-40B4-BE49-F238E27FC236}">
                <a16:creationId xmlns:a16="http://schemas.microsoft.com/office/drawing/2014/main" id="{E92F475A-D27E-285A-3EB1-F4A0D52F98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55" name="Straight Connector 2754">
              <a:extLst>
                <a:ext uri="{FF2B5EF4-FFF2-40B4-BE49-F238E27FC236}">
                  <a16:creationId xmlns:a16="http://schemas.microsoft.com/office/drawing/2014/main" id="{54736E45-9523-51CA-137C-8FFCD7800E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6" name="Straight Connector 2755">
              <a:extLst>
                <a:ext uri="{FF2B5EF4-FFF2-40B4-BE49-F238E27FC236}">
                  <a16:creationId xmlns:a16="http://schemas.microsoft.com/office/drawing/2014/main" id="{3A9B0666-4E33-40BF-F696-2655B6B1F4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7" name="Straight Connector 2756">
              <a:extLst>
                <a:ext uri="{FF2B5EF4-FFF2-40B4-BE49-F238E27FC236}">
                  <a16:creationId xmlns:a16="http://schemas.microsoft.com/office/drawing/2014/main" id="{3E8E941B-5873-7159-1E23-1A7A6C07E57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8" name="Straight Connector 2757">
              <a:extLst>
                <a:ext uri="{FF2B5EF4-FFF2-40B4-BE49-F238E27FC236}">
                  <a16:creationId xmlns:a16="http://schemas.microsoft.com/office/drawing/2014/main" id="{CA2F29EA-949B-3493-938E-C9ECEE8973A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9" name="Straight Connector 2758">
              <a:extLst>
                <a:ext uri="{FF2B5EF4-FFF2-40B4-BE49-F238E27FC236}">
                  <a16:creationId xmlns:a16="http://schemas.microsoft.com/office/drawing/2014/main" id="{3663ABCB-1C2A-860F-FB7F-F4A38F6DAD5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0" name="Straight Connector 2759">
              <a:extLst>
                <a:ext uri="{FF2B5EF4-FFF2-40B4-BE49-F238E27FC236}">
                  <a16:creationId xmlns:a16="http://schemas.microsoft.com/office/drawing/2014/main" id="{BEFC76A1-F45E-FC5D-8F56-C2DE37C9339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54" name="Straight Connector 2753">
            <a:extLst>
              <a:ext uri="{FF2B5EF4-FFF2-40B4-BE49-F238E27FC236}">
                <a16:creationId xmlns:a16="http://schemas.microsoft.com/office/drawing/2014/main" id="{1E44DCAA-CDE1-2A67-7057-5F96AD9D733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209</xdr:row>
      <xdr:rowOff>0</xdr:rowOff>
    </xdr:from>
    <xdr:to>
      <xdr:col>18</xdr:col>
      <xdr:colOff>274320</xdr:colOff>
      <xdr:row>211</xdr:row>
      <xdr:rowOff>2903</xdr:rowOff>
    </xdr:to>
    <xdr:grpSp>
      <xdr:nvGrpSpPr>
        <xdr:cNvPr id="2761" name="Group 2760">
          <a:extLst>
            <a:ext uri="{FF2B5EF4-FFF2-40B4-BE49-F238E27FC236}">
              <a16:creationId xmlns:a16="http://schemas.microsoft.com/office/drawing/2014/main" id="{80C96B54-FE20-4447-A71F-252FB34DAA60}"/>
            </a:ext>
          </a:extLst>
        </xdr:cNvPr>
        <xdr:cNvGrpSpPr/>
      </xdr:nvGrpSpPr>
      <xdr:grpSpPr>
        <a:xfrm>
          <a:off x="9387417" y="36957000"/>
          <a:ext cx="274320" cy="362736"/>
          <a:chOff x="6147651" y="793750"/>
          <a:chExt cx="462699" cy="514350"/>
        </a:xfrm>
      </xdr:grpSpPr>
      <xdr:grpSp>
        <xdr:nvGrpSpPr>
          <xdr:cNvPr id="2762" name="Group 2761">
            <a:extLst>
              <a:ext uri="{FF2B5EF4-FFF2-40B4-BE49-F238E27FC236}">
                <a16:creationId xmlns:a16="http://schemas.microsoft.com/office/drawing/2014/main" id="{C4D05F08-FEF1-AF00-1A65-5D6358BEA92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64" name="Straight Connector 2763">
              <a:extLst>
                <a:ext uri="{FF2B5EF4-FFF2-40B4-BE49-F238E27FC236}">
                  <a16:creationId xmlns:a16="http://schemas.microsoft.com/office/drawing/2014/main" id="{EF6A742A-6EE3-B98C-52A6-00286849FEA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5" name="Straight Connector 2764">
              <a:extLst>
                <a:ext uri="{FF2B5EF4-FFF2-40B4-BE49-F238E27FC236}">
                  <a16:creationId xmlns:a16="http://schemas.microsoft.com/office/drawing/2014/main" id="{CF6CE8EB-2253-AC11-BE30-5FDE4426822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6" name="Straight Connector 2765">
              <a:extLst>
                <a:ext uri="{FF2B5EF4-FFF2-40B4-BE49-F238E27FC236}">
                  <a16:creationId xmlns:a16="http://schemas.microsoft.com/office/drawing/2014/main" id="{68B7339B-6189-E12E-7C33-703A0F711E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7" name="Straight Connector 2766">
              <a:extLst>
                <a:ext uri="{FF2B5EF4-FFF2-40B4-BE49-F238E27FC236}">
                  <a16:creationId xmlns:a16="http://schemas.microsoft.com/office/drawing/2014/main" id="{EDD8FD2D-289B-E1EC-580C-D4A5C0729E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8" name="Straight Connector 2767">
              <a:extLst>
                <a:ext uri="{FF2B5EF4-FFF2-40B4-BE49-F238E27FC236}">
                  <a16:creationId xmlns:a16="http://schemas.microsoft.com/office/drawing/2014/main" id="{F8F1F523-7FA5-578B-A5D3-7B7B1F7735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9" name="Straight Connector 2768">
              <a:extLst>
                <a:ext uri="{FF2B5EF4-FFF2-40B4-BE49-F238E27FC236}">
                  <a16:creationId xmlns:a16="http://schemas.microsoft.com/office/drawing/2014/main" id="{32225620-79C6-A614-8F80-0C729CD81E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63" name="Straight Connector 2762">
            <a:extLst>
              <a:ext uri="{FF2B5EF4-FFF2-40B4-BE49-F238E27FC236}">
                <a16:creationId xmlns:a16="http://schemas.microsoft.com/office/drawing/2014/main" id="{7AC06A64-B3E1-7DBA-44D4-BB1C0B5BCF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221</xdr:row>
      <xdr:rowOff>0</xdr:rowOff>
    </xdr:from>
    <xdr:to>
      <xdr:col>10</xdr:col>
      <xdr:colOff>274320</xdr:colOff>
      <xdr:row>223</xdr:row>
      <xdr:rowOff>2903</xdr:rowOff>
    </xdr:to>
    <xdr:grpSp>
      <xdr:nvGrpSpPr>
        <xdr:cNvPr id="2770" name="Group 2769">
          <a:extLst>
            <a:ext uri="{FF2B5EF4-FFF2-40B4-BE49-F238E27FC236}">
              <a16:creationId xmlns:a16="http://schemas.microsoft.com/office/drawing/2014/main" id="{C1758F51-A347-4115-B204-2C1007FD33BA}"/>
            </a:ext>
          </a:extLst>
        </xdr:cNvPr>
        <xdr:cNvGrpSpPr/>
      </xdr:nvGrpSpPr>
      <xdr:grpSpPr>
        <a:xfrm>
          <a:off x="5154083" y="39010167"/>
          <a:ext cx="274320" cy="362736"/>
          <a:chOff x="6147651" y="793750"/>
          <a:chExt cx="462699" cy="514350"/>
        </a:xfrm>
      </xdr:grpSpPr>
      <xdr:grpSp>
        <xdr:nvGrpSpPr>
          <xdr:cNvPr id="2771" name="Group 2770">
            <a:extLst>
              <a:ext uri="{FF2B5EF4-FFF2-40B4-BE49-F238E27FC236}">
                <a16:creationId xmlns:a16="http://schemas.microsoft.com/office/drawing/2014/main" id="{9C77E2D1-FACF-5D5C-635A-9D50A50C04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73" name="Straight Connector 2772">
              <a:extLst>
                <a:ext uri="{FF2B5EF4-FFF2-40B4-BE49-F238E27FC236}">
                  <a16:creationId xmlns:a16="http://schemas.microsoft.com/office/drawing/2014/main" id="{15620CD5-6A9F-FB56-E57A-87486BBF904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4" name="Straight Connector 2773">
              <a:extLst>
                <a:ext uri="{FF2B5EF4-FFF2-40B4-BE49-F238E27FC236}">
                  <a16:creationId xmlns:a16="http://schemas.microsoft.com/office/drawing/2014/main" id="{C392584F-37EE-1D4C-F471-306A1DA852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5" name="Straight Connector 2774">
              <a:extLst>
                <a:ext uri="{FF2B5EF4-FFF2-40B4-BE49-F238E27FC236}">
                  <a16:creationId xmlns:a16="http://schemas.microsoft.com/office/drawing/2014/main" id="{64A0F7D8-C643-3757-5787-97721F9E8C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6" name="Straight Connector 2775">
              <a:extLst>
                <a:ext uri="{FF2B5EF4-FFF2-40B4-BE49-F238E27FC236}">
                  <a16:creationId xmlns:a16="http://schemas.microsoft.com/office/drawing/2014/main" id="{5C332750-EA34-43B1-7BB9-6D97116160D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7" name="Straight Connector 2776">
              <a:extLst>
                <a:ext uri="{FF2B5EF4-FFF2-40B4-BE49-F238E27FC236}">
                  <a16:creationId xmlns:a16="http://schemas.microsoft.com/office/drawing/2014/main" id="{DCD137B2-B8A8-DD6D-73FC-22373CFE1DF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8" name="Straight Connector 2777">
              <a:extLst>
                <a:ext uri="{FF2B5EF4-FFF2-40B4-BE49-F238E27FC236}">
                  <a16:creationId xmlns:a16="http://schemas.microsoft.com/office/drawing/2014/main" id="{B567ADC9-361B-BE6A-324A-47772CDBFBC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72" name="Straight Connector 2771">
            <a:extLst>
              <a:ext uri="{FF2B5EF4-FFF2-40B4-BE49-F238E27FC236}">
                <a16:creationId xmlns:a16="http://schemas.microsoft.com/office/drawing/2014/main" id="{D745D9CC-C190-89DD-2E8A-5580ECE28C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221</xdr:row>
      <xdr:rowOff>0</xdr:rowOff>
    </xdr:from>
    <xdr:to>
      <xdr:col>18</xdr:col>
      <xdr:colOff>274320</xdr:colOff>
      <xdr:row>223</xdr:row>
      <xdr:rowOff>2903</xdr:rowOff>
    </xdr:to>
    <xdr:grpSp>
      <xdr:nvGrpSpPr>
        <xdr:cNvPr id="2779" name="Group 2778">
          <a:extLst>
            <a:ext uri="{FF2B5EF4-FFF2-40B4-BE49-F238E27FC236}">
              <a16:creationId xmlns:a16="http://schemas.microsoft.com/office/drawing/2014/main" id="{98E019A2-2829-4F81-940F-4224C9DE9A56}"/>
            </a:ext>
          </a:extLst>
        </xdr:cNvPr>
        <xdr:cNvGrpSpPr/>
      </xdr:nvGrpSpPr>
      <xdr:grpSpPr>
        <a:xfrm>
          <a:off x="9387417" y="39010167"/>
          <a:ext cx="274320" cy="362736"/>
          <a:chOff x="6147651" y="793750"/>
          <a:chExt cx="462699" cy="514350"/>
        </a:xfrm>
      </xdr:grpSpPr>
      <xdr:grpSp>
        <xdr:nvGrpSpPr>
          <xdr:cNvPr id="2780" name="Group 2779">
            <a:extLst>
              <a:ext uri="{FF2B5EF4-FFF2-40B4-BE49-F238E27FC236}">
                <a16:creationId xmlns:a16="http://schemas.microsoft.com/office/drawing/2014/main" id="{E25D3452-4559-64BD-E890-E434D9E444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82" name="Straight Connector 2781">
              <a:extLst>
                <a:ext uri="{FF2B5EF4-FFF2-40B4-BE49-F238E27FC236}">
                  <a16:creationId xmlns:a16="http://schemas.microsoft.com/office/drawing/2014/main" id="{5202C91B-96BC-BE00-7BD3-72AD98B352A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3" name="Straight Connector 2782">
              <a:extLst>
                <a:ext uri="{FF2B5EF4-FFF2-40B4-BE49-F238E27FC236}">
                  <a16:creationId xmlns:a16="http://schemas.microsoft.com/office/drawing/2014/main" id="{C534C2E9-9930-4C57-5E63-58767D4007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4" name="Straight Connector 2783">
              <a:extLst>
                <a:ext uri="{FF2B5EF4-FFF2-40B4-BE49-F238E27FC236}">
                  <a16:creationId xmlns:a16="http://schemas.microsoft.com/office/drawing/2014/main" id="{0E76D49D-573C-3D75-CE33-3B94F28D5D9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5" name="Straight Connector 2784">
              <a:extLst>
                <a:ext uri="{FF2B5EF4-FFF2-40B4-BE49-F238E27FC236}">
                  <a16:creationId xmlns:a16="http://schemas.microsoft.com/office/drawing/2014/main" id="{B4F40EF0-EC5F-0BFF-3045-201FB73BCCA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6" name="Straight Connector 2785">
              <a:extLst>
                <a:ext uri="{FF2B5EF4-FFF2-40B4-BE49-F238E27FC236}">
                  <a16:creationId xmlns:a16="http://schemas.microsoft.com/office/drawing/2014/main" id="{8237FDE2-05A7-AD62-0400-145031264A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7" name="Straight Connector 2786">
              <a:extLst>
                <a:ext uri="{FF2B5EF4-FFF2-40B4-BE49-F238E27FC236}">
                  <a16:creationId xmlns:a16="http://schemas.microsoft.com/office/drawing/2014/main" id="{0743FE98-80A6-99A8-C5DE-105DB217C53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81" name="Straight Connector 2780">
            <a:extLst>
              <a:ext uri="{FF2B5EF4-FFF2-40B4-BE49-F238E27FC236}">
                <a16:creationId xmlns:a16="http://schemas.microsoft.com/office/drawing/2014/main" id="{6134209A-1963-C622-73FE-2E39E3F883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221</xdr:row>
      <xdr:rowOff>0</xdr:rowOff>
    </xdr:from>
    <xdr:to>
      <xdr:col>12</xdr:col>
      <xdr:colOff>274320</xdr:colOff>
      <xdr:row>223</xdr:row>
      <xdr:rowOff>2903</xdr:rowOff>
    </xdr:to>
    <xdr:grpSp>
      <xdr:nvGrpSpPr>
        <xdr:cNvPr id="2788" name="Group 2787">
          <a:extLst>
            <a:ext uri="{FF2B5EF4-FFF2-40B4-BE49-F238E27FC236}">
              <a16:creationId xmlns:a16="http://schemas.microsoft.com/office/drawing/2014/main" id="{77C3F5AE-D1C9-487E-90D3-93F17626BA54}"/>
            </a:ext>
          </a:extLst>
        </xdr:cNvPr>
        <xdr:cNvGrpSpPr/>
      </xdr:nvGrpSpPr>
      <xdr:grpSpPr>
        <a:xfrm>
          <a:off x="6212417" y="39010167"/>
          <a:ext cx="274320" cy="362736"/>
          <a:chOff x="6147651" y="793750"/>
          <a:chExt cx="462699" cy="514350"/>
        </a:xfrm>
      </xdr:grpSpPr>
      <xdr:grpSp>
        <xdr:nvGrpSpPr>
          <xdr:cNvPr id="2789" name="Group 2788">
            <a:extLst>
              <a:ext uri="{FF2B5EF4-FFF2-40B4-BE49-F238E27FC236}">
                <a16:creationId xmlns:a16="http://schemas.microsoft.com/office/drawing/2014/main" id="{7CB734E4-75C4-EADF-4D43-BCF7F2CC200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91" name="Straight Connector 2790">
              <a:extLst>
                <a:ext uri="{FF2B5EF4-FFF2-40B4-BE49-F238E27FC236}">
                  <a16:creationId xmlns:a16="http://schemas.microsoft.com/office/drawing/2014/main" id="{A575B9F9-28C6-9A46-96E6-1700D93D45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2" name="Straight Connector 2791">
              <a:extLst>
                <a:ext uri="{FF2B5EF4-FFF2-40B4-BE49-F238E27FC236}">
                  <a16:creationId xmlns:a16="http://schemas.microsoft.com/office/drawing/2014/main" id="{59A807EC-C1BA-D9BE-909F-009592C42E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3" name="Straight Connector 2792">
              <a:extLst>
                <a:ext uri="{FF2B5EF4-FFF2-40B4-BE49-F238E27FC236}">
                  <a16:creationId xmlns:a16="http://schemas.microsoft.com/office/drawing/2014/main" id="{975CAC35-69B3-32C5-88AA-6C59A62DD2D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4" name="Straight Connector 2793">
              <a:extLst>
                <a:ext uri="{FF2B5EF4-FFF2-40B4-BE49-F238E27FC236}">
                  <a16:creationId xmlns:a16="http://schemas.microsoft.com/office/drawing/2014/main" id="{0EF8344F-47AC-449A-1D22-A2C23985BF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5" name="Straight Connector 2794">
              <a:extLst>
                <a:ext uri="{FF2B5EF4-FFF2-40B4-BE49-F238E27FC236}">
                  <a16:creationId xmlns:a16="http://schemas.microsoft.com/office/drawing/2014/main" id="{29AF7060-3753-82AF-94AE-E2CF48FACCF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6" name="Straight Connector 2795">
              <a:extLst>
                <a:ext uri="{FF2B5EF4-FFF2-40B4-BE49-F238E27FC236}">
                  <a16:creationId xmlns:a16="http://schemas.microsoft.com/office/drawing/2014/main" id="{6CE58430-FE6A-C43A-761D-22E1B32B51D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90" name="Straight Connector 2789">
            <a:extLst>
              <a:ext uri="{FF2B5EF4-FFF2-40B4-BE49-F238E27FC236}">
                <a16:creationId xmlns:a16="http://schemas.microsoft.com/office/drawing/2014/main" id="{B97184CA-4A66-3739-1539-68B2D2EDF5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245</xdr:row>
      <xdr:rowOff>0</xdr:rowOff>
    </xdr:from>
    <xdr:to>
      <xdr:col>12</xdr:col>
      <xdr:colOff>274320</xdr:colOff>
      <xdr:row>247</xdr:row>
      <xdr:rowOff>2902</xdr:rowOff>
    </xdr:to>
    <xdr:grpSp>
      <xdr:nvGrpSpPr>
        <xdr:cNvPr id="2797" name="Group 2796">
          <a:extLst>
            <a:ext uri="{FF2B5EF4-FFF2-40B4-BE49-F238E27FC236}">
              <a16:creationId xmlns:a16="http://schemas.microsoft.com/office/drawing/2014/main" id="{A8FF2BF2-DDEC-4490-B442-5B87C49C47C9}"/>
            </a:ext>
          </a:extLst>
        </xdr:cNvPr>
        <xdr:cNvGrpSpPr/>
      </xdr:nvGrpSpPr>
      <xdr:grpSpPr>
        <a:xfrm>
          <a:off x="6212417" y="43116500"/>
          <a:ext cx="274320" cy="362735"/>
          <a:chOff x="6147651" y="793750"/>
          <a:chExt cx="462699" cy="514350"/>
        </a:xfrm>
      </xdr:grpSpPr>
      <xdr:grpSp>
        <xdr:nvGrpSpPr>
          <xdr:cNvPr id="2798" name="Group 2797">
            <a:extLst>
              <a:ext uri="{FF2B5EF4-FFF2-40B4-BE49-F238E27FC236}">
                <a16:creationId xmlns:a16="http://schemas.microsoft.com/office/drawing/2014/main" id="{808D62BE-01A6-7658-EBF0-8B0F9134A1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00" name="Straight Connector 2799">
              <a:extLst>
                <a:ext uri="{FF2B5EF4-FFF2-40B4-BE49-F238E27FC236}">
                  <a16:creationId xmlns:a16="http://schemas.microsoft.com/office/drawing/2014/main" id="{2FD6EC22-5E39-A565-A492-E45E0344049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1" name="Straight Connector 2800">
              <a:extLst>
                <a:ext uri="{FF2B5EF4-FFF2-40B4-BE49-F238E27FC236}">
                  <a16:creationId xmlns:a16="http://schemas.microsoft.com/office/drawing/2014/main" id="{87AD7E86-741A-DD8E-7802-7FD3FD366E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2" name="Straight Connector 2801">
              <a:extLst>
                <a:ext uri="{FF2B5EF4-FFF2-40B4-BE49-F238E27FC236}">
                  <a16:creationId xmlns:a16="http://schemas.microsoft.com/office/drawing/2014/main" id="{BDEA78E1-52E2-4D77-5276-316FA62E83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3" name="Straight Connector 2802">
              <a:extLst>
                <a:ext uri="{FF2B5EF4-FFF2-40B4-BE49-F238E27FC236}">
                  <a16:creationId xmlns:a16="http://schemas.microsoft.com/office/drawing/2014/main" id="{F207603A-FAD2-89A0-BE3C-A487DBD534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4" name="Straight Connector 2803">
              <a:extLst>
                <a:ext uri="{FF2B5EF4-FFF2-40B4-BE49-F238E27FC236}">
                  <a16:creationId xmlns:a16="http://schemas.microsoft.com/office/drawing/2014/main" id="{5EB602CF-5D7D-552D-9331-58F01C40AB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5" name="Straight Connector 2804">
              <a:extLst>
                <a:ext uri="{FF2B5EF4-FFF2-40B4-BE49-F238E27FC236}">
                  <a16:creationId xmlns:a16="http://schemas.microsoft.com/office/drawing/2014/main" id="{11466052-3AC1-DD2D-9B9F-3501EE5ABE8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99" name="Straight Connector 2798">
            <a:extLst>
              <a:ext uri="{FF2B5EF4-FFF2-40B4-BE49-F238E27FC236}">
                <a16:creationId xmlns:a16="http://schemas.microsoft.com/office/drawing/2014/main" id="{771BEFBE-CAD3-5DFC-5E84-CE7B9DAD52B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245</xdr:row>
      <xdr:rowOff>0</xdr:rowOff>
    </xdr:from>
    <xdr:to>
      <xdr:col>16</xdr:col>
      <xdr:colOff>274320</xdr:colOff>
      <xdr:row>247</xdr:row>
      <xdr:rowOff>2902</xdr:rowOff>
    </xdr:to>
    <xdr:grpSp>
      <xdr:nvGrpSpPr>
        <xdr:cNvPr id="2806" name="Group 2805">
          <a:extLst>
            <a:ext uri="{FF2B5EF4-FFF2-40B4-BE49-F238E27FC236}">
              <a16:creationId xmlns:a16="http://schemas.microsoft.com/office/drawing/2014/main" id="{0316441C-F725-4F10-AA30-484E5EEBEFB6}"/>
            </a:ext>
          </a:extLst>
        </xdr:cNvPr>
        <xdr:cNvGrpSpPr/>
      </xdr:nvGrpSpPr>
      <xdr:grpSpPr>
        <a:xfrm>
          <a:off x="8329083" y="43116500"/>
          <a:ext cx="274320" cy="362735"/>
          <a:chOff x="6147651" y="793750"/>
          <a:chExt cx="462699" cy="514350"/>
        </a:xfrm>
      </xdr:grpSpPr>
      <xdr:grpSp>
        <xdr:nvGrpSpPr>
          <xdr:cNvPr id="2807" name="Group 2806">
            <a:extLst>
              <a:ext uri="{FF2B5EF4-FFF2-40B4-BE49-F238E27FC236}">
                <a16:creationId xmlns:a16="http://schemas.microsoft.com/office/drawing/2014/main" id="{1268F868-A596-D5C6-EAD5-219F4979E7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09" name="Straight Connector 2808">
              <a:extLst>
                <a:ext uri="{FF2B5EF4-FFF2-40B4-BE49-F238E27FC236}">
                  <a16:creationId xmlns:a16="http://schemas.microsoft.com/office/drawing/2014/main" id="{DBB71443-435B-60C7-E56A-FA99CCE02D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0" name="Straight Connector 2809">
              <a:extLst>
                <a:ext uri="{FF2B5EF4-FFF2-40B4-BE49-F238E27FC236}">
                  <a16:creationId xmlns:a16="http://schemas.microsoft.com/office/drawing/2014/main" id="{EAB1B724-EE28-170A-5294-ABE01514FF5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1" name="Straight Connector 2810">
              <a:extLst>
                <a:ext uri="{FF2B5EF4-FFF2-40B4-BE49-F238E27FC236}">
                  <a16:creationId xmlns:a16="http://schemas.microsoft.com/office/drawing/2014/main" id="{851176AD-6EE3-ABF7-4CAC-9C279D18D1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2" name="Straight Connector 2811">
              <a:extLst>
                <a:ext uri="{FF2B5EF4-FFF2-40B4-BE49-F238E27FC236}">
                  <a16:creationId xmlns:a16="http://schemas.microsoft.com/office/drawing/2014/main" id="{3EA0A7D8-6FE5-F0ED-1B65-B1499762F2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3" name="Straight Connector 2812">
              <a:extLst>
                <a:ext uri="{FF2B5EF4-FFF2-40B4-BE49-F238E27FC236}">
                  <a16:creationId xmlns:a16="http://schemas.microsoft.com/office/drawing/2014/main" id="{365BF61A-CC9E-D1A1-1F67-7E672D7105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4" name="Straight Connector 2813">
              <a:extLst>
                <a:ext uri="{FF2B5EF4-FFF2-40B4-BE49-F238E27FC236}">
                  <a16:creationId xmlns:a16="http://schemas.microsoft.com/office/drawing/2014/main" id="{466DEF8F-67EC-01EF-7A1E-A966F20CE8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08" name="Straight Connector 2807">
            <a:extLst>
              <a:ext uri="{FF2B5EF4-FFF2-40B4-BE49-F238E27FC236}">
                <a16:creationId xmlns:a16="http://schemas.microsoft.com/office/drawing/2014/main" id="{36654959-297F-1CF6-8402-A7DEB4666F1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245</xdr:row>
      <xdr:rowOff>0</xdr:rowOff>
    </xdr:from>
    <xdr:to>
      <xdr:col>18</xdr:col>
      <xdr:colOff>274320</xdr:colOff>
      <xdr:row>247</xdr:row>
      <xdr:rowOff>2902</xdr:rowOff>
    </xdr:to>
    <xdr:grpSp>
      <xdr:nvGrpSpPr>
        <xdr:cNvPr id="2815" name="Group 2814">
          <a:extLst>
            <a:ext uri="{FF2B5EF4-FFF2-40B4-BE49-F238E27FC236}">
              <a16:creationId xmlns:a16="http://schemas.microsoft.com/office/drawing/2014/main" id="{0A892A6F-F489-4F73-A395-E6ED55ED9B61}"/>
            </a:ext>
          </a:extLst>
        </xdr:cNvPr>
        <xdr:cNvGrpSpPr/>
      </xdr:nvGrpSpPr>
      <xdr:grpSpPr>
        <a:xfrm>
          <a:off x="9387417" y="43116500"/>
          <a:ext cx="274320" cy="362735"/>
          <a:chOff x="6147651" y="793750"/>
          <a:chExt cx="462699" cy="514350"/>
        </a:xfrm>
      </xdr:grpSpPr>
      <xdr:grpSp>
        <xdr:nvGrpSpPr>
          <xdr:cNvPr id="2816" name="Group 2815">
            <a:extLst>
              <a:ext uri="{FF2B5EF4-FFF2-40B4-BE49-F238E27FC236}">
                <a16:creationId xmlns:a16="http://schemas.microsoft.com/office/drawing/2014/main" id="{2EAC16BE-90B4-8444-A57A-383BA05D06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18" name="Straight Connector 2817">
              <a:extLst>
                <a:ext uri="{FF2B5EF4-FFF2-40B4-BE49-F238E27FC236}">
                  <a16:creationId xmlns:a16="http://schemas.microsoft.com/office/drawing/2014/main" id="{2FDDCB28-3778-7DCC-C790-A67486DB54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9" name="Straight Connector 2818">
              <a:extLst>
                <a:ext uri="{FF2B5EF4-FFF2-40B4-BE49-F238E27FC236}">
                  <a16:creationId xmlns:a16="http://schemas.microsoft.com/office/drawing/2014/main" id="{E50E307C-EF50-A66C-D518-479EF0967E3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0" name="Straight Connector 2819">
              <a:extLst>
                <a:ext uri="{FF2B5EF4-FFF2-40B4-BE49-F238E27FC236}">
                  <a16:creationId xmlns:a16="http://schemas.microsoft.com/office/drawing/2014/main" id="{EFE2BEF7-0772-46B2-B9EE-21D5032211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1" name="Straight Connector 2820">
              <a:extLst>
                <a:ext uri="{FF2B5EF4-FFF2-40B4-BE49-F238E27FC236}">
                  <a16:creationId xmlns:a16="http://schemas.microsoft.com/office/drawing/2014/main" id="{AE2B37C0-781D-FCF5-6F49-7D977F87C1A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2" name="Straight Connector 2821">
              <a:extLst>
                <a:ext uri="{FF2B5EF4-FFF2-40B4-BE49-F238E27FC236}">
                  <a16:creationId xmlns:a16="http://schemas.microsoft.com/office/drawing/2014/main" id="{DF0495D7-0D86-5811-62D2-E1365A16954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3" name="Straight Connector 2822">
              <a:extLst>
                <a:ext uri="{FF2B5EF4-FFF2-40B4-BE49-F238E27FC236}">
                  <a16:creationId xmlns:a16="http://schemas.microsoft.com/office/drawing/2014/main" id="{93E49FB3-9688-B4AC-7006-B32E2465EC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17" name="Straight Connector 2816">
            <a:extLst>
              <a:ext uri="{FF2B5EF4-FFF2-40B4-BE49-F238E27FC236}">
                <a16:creationId xmlns:a16="http://schemas.microsoft.com/office/drawing/2014/main" id="{5334A3D5-4B86-076E-0081-79A88BB3284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274320</xdr:colOff>
      <xdr:row>259</xdr:row>
      <xdr:rowOff>2902</xdr:rowOff>
    </xdr:to>
    <xdr:grpSp>
      <xdr:nvGrpSpPr>
        <xdr:cNvPr id="2824" name="Group 2823">
          <a:extLst>
            <a:ext uri="{FF2B5EF4-FFF2-40B4-BE49-F238E27FC236}">
              <a16:creationId xmlns:a16="http://schemas.microsoft.com/office/drawing/2014/main" id="{01A0415E-5BEF-487F-842E-DC309C51A2A3}"/>
            </a:ext>
          </a:extLst>
        </xdr:cNvPr>
        <xdr:cNvGrpSpPr/>
      </xdr:nvGrpSpPr>
      <xdr:grpSpPr>
        <a:xfrm>
          <a:off x="920750" y="45169667"/>
          <a:ext cx="274320" cy="362735"/>
          <a:chOff x="6147651" y="793750"/>
          <a:chExt cx="462699" cy="514350"/>
        </a:xfrm>
      </xdr:grpSpPr>
      <xdr:grpSp>
        <xdr:nvGrpSpPr>
          <xdr:cNvPr id="2825" name="Group 2824">
            <a:extLst>
              <a:ext uri="{FF2B5EF4-FFF2-40B4-BE49-F238E27FC236}">
                <a16:creationId xmlns:a16="http://schemas.microsoft.com/office/drawing/2014/main" id="{AD001AD6-5746-FEED-08B3-D40749F0466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27" name="Straight Connector 2826">
              <a:extLst>
                <a:ext uri="{FF2B5EF4-FFF2-40B4-BE49-F238E27FC236}">
                  <a16:creationId xmlns:a16="http://schemas.microsoft.com/office/drawing/2014/main" id="{05F1D744-5968-34E5-A6B6-6384B0D79A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8" name="Straight Connector 2827">
              <a:extLst>
                <a:ext uri="{FF2B5EF4-FFF2-40B4-BE49-F238E27FC236}">
                  <a16:creationId xmlns:a16="http://schemas.microsoft.com/office/drawing/2014/main" id="{5C1C997F-5033-B127-90E4-B23C8A289D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9" name="Straight Connector 2828">
              <a:extLst>
                <a:ext uri="{FF2B5EF4-FFF2-40B4-BE49-F238E27FC236}">
                  <a16:creationId xmlns:a16="http://schemas.microsoft.com/office/drawing/2014/main" id="{EEB6DC76-71E6-AF28-D7DC-9E29B30F18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0" name="Straight Connector 2829">
              <a:extLst>
                <a:ext uri="{FF2B5EF4-FFF2-40B4-BE49-F238E27FC236}">
                  <a16:creationId xmlns:a16="http://schemas.microsoft.com/office/drawing/2014/main" id="{60636685-4219-CE77-FDB7-ED8B445343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1" name="Straight Connector 2830">
              <a:extLst>
                <a:ext uri="{FF2B5EF4-FFF2-40B4-BE49-F238E27FC236}">
                  <a16:creationId xmlns:a16="http://schemas.microsoft.com/office/drawing/2014/main" id="{0B42C776-8B18-937E-2BB3-6E80CCA9F45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2" name="Straight Connector 2831">
              <a:extLst>
                <a:ext uri="{FF2B5EF4-FFF2-40B4-BE49-F238E27FC236}">
                  <a16:creationId xmlns:a16="http://schemas.microsoft.com/office/drawing/2014/main" id="{29A87405-7F17-FDAF-62E3-31FD379010A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26" name="Straight Connector 2825">
            <a:extLst>
              <a:ext uri="{FF2B5EF4-FFF2-40B4-BE49-F238E27FC236}">
                <a16:creationId xmlns:a16="http://schemas.microsoft.com/office/drawing/2014/main" id="{20C6482A-7E4D-050D-D586-2C927006A13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257</xdr:row>
      <xdr:rowOff>0</xdr:rowOff>
    </xdr:from>
    <xdr:to>
      <xdr:col>4</xdr:col>
      <xdr:colOff>274320</xdr:colOff>
      <xdr:row>259</xdr:row>
      <xdr:rowOff>2903</xdr:rowOff>
    </xdr:to>
    <xdr:grpSp>
      <xdr:nvGrpSpPr>
        <xdr:cNvPr id="2833" name="Group 2832">
          <a:extLst>
            <a:ext uri="{FF2B5EF4-FFF2-40B4-BE49-F238E27FC236}">
              <a16:creationId xmlns:a16="http://schemas.microsoft.com/office/drawing/2014/main" id="{50B2D3C1-E69F-489B-8564-EAFD9EB8E6B2}"/>
            </a:ext>
          </a:extLst>
        </xdr:cNvPr>
        <xdr:cNvGrpSpPr/>
      </xdr:nvGrpSpPr>
      <xdr:grpSpPr>
        <a:xfrm>
          <a:off x="1979083" y="45169667"/>
          <a:ext cx="274320" cy="362736"/>
          <a:chOff x="6147651" y="793750"/>
          <a:chExt cx="462699" cy="514350"/>
        </a:xfrm>
      </xdr:grpSpPr>
      <xdr:grpSp>
        <xdr:nvGrpSpPr>
          <xdr:cNvPr id="2834" name="Group 2833">
            <a:extLst>
              <a:ext uri="{FF2B5EF4-FFF2-40B4-BE49-F238E27FC236}">
                <a16:creationId xmlns:a16="http://schemas.microsoft.com/office/drawing/2014/main" id="{418CFBD5-D306-E016-FB1F-29D08588EA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36" name="Straight Connector 2835">
              <a:extLst>
                <a:ext uri="{FF2B5EF4-FFF2-40B4-BE49-F238E27FC236}">
                  <a16:creationId xmlns:a16="http://schemas.microsoft.com/office/drawing/2014/main" id="{786CB4E0-344E-36BF-13EB-5CEBC0A8AB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7" name="Straight Connector 2836">
              <a:extLst>
                <a:ext uri="{FF2B5EF4-FFF2-40B4-BE49-F238E27FC236}">
                  <a16:creationId xmlns:a16="http://schemas.microsoft.com/office/drawing/2014/main" id="{C0840D1A-EEEF-C151-8A43-4FF91331B26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8" name="Straight Connector 2837">
              <a:extLst>
                <a:ext uri="{FF2B5EF4-FFF2-40B4-BE49-F238E27FC236}">
                  <a16:creationId xmlns:a16="http://schemas.microsoft.com/office/drawing/2014/main" id="{CE82415D-57B2-1F02-4C77-A5F8B7D174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9" name="Straight Connector 2838">
              <a:extLst>
                <a:ext uri="{FF2B5EF4-FFF2-40B4-BE49-F238E27FC236}">
                  <a16:creationId xmlns:a16="http://schemas.microsoft.com/office/drawing/2014/main" id="{F4FB9DD8-F725-2721-DD8A-8F3232F0C3D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0" name="Straight Connector 2839">
              <a:extLst>
                <a:ext uri="{FF2B5EF4-FFF2-40B4-BE49-F238E27FC236}">
                  <a16:creationId xmlns:a16="http://schemas.microsoft.com/office/drawing/2014/main" id="{F4197D76-F0FA-CCE1-0EB9-698E29E7406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1" name="Straight Connector 2840">
              <a:extLst>
                <a:ext uri="{FF2B5EF4-FFF2-40B4-BE49-F238E27FC236}">
                  <a16:creationId xmlns:a16="http://schemas.microsoft.com/office/drawing/2014/main" id="{71118F9C-95B2-BE35-63E3-F337721652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35" name="Straight Connector 2834">
            <a:extLst>
              <a:ext uri="{FF2B5EF4-FFF2-40B4-BE49-F238E27FC236}">
                <a16:creationId xmlns:a16="http://schemas.microsoft.com/office/drawing/2014/main" id="{B3CDBBDA-07E3-C26F-9C03-46DB53D0F6A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257</xdr:row>
      <xdr:rowOff>0</xdr:rowOff>
    </xdr:from>
    <xdr:to>
      <xdr:col>6</xdr:col>
      <xdr:colOff>274320</xdr:colOff>
      <xdr:row>259</xdr:row>
      <xdr:rowOff>2903</xdr:rowOff>
    </xdr:to>
    <xdr:grpSp>
      <xdr:nvGrpSpPr>
        <xdr:cNvPr id="2842" name="Group 2841">
          <a:extLst>
            <a:ext uri="{FF2B5EF4-FFF2-40B4-BE49-F238E27FC236}">
              <a16:creationId xmlns:a16="http://schemas.microsoft.com/office/drawing/2014/main" id="{BFFE719D-4621-4094-89B3-048F5307A18C}"/>
            </a:ext>
          </a:extLst>
        </xdr:cNvPr>
        <xdr:cNvGrpSpPr/>
      </xdr:nvGrpSpPr>
      <xdr:grpSpPr>
        <a:xfrm>
          <a:off x="3037417" y="45169667"/>
          <a:ext cx="274320" cy="362736"/>
          <a:chOff x="6147651" y="793750"/>
          <a:chExt cx="462699" cy="514350"/>
        </a:xfrm>
      </xdr:grpSpPr>
      <xdr:grpSp>
        <xdr:nvGrpSpPr>
          <xdr:cNvPr id="2843" name="Group 2842">
            <a:extLst>
              <a:ext uri="{FF2B5EF4-FFF2-40B4-BE49-F238E27FC236}">
                <a16:creationId xmlns:a16="http://schemas.microsoft.com/office/drawing/2014/main" id="{3DACD29E-6401-E563-469B-CBE0F9EDFC5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45" name="Straight Connector 2844">
              <a:extLst>
                <a:ext uri="{FF2B5EF4-FFF2-40B4-BE49-F238E27FC236}">
                  <a16:creationId xmlns:a16="http://schemas.microsoft.com/office/drawing/2014/main" id="{81BE31B3-726F-B53E-7604-208D00A97E4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6" name="Straight Connector 2845">
              <a:extLst>
                <a:ext uri="{FF2B5EF4-FFF2-40B4-BE49-F238E27FC236}">
                  <a16:creationId xmlns:a16="http://schemas.microsoft.com/office/drawing/2014/main" id="{3CB3B397-BDD4-6499-C4EC-1A01A2F5552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7" name="Straight Connector 2846">
              <a:extLst>
                <a:ext uri="{FF2B5EF4-FFF2-40B4-BE49-F238E27FC236}">
                  <a16:creationId xmlns:a16="http://schemas.microsoft.com/office/drawing/2014/main" id="{61286B22-FEA4-E4E5-CB6A-75B29702473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8" name="Straight Connector 2847">
              <a:extLst>
                <a:ext uri="{FF2B5EF4-FFF2-40B4-BE49-F238E27FC236}">
                  <a16:creationId xmlns:a16="http://schemas.microsoft.com/office/drawing/2014/main" id="{713C04E2-4A58-1BE1-B04B-FD53B13482C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9" name="Straight Connector 2848">
              <a:extLst>
                <a:ext uri="{FF2B5EF4-FFF2-40B4-BE49-F238E27FC236}">
                  <a16:creationId xmlns:a16="http://schemas.microsoft.com/office/drawing/2014/main" id="{04A7AA88-6F71-05BB-9F3F-73D059773A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0" name="Straight Connector 2849">
              <a:extLst>
                <a:ext uri="{FF2B5EF4-FFF2-40B4-BE49-F238E27FC236}">
                  <a16:creationId xmlns:a16="http://schemas.microsoft.com/office/drawing/2014/main" id="{B99EBDB8-9128-87AE-B35F-27A26019F80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44" name="Straight Connector 2843">
            <a:extLst>
              <a:ext uri="{FF2B5EF4-FFF2-40B4-BE49-F238E27FC236}">
                <a16:creationId xmlns:a16="http://schemas.microsoft.com/office/drawing/2014/main" id="{5BBF8A45-5E78-64F3-4807-2D62B4E16FA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257</xdr:row>
      <xdr:rowOff>0</xdr:rowOff>
    </xdr:from>
    <xdr:to>
      <xdr:col>10</xdr:col>
      <xdr:colOff>274320</xdr:colOff>
      <xdr:row>259</xdr:row>
      <xdr:rowOff>2903</xdr:rowOff>
    </xdr:to>
    <xdr:grpSp>
      <xdr:nvGrpSpPr>
        <xdr:cNvPr id="2851" name="Group 2850">
          <a:extLst>
            <a:ext uri="{FF2B5EF4-FFF2-40B4-BE49-F238E27FC236}">
              <a16:creationId xmlns:a16="http://schemas.microsoft.com/office/drawing/2014/main" id="{EF956E3D-2484-4760-83F3-51CE6AA700DD}"/>
            </a:ext>
          </a:extLst>
        </xdr:cNvPr>
        <xdr:cNvGrpSpPr/>
      </xdr:nvGrpSpPr>
      <xdr:grpSpPr>
        <a:xfrm>
          <a:off x="5154083" y="45169667"/>
          <a:ext cx="274320" cy="362736"/>
          <a:chOff x="6147651" y="793750"/>
          <a:chExt cx="462699" cy="514350"/>
        </a:xfrm>
      </xdr:grpSpPr>
      <xdr:grpSp>
        <xdr:nvGrpSpPr>
          <xdr:cNvPr id="2852" name="Group 2851">
            <a:extLst>
              <a:ext uri="{FF2B5EF4-FFF2-40B4-BE49-F238E27FC236}">
                <a16:creationId xmlns:a16="http://schemas.microsoft.com/office/drawing/2014/main" id="{A9BE79FC-FE6F-C89B-2119-D06D1CAF022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54" name="Straight Connector 2853">
              <a:extLst>
                <a:ext uri="{FF2B5EF4-FFF2-40B4-BE49-F238E27FC236}">
                  <a16:creationId xmlns:a16="http://schemas.microsoft.com/office/drawing/2014/main" id="{2065AE34-E5AC-6AE1-106C-A1EF3C4047F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5" name="Straight Connector 2854">
              <a:extLst>
                <a:ext uri="{FF2B5EF4-FFF2-40B4-BE49-F238E27FC236}">
                  <a16:creationId xmlns:a16="http://schemas.microsoft.com/office/drawing/2014/main" id="{00C10CD0-1A17-2B32-EEE5-FB8987D17D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6" name="Straight Connector 2855">
              <a:extLst>
                <a:ext uri="{FF2B5EF4-FFF2-40B4-BE49-F238E27FC236}">
                  <a16:creationId xmlns:a16="http://schemas.microsoft.com/office/drawing/2014/main" id="{2C26A3DB-59CC-50ED-BA7D-25B3F1F25A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7" name="Straight Connector 2856">
              <a:extLst>
                <a:ext uri="{FF2B5EF4-FFF2-40B4-BE49-F238E27FC236}">
                  <a16:creationId xmlns:a16="http://schemas.microsoft.com/office/drawing/2014/main" id="{4F69AB31-5CE6-7468-BE2C-627E464F79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8" name="Straight Connector 2857">
              <a:extLst>
                <a:ext uri="{FF2B5EF4-FFF2-40B4-BE49-F238E27FC236}">
                  <a16:creationId xmlns:a16="http://schemas.microsoft.com/office/drawing/2014/main" id="{4D478AF0-10CB-9F04-3874-71EE05A662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9" name="Straight Connector 2858">
              <a:extLst>
                <a:ext uri="{FF2B5EF4-FFF2-40B4-BE49-F238E27FC236}">
                  <a16:creationId xmlns:a16="http://schemas.microsoft.com/office/drawing/2014/main" id="{F510B20C-06A5-1CD4-79AA-7648722508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53" name="Straight Connector 2852">
            <a:extLst>
              <a:ext uri="{FF2B5EF4-FFF2-40B4-BE49-F238E27FC236}">
                <a16:creationId xmlns:a16="http://schemas.microsoft.com/office/drawing/2014/main" id="{3BAD2D92-50D5-01AE-850C-EF770A2CEA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257</xdr:row>
      <xdr:rowOff>0</xdr:rowOff>
    </xdr:from>
    <xdr:to>
      <xdr:col>12</xdr:col>
      <xdr:colOff>274320</xdr:colOff>
      <xdr:row>259</xdr:row>
      <xdr:rowOff>2903</xdr:rowOff>
    </xdr:to>
    <xdr:grpSp>
      <xdr:nvGrpSpPr>
        <xdr:cNvPr id="2860" name="Group 2859">
          <a:extLst>
            <a:ext uri="{FF2B5EF4-FFF2-40B4-BE49-F238E27FC236}">
              <a16:creationId xmlns:a16="http://schemas.microsoft.com/office/drawing/2014/main" id="{152EA664-2D0A-41BA-9DE1-266A10E826D7}"/>
            </a:ext>
          </a:extLst>
        </xdr:cNvPr>
        <xdr:cNvGrpSpPr/>
      </xdr:nvGrpSpPr>
      <xdr:grpSpPr>
        <a:xfrm>
          <a:off x="6212417" y="45169667"/>
          <a:ext cx="274320" cy="362736"/>
          <a:chOff x="6147651" y="793750"/>
          <a:chExt cx="462699" cy="514350"/>
        </a:xfrm>
      </xdr:grpSpPr>
      <xdr:grpSp>
        <xdr:nvGrpSpPr>
          <xdr:cNvPr id="2861" name="Group 2860">
            <a:extLst>
              <a:ext uri="{FF2B5EF4-FFF2-40B4-BE49-F238E27FC236}">
                <a16:creationId xmlns:a16="http://schemas.microsoft.com/office/drawing/2014/main" id="{FFB93A6B-203B-C0F1-C247-6BC605872C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63" name="Straight Connector 2862">
              <a:extLst>
                <a:ext uri="{FF2B5EF4-FFF2-40B4-BE49-F238E27FC236}">
                  <a16:creationId xmlns:a16="http://schemas.microsoft.com/office/drawing/2014/main" id="{31418125-DD03-21D1-29EB-FD4671348E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4" name="Straight Connector 2863">
              <a:extLst>
                <a:ext uri="{FF2B5EF4-FFF2-40B4-BE49-F238E27FC236}">
                  <a16:creationId xmlns:a16="http://schemas.microsoft.com/office/drawing/2014/main" id="{96D39FE2-0B83-3D1E-D0A2-9B00369DCD1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5" name="Straight Connector 2864">
              <a:extLst>
                <a:ext uri="{FF2B5EF4-FFF2-40B4-BE49-F238E27FC236}">
                  <a16:creationId xmlns:a16="http://schemas.microsoft.com/office/drawing/2014/main" id="{1DBAF193-F361-5320-B19D-1291B1E5B60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6" name="Straight Connector 2865">
              <a:extLst>
                <a:ext uri="{FF2B5EF4-FFF2-40B4-BE49-F238E27FC236}">
                  <a16:creationId xmlns:a16="http://schemas.microsoft.com/office/drawing/2014/main" id="{459B86F1-9191-579C-70EF-168505647D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7" name="Straight Connector 2866">
              <a:extLst>
                <a:ext uri="{FF2B5EF4-FFF2-40B4-BE49-F238E27FC236}">
                  <a16:creationId xmlns:a16="http://schemas.microsoft.com/office/drawing/2014/main" id="{D3A96159-296A-166D-6222-CF1FDD81E93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8" name="Straight Connector 2867">
              <a:extLst>
                <a:ext uri="{FF2B5EF4-FFF2-40B4-BE49-F238E27FC236}">
                  <a16:creationId xmlns:a16="http://schemas.microsoft.com/office/drawing/2014/main" id="{A159CFC3-C552-A971-F0B5-C90FFDD640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2A721D9A-F506-4EAD-8E03-AA67BCF304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257</xdr:row>
      <xdr:rowOff>0</xdr:rowOff>
    </xdr:from>
    <xdr:to>
      <xdr:col>18</xdr:col>
      <xdr:colOff>274320</xdr:colOff>
      <xdr:row>259</xdr:row>
      <xdr:rowOff>2903</xdr:rowOff>
    </xdr:to>
    <xdr:grpSp>
      <xdr:nvGrpSpPr>
        <xdr:cNvPr id="2869" name="Group 2868">
          <a:extLst>
            <a:ext uri="{FF2B5EF4-FFF2-40B4-BE49-F238E27FC236}">
              <a16:creationId xmlns:a16="http://schemas.microsoft.com/office/drawing/2014/main" id="{BBC1533E-DC95-4786-BAD7-142F0DADF73B}"/>
            </a:ext>
          </a:extLst>
        </xdr:cNvPr>
        <xdr:cNvGrpSpPr/>
      </xdr:nvGrpSpPr>
      <xdr:grpSpPr>
        <a:xfrm>
          <a:off x="9387417" y="45169667"/>
          <a:ext cx="274320" cy="362736"/>
          <a:chOff x="6147651" y="793750"/>
          <a:chExt cx="462699" cy="514350"/>
        </a:xfrm>
      </xdr:grpSpPr>
      <xdr:grpSp>
        <xdr:nvGrpSpPr>
          <xdr:cNvPr id="2870" name="Group 2869">
            <a:extLst>
              <a:ext uri="{FF2B5EF4-FFF2-40B4-BE49-F238E27FC236}">
                <a16:creationId xmlns:a16="http://schemas.microsoft.com/office/drawing/2014/main" id="{41B5D8C3-241F-695C-D5A3-ED344B8984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72" name="Straight Connector 2871">
              <a:extLst>
                <a:ext uri="{FF2B5EF4-FFF2-40B4-BE49-F238E27FC236}">
                  <a16:creationId xmlns:a16="http://schemas.microsoft.com/office/drawing/2014/main" id="{3E44A091-7C9C-A279-3F2F-48AB5047734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3" name="Straight Connector 2872">
              <a:extLst>
                <a:ext uri="{FF2B5EF4-FFF2-40B4-BE49-F238E27FC236}">
                  <a16:creationId xmlns:a16="http://schemas.microsoft.com/office/drawing/2014/main" id="{633B28B5-F482-3987-EAEE-ECA70F3670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4" name="Straight Connector 2873">
              <a:extLst>
                <a:ext uri="{FF2B5EF4-FFF2-40B4-BE49-F238E27FC236}">
                  <a16:creationId xmlns:a16="http://schemas.microsoft.com/office/drawing/2014/main" id="{814314E4-2B54-DB1C-D8D2-3EAD4865F8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5" name="Straight Connector 2874">
              <a:extLst>
                <a:ext uri="{FF2B5EF4-FFF2-40B4-BE49-F238E27FC236}">
                  <a16:creationId xmlns:a16="http://schemas.microsoft.com/office/drawing/2014/main" id="{57738989-4B55-6AD8-691C-EB2F4E97AC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6" name="Straight Connector 2875">
              <a:extLst>
                <a:ext uri="{FF2B5EF4-FFF2-40B4-BE49-F238E27FC236}">
                  <a16:creationId xmlns:a16="http://schemas.microsoft.com/office/drawing/2014/main" id="{FD239592-3CA8-AE5C-3EC2-4BF8E82DB07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7" name="Straight Connector 2876">
              <a:extLst>
                <a:ext uri="{FF2B5EF4-FFF2-40B4-BE49-F238E27FC236}">
                  <a16:creationId xmlns:a16="http://schemas.microsoft.com/office/drawing/2014/main" id="{2B9EFC04-70B8-8A99-E87F-947AD8C5F37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71" name="Straight Connector 2870">
            <a:extLst>
              <a:ext uri="{FF2B5EF4-FFF2-40B4-BE49-F238E27FC236}">
                <a16:creationId xmlns:a16="http://schemas.microsoft.com/office/drawing/2014/main" id="{6DBD7F5F-4472-0613-AD98-02704FD35F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274320</xdr:colOff>
      <xdr:row>271</xdr:row>
      <xdr:rowOff>2903</xdr:rowOff>
    </xdr:to>
    <xdr:grpSp>
      <xdr:nvGrpSpPr>
        <xdr:cNvPr id="2878" name="Group 2877">
          <a:extLst>
            <a:ext uri="{FF2B5EF4-FFF2-40B4-BE49-F238E27FC236}">
              <a16:creationId xmlns:a16="http://schemas.microsoft.com/office/drawing/2014/main" id="{F92496B5-17A7-462D-AAB9-A389D24AEAA1}"/>
            </a:ext>
          </a:extLst>
        </xdr:cNvPr>
        <xdr:cNvGrpSpPr/>
      </xdr:nvGrpSpPr>
      <xdr:grpSpPr>
        <a:xfrm>
          <a:off x="920750" y="47222833"/>
          <a:ext cx="274320" cy="362737"/>
          <a:chOff x="6147651" y="793750"/>
          <a:chExt cx="462699" cy="514350"/>
        </a:xfrm>
      </xdr:grpSpPr>
      <xdr:grpSp>
        <xdr:nvGrpSpPr>
          <xdr:cNvPr id="2879" name="Group 2878">
            <a:extLst>
              <a:ext uri="{FF2B5EF4-FFF2-40B4-BE49-F238E27FC236}">
                <a16:creationId xmlns:a16="http://schemas.microsoft.com/office/drawing/2014/main" id="{A1C64DDF-3A7F-0B7D-30B7-3205DC431AA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81" name="Straight Connector 2880">
              <a:extLst>
                <a:ext uri="{FF2B5EF4-FFF2-40B4-BE49-F238E27FC236}">
                  <a16:creationId xmlns:a16="http://schemas.microsoft.com/office/drawing/2014/main" id="{53EB60D6-80F2-62DE-DC9B-6CA8B97C030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2" name="Straight Connector 2881">
              <a:extLst>
                <a:ext uri="{FF2B5EF4-FFF2-40B4-BE49-F238E27FC236}">
                  <a16:creationId xmlns:a16="http://schemas.microsoft.com/office/drawing/2014/main" id="{9BD9B75E-286F-CF71-188F-6E2D4A1644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3" name="Straight Connector 2882">
              <a:extLst>
                <a:ext uri="{FF2B5EF4-FFF2-40B4-BE49-F238E27FC236}">
                  <a16:creationId xmlns:a16="http://schemas.microsoft.com/office/drawing/2014/main" id="{882D3ECF-6E0E-F879-F9D9-A42BC20295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4" name="Straight Connector 2883">
              <a:extLst>
                <a:ext uri="{FF2B5EF4-FFF2-40B4-BE49-F238E27FC236}">
                  <a16:creationId xmlns:a16="http://schemas.microsoft.com/office/drawing/2014/main" id="{274A5244-42E0-ED4E-A773-F291A090EF9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5" name="Straight Connector 2884">
              <a:extLst>
                <a:ext uri="{FF2B5EF4-FFF2-40B4-BE49-F238E27FC236}">
                  <a16:creationId xmlns:a16="http://schemas.microsoft.com/office/drawing/2014/main" id="{67BFADE1-DCCB-65BA-2284-DB3C55C47B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6" name="Straight Connector 2885">
              <a:extLst>
                <a:ext uri="{FF2B5EF4-FFF2-40B4-BE49-F238E27FC236}">
                  <a16:creationId xmlns:a16="http://schemas.microsoft.com/office/drawing/2014/main" id="{725F8160-EF45-3CE4-3DD4-7A38D65DAE7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80" name="Straight Connector 2879">
            <a:extLst>
              <a:ext uri="{FF2B5EF4-FFF2-40B4-BE49-F238E27FC236}">
                <a16:creationId xmlns:a16="http://schemas.microsoft.com/office/drawing/2014/main" id="{EFD61119-3150-452B-AF8E-A4A81F3DA7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269</xdr:row>
      <xdr:rowOff>0</xdr:rowOff>
    </xdr:from>
    <xdr:to>
      <xdr:col>6</xdr:col>
      <xdr:colOff>274320</xdr:colOff>
      <xdr:row>271</xdr:row>
      <xdr:rowOff>2903</xdr:rowOff>
    </xdr:to>
    <xdr:grpSp>
      <xdr:nvGrpSpPr>
        <xdr:cNvPr id="2887" name="Group 2886">
          <a:extLst>
            <a:ext uri="{FF2B5EF4-FFF2-40B4-BE49-F238E27FC236}">
              <a16:creationId xmlns:a16="http://schemas.microsoft.com/office/drawing/2014/main" id="{269183D1-08C8-4B71-A716-0A4A9CAD5128}"/>
            </a:ext>
          </a:extLst>
        </xdr:cNvPr>
        <xdr:cNvGrpSpPr/>
      </xdr:nvGrpSpPr>
      <xdr:grpSpPr>
        <a:xfrm>
          <a:off x="3037417" y="47222833"/>
          <a:ext cx="274320" cy="362737"/>
          <a:chOff x="6147651" y="793750"/>
          <a:chExt cx="462699" cy="514350"/>
        </a:xfrm>
      </xdr:grpSpPr>
      <xdr:grpSp>
        <xdr:nvGrpSpPr>
          <xdr:cNvPr id="2888" name="Group 2887">
            <a:extLst>
              <a:ext uri="{FF2B5EF4-FFF2-40B4-BE49-F238E27FC236}">
                <a16:creationId xmlns:a16="http://schemas.microsoft.com/office/drawing/2014/main" id="{14416A63-57FE-ABBA-3DE3-A248597630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90" name="Straight Connector 2889">
              <a:extLst>
                <a:ext uri="{FF2B5EF4-FFF2-40B4-BE49-F238E27FC236}">
                  <a16:creationId xmlns:a16="http://schemas.microsoft.com/office/drawing/2014/main" id="{BF474338-3B65-18FB-395A-80FBD20DA8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1" name="Straight Connector 2890">
              <a:extLst>
                <a:ext uri="{FF2B5EF4-FFF2-40B4-BE49-F238E27FC236}">
                  <a16:creationId xmlns:a16="http://schemas.microsoft.com/office/drawing/2014/main" id="{803E24F2-5579-E556-D12B-6DDD37499F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2" name="Straight Connector 2891">
              <a:extLst>
                <a:ext uri="{FF2B5EF4-FFF2-40B4-BE49-F238E27FC236}">
                  <a16:creationId xmlns:a16="http://schemas.microsoft.com/office/drawing/2014/main" id="{C9B021A7-74E8-F8EB-92F9-2928693A7D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3" name="Straight Connector 2892">
              <a:extLst>
                <a:ext uri="{FF2B5EF4-FFF2-40B4-BE49-F238E27FC236}">
                  <a16:creationId xmlns:a16="http://schemas.microsoft.com/office/drawing/2014/main" id="{E6E32C73-9D49-B4D5-DB44-F4FAEEBF6F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4" name="Straight Connector 2893">
              <a:extLst>
                <a:ext uri="{FF2B5EF4-FFF2-40B4-BE49-F238E27FC236}">
                  <a16:creationId xmlns:a16="http://schemas.microsoft.com/office/drawing/2014/main" id="{A0DB30E5-4815-B322-310F-E1866F64F73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5" name="Straight Connector 2894">
              <a:extLst>
                <a:ext uri="{FF2B5EF4-FFF2-40B4-BE49-F238E27FC236}">
                  <a16:creationId xmlns:a16="http://schemas.microsoft.com/office/drawing/2014/main" id="{B0309833-57CA-38CA-7F6D-541F462D22F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89" name="Straight Connector 2888">
            <a:extLst>
              <a:ext uri="{FF2B5EF4-FFF2-40B4-BE49-F238E27FC236}">
                <a16:creationId xmlns:a16="http://schemas.microsoft.com/office/drawing/2014/main" id="{5C08760E-C47A-DE25-95DE-EC762B9F65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269</xdr:row>
      <xdr:rowOff>0</xdr:rowOff>
    </xdr:from>
    <xdr:to>
      <xdr:col>18</xdr:col>
      <xdr:colOff>274320</xdr:colOff>
      <xdr:row>271</xdr:row>
      <xdr:rowOff>2903</xdr:rowOff>
    </xdr:to>
    <xdr:grpSp>
      <xdr:nvGrpSpPr>
        <xdr:cNvPr id="2896" name="Group 2895">
          <a:extLst>
            <a:ext uri="{FF2B5EF4-FFF2-40B4-BE49-F238E27FC236}">
              <a16:creationId xmlns:a16="http://schemas.microsoft.com/office/drawing/2014/main" id="{A8EF9A25-817E-4C43-A5DC-88D0E48865CC}"/>
            </a:ext>
          </a:extLst>
        </xdr:cNvPr>
        <xdr:cNvGrpSpPr/>
      </xdr:nvGrpSpPr>
      <xdr:grpSpPr>
        <a:xfrm>
          <a:off x="9387417" y="47222833"/>
          <a:ext cx="274320" cy="362737"/>
          <a:chOff x="6147651" y="793750"/>
          <a:chExt cx="462699" cy="514350"/>
        </a:xfrm>
      </xdr:grpSpPr>
      <xdr:grpSp>
        <xdr:nvGrpSpPr>
          <xdr:cNvPr id="2897" name="Group 2896">
            <a:extLst>
              <a:ext uri="{FF2B5EF4-FFF2-40B4-BE49-F238E27FC236}">
                <a16:creationId xmlns:a16="http://schemas.microsoft.com/office/drawing/2014/main" id="{F7418A24-2648-CD03-926E-C000A74153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99" name="Straight Connector 2898">
              <a:extLst>
                <a:ext uri="{FF2B5EF4-FFF2-40B4-BE49-F238E27FC236}">
                  <a16:creationId xmlns:a16="http://schemas.microsoft.com/office/drawing/2014/main" id="{A93480D7-E5D0-3EEB-2928-7385A7D0922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0" name="Straight Connector 2899">
              <a:extLst>
                <a:ext uri="{FF2B5EF4-FFF2-40B4-BE49-F238E27FC236}">
                  <a16:creationId xmlns:a16="http://schemas.microsoft.com/office/drawing/2014/main" id="{67EEB65A-9A19-D7B0-79AF-630ABFBE1F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1" name="Straight Connector 2900">
              <a:extLst>
                <a:ext uri="{FF2B5EF4-FFF2-40B4-BE49-F238E27FC236}">
                  <a16:creationId xmlns:a16="http://schemas.microsoft.com/office/drawing/2014/main" id="{134D741B-2CB3-ECB1-6955-037F5754D6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2" name="Straight Connector 2901">
              <a:extLst>
                <a:ext uri="{FF2B5EF4-FFF2-40B4-BE49-F238E27FC236}">
                  <a16:creationId xmlns:a16="http://schemas.microsoft.com/office/drawing/2014/main" id="{FA9C8174-75DB-46D3-BF55-96209CDF8F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3" name="Straight Connector 2902">
              <a:extLst>
                <a:ext uri="{FF2B5EF4-FFF2-40B4-BE49-F238E27FC236}">
                  <a16:creationId xmlns:a16="http://schemas.microsoft.com/office/drawing/2014/main" id="{B49F0EBE-49DF-BA01-D115-F0ECD2E4EB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4" name="Straight Connector 2903">
              <a:extLst>
                <a:ext uri="{FF2B5EF4-FFF2-40B4-BE49-F238E27FC236}">
                  <a16:creationId xmlns:a16="http://schemas.microsoft.com/office/drawing/2014/main" id="{A15AD329-AF1F-8F11-9616-A8C5618A35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98" name="Straight Connector 2897">
            <a:extLst>
              <a:ext uri="{FF2B5EF4-FFF2-40B4-BE49-F238E27FC236}">
                <a16:creationId xmlns:a16="http://schemas.microsoft.com/office/drawing/2014/main" id="{30EEE287-4195-C850-07A3-CFE818F3FA3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341</xdr:row>
      <xdr:rowOff>0</xdr:rowOff>
    </xdr:from>
    <xdr:to>
      <xdr:col>6</xdr:col>
      <xdr:colOff>274320</xdr:colOff>
      <xdr:row>343</xdr:row>
      <xdr:rowOff>2903</xdr:rowOff>
    </xdr:to>
    <xdr:grpSp>
      <xdr:nvGrpSpPr>
        <xdr:cNvPr id="2905" name="Group 2904">
          <a:extLst>
            <a:ext uri="{FF2B5EF4-FFF2-40B4-BE49-F238E27FC236}">
              <a16:creationId xmlns:a16="http://schemas.microsoft.com/office/drawing/2014/main" id="{3548FE13-21DF-483D-BD6E-BB57A2D1EB08}"/>
            </a:ext>
          </a:extLst>
        </xdr:cNvPr>
        <xdr:cNvGrpSpPr/>
      </xdr:nvGrpSpPr>
      <xdr:grpSpPr>
        <a:xfrm>
          <a:off x="3037417" y="59541833"/>
          <a:ext cx="274320" cy="362737"/>
          <a:chOff x="6147651" y="793750"/>
          <a:chExt cx="462699" cy="514350"/>
        </a:xfrm>
      </xdr:grpSpPr>
      <xdr:grpSp>
        <xdr:nvGrpSpPr>
          <xdr:cNvPr id="2906" name="Group 2905">
            <a:extLst>
              <a:ext uri="{FF2B5EF4-FFF2-40B4-BE49-F238E27FC236}">
                <a16:creationId xmlns:a16="http://schemas.microsoft.com/office/drawing/2014/main" id="{E0377BF0-7AE5-E17F-9BDD-A32C3421A64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08" name="Straight Connector 2907">
              <a:extLst>
                <a:ext uri="{FF2B5EF4-FFF2-40B4-BE49-F238E27FC236}">
                  <a16:creationId xmlns:a16="http://schemas.microsoft.com/office/drawing/2014/main" id="{0A739381-AA9C-A1CE-DDDD-3098DCF6658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9" name="Straight Connector 2908">
              <a:extLst>
                <a:ext uri="{FF2B5EF4-FFF2-40B4-BE49-F238E27FC236}">
                  <a16:creationId xmlns:a16="http://schemas.microsoft.com/office/drawing/2014/main" id="{0B277839-9AE9-8D7A-94BA-3F0D1D25370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0" name="Straight Connector 2909">
              <a:extLst>
                <a:ext uri="{FF2B5EF4-FFF2-40B4-BE49-F238E27FC236}">
                  <a16:creationId xmlns:a16="http://schemas.microsoft.com/office/drawing/2014/main" id="{A0A2ED68-2E00-513E-5F81-A68FCF18E4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1" name="Straight Connector 2910">
              <a:extLst>
                <a:ext uri="{FF2B5EF4-FFF2-40B4-BE49-F238E27FC236}">
                  <a16:creationId xmlns:a16="http://schemas.microsoft.com/office/drawing/2014/main" id="{45E2980F-90C7-8C72-42BA-8D74A91D73A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2" name="Straight Connector 2911">
              <a:extLst>
                <a:ext uri="{FF2B5EF4-FFF2-40B4-BE49-F238E27FC236}">
                  <a16:creationId xmlns:a16="http://schemas.microsoft.com/office/drawing/2014/main" id="{522E360B-F32D-E270-DF29-C88EAB3D716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3" name="Straight Connector 2912">
              <a:extLst>
                <a:ext uri="{FF2B5EF4-FFF2-40B4-BE49-F238E27FC236}">
                  <a16:creationId xmlns:a16="http://schemas.microsoft.com/office/drawing/2014/main" id="{2733C651-52FA-5978-A3C6-838A717378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07" name="Straight Connector 2906">
            <a:extLst>
              <a:ext uri="{FF2B5EF4-FFF2-40B4-BE49-F238E27FC236}">
                <a16:creationId xmlns:a16="http://schemas.microsoft.com/office/drawing/2014/main" id="{66708228-81E2-3D7E-8A67-17BD43F137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377</xdr:row>
      <xdr:rowOff>0</xdr:rowOff>
    </xdr:from>
    <xdr:to>
      <xdr:col>10</xdr:col>
      <xdr:colOff>274320</xdr:colOff>
      <xdr:row>378</xdr:row>
      <xdr:rowOff>184331</xdr:rowOff>
    </xdr:to>
    <xdr:grpSp>
      <xdr:nvGrpSpPr>
        <xdr:cNvPr id="2914" name="Group 2913">
          <a:extLst>
            <a:ext uri="{FF2B5EF4-FFF2-40B4-BE49-F238E27FC236}">
              <a16:creationId xmlns:a16="http://schemas.microsoft.com/office/drawing/2014/main" id="{56C81E93-B130-4119-84B7-C6C2DF3660F0}"/>
            </a:ext>
          </a:extLst>
        </xdr:cNvPr>
        <xdr:cNvGrpSpPr/>
      </xdr:nvGrpSpPr>
      <xdr:grpSpPr>
        <a:xfrm>
          <a:off x="5154083" y="65743667"/>
          <a:ext cx="274320" cy="364247"/>
          <a:chOff x="6147651" y="793750"/>
          <a:chExt cx="462699" cy="514350"/>
        </a:xfrm>
      </xdr:grpSpPr>
      <xdr:grpSp>
        <xdr:nvGrpSpPr>
          <xdr:cNvPr id="2915" name="Group 2914">
            <a:extLst>
              <a:ext uri="{FF2B5EF4-FFF2-40B4-BE49-F238E27FC236}">
                <a16:creationId xmlns:a16="http://schemas.microsoft.com/office/drawing/2014/main" id="{1BEDEF9F-86E7-9F7A-2E3C-73075CCF884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17" name="Straight Connector 2916">
              <a:extLst>
                <a:ext uri="{FF2B5EF4-FFF2-40B4-BE49-F238E27FC236}">
                  <a16:creationId xmlns:a16="http://schemas.microsoft.com/office/drawing/2014/main" id="{89E27761-1E15-5FB0-AB04-02C9178EF37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8" name="Straight Connector 2917">
              <a:extLst>
                <a:ext uri="{FF2B5EF4-FFF2-40B4-BE49-F238E27FC236}">
                  <a16:creationId xmlns:a16="http://schemas.microsoft.com/office/drawing/2014/main" id="{2A9FA2AF-BE07-13FD-5A0E-466776DD35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9" name="Straight Connector 2918">
              <a:extLst>
                <a:ext uri="{FF2B5EF4-FFF2-40B4-BE49-F238E27FC236}">
                  <a16:creationId xmlns:a16="http://schemas.microsoft.com/office/drawing/2014/main" id="{A9F02E3E-A069-94CE-E5FF-CA7682520A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0" name="Straight Connector 2919">
              <a:extLst>
                <a:ext uri="{FF2B5EF4-FFF2-40B4-BE49-F238E27FC236}">
                  <a16:creationId xmlns:a16="http://schemas.microsoft.com/office/drawing/2014/main" id="{DECD88ED-C787-8D49-18CC-D607B225A6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1" name="Straight Connector 2920">
              <a:extLst>
                <a:ext uri="{FF2B5EF4-FFF2-40B4-BE49-F238E27FC236}">
                  <a16:creationId xmlns:a16="http://schemas.microsoft.com/office/drawing/2014/main" id="{4325E7B2-9850-06EB-1705-BECD70BE24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2" name="Straight Connector 2921">
              <a:extLst>
                <a:ext uri="{FF2B5EF4-FFF2-40B4-BE49-F238E27FC236}">
                  <a16:creationId xmlns:a16="http://schemas.microsoft.com/office/drawing/2014/main" id="{FCE9FB47-B40D-6EE7-D7BC-CD2AE94368F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16" name="Straight Connector 2915">
            <a:extLst>
              <a:ext uri="{FF2B5EF4-FFF2-40B4-BE49-F238E27FC236}">
                <a16:creationId xmlns:a16="http://schemas.microsoft.com/office/drawing/2014/main" id="{AB86C828-268C-C0EB-3684-A0BFBC9E4E2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365</xdr:row>
      <xdr:rowOff>0</xdr:rowOff>
    </xdr:from>
    <xdr:to>
      <xdr:col>8</xdr:col>
      <xdr:colOff>274320</xdr:colOff>
      <xdr:row>367</xdr:row>
      <xdr:rowOff>2903</xdr:rowOff>
    </xdr:to>
    <xdr:grpSp>
      <xdr:nvGrpSpPr>
        <xdr:cNvPr id="2923" name="Group 2922">
          <a:extLst>
            <a:ext uri="{FF2B5EF4-FFF2-40B4-BE49-F238E27FC236}">
              <a16:creationId xmlns:a16="http://schemas.microsoft.com/office/drawing/2014/main" id="{0FFF04EA-E018-43A7-BB05-8AE3E2319A5A}"/>
            </a:ext>
          </a:extLst>
        </xdr:cNvPr>
        <xdr:cNvGrpSpPr/>
      </xdr:nvGrpSpPr>
      <xdr:grpSpPr>
        <a:xfrm>
          <a:off x="4095750" y="63648167"/>
          <a:ext cx="274320" cy="362736"/>
          <a:chOff x="6147651" y="793750"/>
          <a:chExt cx="462699" cy="514350"/>
        </a:xfrm>
      </xdr:grpSpPr>
      <xdr:grpSp>
        <xdr:nvGrpSpPr>
          <xdr:cNvPr id="2924" name="Group 2923">
            <a:extLst>
              <a:ext uri="{FF2B5EF4-FFF2-40B4-BE49-F238E27FC236}">
                <a16:creationId xmlns:a16="http://schemas.microsoft.com/office/drawing/2014/main" id="{3809DA4A-54E4-346F-69FF-50E06F67251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26" name="Straight Connector 2925">
              <a:extLst>
                <a:ext uri="{FF2B5EF4-FFF2-40B4-BE49-F238E27FC236}">
                  <a16:creationId xmlns:a16="http://schemas.microsoft.com/office/drawing/2014/main" id="{82C6A5D5-7570-52D6-B22C-3EF91BF2B01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7" name="Straight Connector 2926">
              <a:extLst>
                <a:ext uri="{FF2B5EF4-FFF2-40B4-BE49-F238E27FC236}">
                  <a16:creationId xmlns:a16="http://schemas.microsoft.com/office/drawing/2014/main" id="{53E0FA41-82CC-A44B-C2DD-84C955055CC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8" name="Straight Connector 2927">
              <a:extLst>
                <a:ext uri="{FF2B5EF4-FFF2-40B4-BE49-F238E27FC236}">
                  <a16:creationId xmlns:a16="http://schemas.microsoft.com/office/drawing/2014/main" id="{59EA9942-7D40-ACDD-5B0A-861DF4E422D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9" name="Straight Connector 2928">
              <a:extLst>
                <a:ext uri="{FF2B5EF4-FFF2-40B4-BE49-F238E27FC236}">
                  <a16:creationId xmlns:a16="http://schemas.microsoft.com/office/drawing/2014/main" id="{32DE1AB5-31D7-581D-4A3F-46E66D172F5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0" name="Straight Connector 2929">
              <a:extLst>
                <a:ext uri="{FF2B5EF4-FFF2-40B4-BE49-F238E27FC236}">
                  <a16:creationId xmlns:a16="http://schemas.microsoft.com/office/drawing/2014/main" id="{6C135D65-0224-F787-5805-B1150DDE28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1" name="Straight Connector 2930">
              <a:extLst>
                <a:ext uri="{FF2B5EF4-FFF2-40B4-BE49-F238E27FC236}">
                  <a16:creationId xmlns:a16="http://schemas.microsoft.com/office/drawing/2014/main" id="{DD9F843B-C2B6-AEDA-E169-B8BC7BF9D9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81D20047-5436-093F-4FEA-5B46CE178D5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353</xdr:row>
      <xdr:rowOff>0</xdr:rowOff>
    </xdr:from>
    <xdr:to>
      <xdr:col>6</xdr:col>
      <xdr:colOff>274320</xdr:colOff>
      <xdr:row>355</xdr:row>
      <xdr:rowOff>2903</xdr:rowOff>
    </xdr:to>
    <xdr:grpSp>
      <xdr:nvGrpSpPr>
        <xdr:cNvPr id="2932" name="Group 2931">
          <a:extLst>
            <a:ext uri="{FF2B5EF4-FFF2-40B4-BE49-F238E27FC236}">
              <a16:creationId xmlns:a16="http://schemas.microsoft.com/office/drawing/2014/main" id="{8D488C5A-B86D-4EB0-942E-1CC897199D5E}"/>
            </a:ext>
          </a:extLst>
        </xdr:cNvPr>
        <xdr:cNvGrpSpPr/>
      </xdr:nvGrpSpPr>
      <xdr:grpSpPr>
        <a:xfrm>
          <a:off x="3037417" y="61595000"/>
          <a:ext cx="274320" cy="362736"/>
          <a:chOff x="6147651" y="793750"/>
          <a:chExt cx="462699" cy="514350"/>
        </a:xfrm>
      </xdr:grpSpPr>
      <xdr:grpSp>
        <xdr:nvGrpSpPr>
          <xdr:cNvPr id="2933" name="Group 2932">
            <a:extLst>
              <a:ext uri="{FF2B5EF4-FFF2-40B4-BE49-F238E27FC236}">
                <a16:creationId xmlns:a16="http://schemas.microsoft.com/office/drawing/2014/main" id="{7960C7C9-8B3B-7D11-B56E-3473A295200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35" name="Straight Connector 2934">
              <a:extLst>
                <a:ext uri="{FF2B5EF4-FFF2-40B4-BE49-F238E27FC236}">
                  <a16:creationId xmlns:a16="http://schemas.microsoft.com/office/drawing/2014/main" id="{D4163A69-C66F-AA40-1B22-F02349D96B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6" name="Straight Connector 2935">
              <a:extLst>
                <a:ext uri="{FF2B5EF4-FFF2-40B4-BE49-F238E27FC236}">
                  <a16:creationId xmlns:a16="http://schemas.microsoft.com/office/drawing/2014/main" id="{688793D1-5A83-3AD7-2DF3-84E891B9B7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7" name="Straight Connector 2936">
              <a:extLst>
                <a:ext uri="{FF2B5EF4-FFF2-40B4-BE49-F238E27FC236}">
                  <a16:creationId xmlns:a16="http://schemas.microsoft.com/office/drawing/2014/main" id="{630724C4-42B9-06E9-E28B-D64A86010DF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8" name="Straight Connector 2937">
              <a:extLst>
                <a:ext uri="{FF2B5EF4-FFF2-40B4-BE49-F238E27FC236}">
                  <a16:creationId xmlns:a16="http://schemas.microsoft.com/office/drawing/2014/main" id="{92D73FA2-3064-BEB9-55DE-26A0555B9D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9" name="Straight Connector 2938">
              <a:extLst>
                <a:ext uri="{FF2B5EF4-FFF2-40B4-BE49-F238E27FC236}">
                  <a16:creationId xmlns:a16="http://schemas.microsoft.com/office/drawing/2014/main" id="{0582516B-C8BD-8B88-3ADB-CCABD4433FB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0" name="Straight Connector 2939">
              <a:extLst>
                <a:ext uri="{FF2B5EF4-FFF2-40B4-BE49-F238E27FC236}">
                  <a16:creationId xmlns:a16="http://schemas.microsoft.com/office/drawing/2014/main" id="{AA21FA62-A15F-70B5-7B7F-C1E32E5ECC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34" name="Straight Connector 2933">
            <a:extLst>
              <a:ext uri="{FF2B5EF4-FFF2-40B4-BE49-F238E27FC236}">
                <a16:creationId xmlns:a16="http://schemas.microsoft.com/office/drawing/2014/main" id="{2DED547E-156A-77C9-6307-5AC2B735D82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281</xdr:row>
      <xdr:rowOff>0</xdr:rowOff>
    </xdr:from>
    <xdr:to>
      <xdr:col>18</xdr:col>
      <xdr:colOff>274320</xdr:colOff>
      <xdr:row>283</xdr:row>
      <xdr:rowOff>2903</xdr:rowOff>
    </xdr:to>
    <xdr:grpSp>
      <xdr:nvGrpSpPr>
        <xdr:cNvPr id="2941" name="Group 2940">
          <a:extLst>
            <a:ext uri="{FF2B5EF4-FFF2-40B4-BE49-F238E27FC236}">
              <a16:creationId xmlns:a16="http://schemas.microsoft.com/office/drawing/2014/main" id="{222C4AD8-ADCA-41E9-89BF-2BD08F5605B7}"/>
            </a:ext>
          </a:extLst>
        </xdr:cNvPr>
        <xdr:cNvGrpSpPr/>
      </xdr:nvGrpSpPr>
      <xdr:grpSpPr>
        <a:xfrm>
          <a:off x="9387417" y="49276000"/>
          <a:ext cx="274320" cy="362736"/>
          <a:chOff x="6147651" y="793750"/>
          <a:chExt cx="462699" cy="514350"/>
        </a:xfrm>
      </xdr:grpSpPr>
      <xdr:grpSp>
        <xdr:nvGrpSpPr>
          <xdr:cNvPr id="2942" name="Group 2941">
            <a:extLst>
              <a:ext uri="{FF2B5EF4-FFF2-40B4-BE49-F238E27FC236}">
                <a16:creationId xmlns:a16="http://schemas.microsoft.com/office/drawing/2014/main" id="{AD8A3EDB-C8BB-6BFC-D672-BDEF006B131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44" name="Straight Connector 2943">
              <a:extLst>
                <a:ext uri="{FF2B5EF4-FFF2-40B4-BE49-F238E27FC236}">
                  <a16:creationId xmlns:a16="http://schemas.microsoft.com/office/drawing/2014/main" id="{8B72DFBA-5F15-6945-92CA-E013D0D57B9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5" name="Straight Connector 2944">
              <a:extLst>
                <a:ext uri="{FF2B5EF4-FFF2-40B4-BE49-F238E27FC236}">
                  <a16:creationId xmlns:a16="http://schemas.microsoft.com/office/drawing/2014/main" id="{B4177DD0-E757-D0DB-D244-95496823D1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6" name="Straight Connector 2945">
              <a:extLst>
                <a:ext uri="{FF2B5EF4-FFF2-40B4-BE49-F238E27FC236}">
                  <a16:creationId xmlns:a16="http://schemas.microsoft.com/office/drawing/2014/main" id="{EB4E8DA6-60DC-61BD-FF13-5499B91CA8F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7" name="Straight Connector 2946">
              <a:extLst>
                <a:ext uri="{FF2B5EF4-FFF2-40B4-BE49-F238E27FC236}">
                  <a16:creationId xmlns:a16="http://schemas.microsoft.com/office/drawing/2014/main" id="{70EE8CC4-5E00-6CBF-566C-4E3481B35A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8" name="Straight Connector 2947">
              <a:extLst>
                <a:ext uri="{FF2B5EF4-FFF2-40B4-BE49-F238E27FC236}">
                  <a16:creationId xmlns:a16="http://schemas.microsoft.com/office/drawing/2014/main" id="{59CDB8FB-9543-D185-01CB-BAEE2FEE2E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9" name="Straight Connector 2948">
              <a:extLst>
                <a:ext uri="{FF2B5EF4-FFF2-40B4-BE49-F238E27FC236}">
                  <a16:creationId xmlns:a16="http://schemas.microsoft.com/office/drawing/2014/main" id="{4BFACDB1-B0AC-28AF-281B-D6F37B4802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43" name="Straight Connector 2942">
            <a:extLst>
              <a:ext uri="{FF2B5EF4-FFF2-40B4-BE49-F238E27FC236}">
                <a16:creationId xmlns:a16="http://schemas.microsoft.com/office/drawing/2014/main" id="{EA9BD63A-8802-BB03-4F9A-CD80A44FA8A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281</xdr:row>
      <xdr:rowOff>0</xdr:rowOff>
    </xdr:from>
    <xdr:to>
      <xdr:col>16</xdr:col>
      <xdr:colOff>274320</xdr:colOff>
      <xdr:row>283</xdr:row>
      <xdr:rowOff>2903</xdr:rowOff>
    </xdr:to>
    <xdr:grpSp>
      <xdr:nvGrpSpPr>
        <xdr:cNvPr id="2950" name="Group 2949">
          <a:extLst>
            <a:ext uri="{FF2B5EF4-FFF2-40B4-BE49-F238E27FC236}">
              <a16:creationId xmlns:a16="http://schemas.microsoft.com/office/drawing/2014/main" id="{E2960251-CBA8-4F60-AAC5-E0A36300F12E}"/>
            </a:ext>
          </a:extLst>
        </xdr:cNvPr>
        <xdr:cNvGrpSpPr/>
      </xdr:nvGrpSpPr>
      <xdr:grpSpPr>
        <a:xfrm>
          <a:off x="8329083" y="49276000"/>
          <a:ext cx="274320" cy="362736"/>
          <a:chOff x="6147651" y="793750"/>
          <a:chExt cx="462699" cy="514350"/>
        </a:xfrm>
      </xdr:grpSpPr>
      <xdr:grpSp>
        <xdr:nvGrpSpPr>
          <xdr:cNvPr id="2951" name="Group 2950">
            <a:extLst>
              <a:ext uri="{FF2B5EF4-FFF2-40B4-BE49-F238E27FC236}">
                <a16:creationId xmlns:a16="http://schemas.microsoft.com/office/drawing/2014/main" id="{49B7BDF5-9BEE-883D-2190-5B520B977E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53" name="Straight Connector 2952">
              <a:extLst>
                <a:ext uri="{FF2B5EF4-FFF2-40B4-BE49-F238E27FC236}">
                  <a16:creationId xmlns:a16="http://schemas.microsoft.com/office/drawing/2014/main" id="{744738FD-2B94-BD12-ED08-6DD8E00363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4" name="Straight Connector 2953">
              <a:extLst>
                <a:ext uri="{FF2B5EF4-FFF2-40B4-BE49-F238E27FC236}">
                  <a16:creationId xmlns:a16="http://schemas.microsoft.com/office/drawing/2014/main" id="{64F76A78-28F5-6C19-32EE-0084A9D78E6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5" name="Straight Connector 2954">
              <a:extLst>
                <a:ext uri="{FF2B5EF4-FFF2-40B4-BE49-F238E27FC236}">
                  <a16:creationId xmlns:a16="http://schemas.microsoft.com/office/drawing/2014/main" id="{1D1C9D2A-F89B-5937-3EF9-AAED5D856AA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6" name="Straight Connector 2955">
              <a:extLst>
                <a:ext uri="{FF2B5EF4-FFF2-40B4-BE49-F238E27FC236}">
                  <a16:creationId xmlns:a16="http://schemas.microsoft.com/office/drawing/2014/main" id="{93C99C08-90D0-3B5F-B978-F083B597BC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7" name="Straight Connector 2956">
              <a:extLst>
                <a:ext uri="{FF2B5EF4-FFF2-40B4-BE49-F238E27FC236}">
                  <a16:creationId xmlns:a16="http://schemas.microsoft.com/office/drawing/2014/main" id="{73AAC0BD-948B-89A1-DAE5-FAB648943DD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8" name="Straight Connector 2957">
              <a:extLst>
                <a:ext uri="{FF2B5EF4-FFF2-40B4-BE49-F238E27FC236}">
                  <a16:creationId xmlns:a16="http://schemas.microsoft.com/office/drawing/2014/main" id="{A4F02E60-69D3-E555-E660-DEA6084BE1E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52" name="Straight Connector 2951">
            <a:extLst>
              <a:ext uri="{FF2B5EF4-FFF2-40B4-BE49-F238E27FC236}">
                <a16:creationId xmlns:a16="http://schemas.microsoft.com/office/drawing/2014/main" id="{D657DAC8-E651-D433-0D76-A0FB0DA0CB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281</xdr:row>
      <xdr:rowOff>0</xdr:rowOff>
    </xdr:from>
    <xdr:to>
      <xdr:col>14</xdr:col>
      <xdr:colOff>274320</xdr:colOff>
      <xdr:row>283</xdr:row>
      <xdr:rowOff>2903</xdr:rowOff>
    </xdr:to>
    <xdr:grpSp>
      <xdr:nvGrpSpPr>
        <xdr:cNvPr id="2959" name="Group 2958">
          <a:extLst>
            <a:ext uri="{FF2B5EF4-FFF2-40B4-BE49-F238E27FC236}">
              <a16:creationId xmlns:a16="http://schemas.microsoft.com/office/drawing/2014/main" id="{09424517-DB34-4AC3-A608-B3BC160214DE}"/>
            </a:ext>
          </a:extLst>
        </xdr:cNvPr>
        <xdr:cNvGrpSpPr/>
      </xdr:nvGrpSpPr>
      <xdr:grpSpPr>
        <a:xfrm>
          <a:off x="7270750" y="49276000"/>
          <a:ext cx="274320" cy="362736"/>
          <a:chOff x="6147651" y="793750"/>
          <a:chExt cx="462699" cy="514350"/>
        </a:xfrm>
      </xdr:grpSpPr>
      <xdr:grpSp>
        <xdr:nvGrpSpPr>
          <xdr:cNvPr id="2960" name="Group 2959">
            <a:extLst>
              <a:ext uri="{FF2B5EF4-FFF2-40B4-BE49-F238E27FC236}">
                <a16:creationId xmlns:a16="http://schemas.microsoft.com/office/drawing/2014/main" id="{846F9675-35E2-6B11-C54C-36FACC76D9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62" name="Straight Connector 2961">
              <a:extLst>
                <a:ext uri="{FF2B5EF4-FFF2-40B4-BE49-F238E27FC236}">
                  <a16:creationId xmlns:a16="http://schemas.microsoft.com/office/drawing/2014/main" id="{209ED3B6-1E2D-66C5-E7A5-89A3944251C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3" name="Straight Connector 2962">
              <a:extLst>
                <a:ext uri="{FF2B5EF4-FFF2-40B4-BE49-F238E27FC236}">
                  <a16:creationId xmlns:a16="http://schemas.microsoft.com/office/drawing/2014/main" id="{8994CE3F-2C3F-B150-6F29-9B7E1FA57FE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4" name="Straight Connector 2963">
              <a:extLst>
                <a:ext uri="{FF2B5EF4-FFF2-40B4-BE49-F238E27FC236}">
                  <a16:creationId xmlns:a16="http://schemas.microsoft.com/office/drawing/2014/main" id="{3B5393DC-3B4F-F408-8CBF-C874CFA2206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5" name="Straight Connector 2964">
              <a:extLst>
                <a:ext uri="{FF2B5EF4-FFF2-40B4-BE49-F238E27FC236}">
                  <a16:creationId xmlns:a16="http://schemas.microsoft.com/office/drawing/2014/main" id="{F25F9E5F-00B0-9938-97D1-4B4334CB6F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6" name="Straight Connector 2965">
              <a:extLst>
                <a:ext uri="{FF2B5EF4-FFF2-40B4-BE49-F238E27FC236}">
                  <a16:creationId xmlns:a16="http://schemas.microsoft.com/office/drawing/2014/main" id="{F17EFD45-B6AD-1168-B042-46723A4047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7" name="Straight Connector 2966">
              <a:extLst>
                <a:ext uri="{FF2B5EF4-FFF2-40B4-BE49-F238E27FC236}">
                  <a16:creationId xmlns:a16="http://schemas.microsoft.com/office/drawing/2014/main" id="{55095769-03B9-5D6C-8282-2F73636071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61" name="Straight Connector 2960">
            <a:extLst>
              <a:ext uri="{FF2B5EF4-FFF2-40B4-BE49-F238E27FC236}">
                <a16:creationId xmlns:a16="http://schemas.microsoft.com/office/drawing/2014/main" id="{F1C336D0-B861-259F-2540-046F37F084B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281</xdr:row>
      <xdr:rowOff>0</xdr:rowOff>
    </xdr:from>
    <xdr:to>
      <xdr:col>12</xdr:col>
      <xdr:colOff>274320</xdr:colOff>
      <xdr:row>283</xdr:row>
      <xdr:rowOff>2903</xdr:rowOff>
    </xdr:to>
    <xdr:grpSp>
      <xdr:nvGrpSpPr>
        <xdr:cNvPr id="2968" name="Group 2967">
          <a:extLst>
            <a:ext uri="{FF2B5EF4-FFF2-40B4-BE49-F238E27FC236}">
              <a16:creationId xmlns:a16="http://schemas.microsoft.com/office/drawing/2014/main" id="{6B4C1900-C25F-48A1-9801-53BA59AA84F6}"/>
            </a:ext>
          </a:extLst>
        </xdr:cNvPr>
        <xdr:cNvGrpSpPr/>
      </xdr:nvGrpSpPr>
      <xdr:grpSpPr>
        <a:xfrm>
          <a:off x="6212417" y="49276000"/>
          <a:ext cx="274320" cy="362736"/>
          <a:chOff x="6147651" y="793750"/>
          <a:chExt cx="462699" cy="514350"/>
        </a:xfrm>
      </xdr:grpSpPr>
      <xdr:grpSp>
        <xdr:nvGrpSpPr>
          <xdr:cNvPr id="2969" name="Group 2968">
            <a:extLst>
              <a:ext uri="{FF2B5EF4-FFF2-40B4-BE49-F238E27FC236}">
                <a16:creationId xmlns:a16="http://schemas.microsoft.com/office/drawing/2014/main" id="{FB68AC31-C5DE-9138-A2D9-021B2EAEEC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71" name="Straight Connector 2970">
              <a:extLst>
                <a:ext uri="{FF2B5EF4-FFF2-40B4-BE49-F238E27FC236}">
                  <a16:creationId xmlns:a16="http://schemas.microsoft.com/office/drawing/2014/main" id="{7C42E6DD-1B7E-4D61-6E3B-AF28501DE6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2" name="Straight Connector 2971">
              <a:extLst>
                <a:ext uri="{FF2B5EF4-FFF2-40B4-BE49-F238E27FC236}">
                  <a16:creationId xmlns:a16="http://schemas.microsoft.com/office/drawing/2014/main" id="{6616C4E5-A1B3-45F0-5A1A-F04A2BC744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3" name="Straight Connector 2972">
              <a:extLst>
                <a:ext uri="{FF2B5EF4-FFF2-40B4-BE49-F238E27FC236}">
                  <a16:creationId xmlns:a16="http://schemas.microsoft.com/office/drawing/2014/main" id="{9E85E346-22E7-1FA4-457D-32648B2DD7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4" name="Straight Connector 2973">
              <a:extLst>
                <a:ext uri="{FF2B5EF4-FFF2-40B4-BE49-F238E27FC236}">
                  <a16:creationId xmlns:a16="http://schemas.microsoft.com/office/drawing/2014/main" id="{9A75B7AA-67BC-0441-5BAC-D74FBA73EEB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5" name="Straight Connector 2974">
              <a:extLst>
                <a:ext uri="{FF2B5EF4-FFF2-40B4-BE49-F238E27FC236}">
                  <a16:creationId xmlns:a16="http://schemas.microsoft.com/office/drawing/2014/main" id="{8D071CCF-EE1C-F330-EC04-49DE3C50416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6" name="Straight Connector 2975">
              <a:extLst>
                <a:ext uri="{FF2B5EF4-FFF2-40B4-BE49-F238E27FC236}">
                  <a16:creationId xmlns:a16="http://schemas.microsoft.com/office/drawing/2014/main" id="{1ACEF2AA-21BF-FD76-18E2-C3A0D05EE24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70" name="Straight Connector 2969">
            <a:extLst>
              <a:ext uri="{FF2B5EF4-FFF2-40B4-BE49-F238E27FC236}">
                <a16:creationId xmlns:a16="http://schemas.microsoft.com/office/drawing/2014/main" id="{1A67C6DC-DC48-0FC7-DA7E-0608B054B87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281</xdr:row>
      <xdr:rowOff>0</xdr:rowOff>
    </xdr:from>
    <xdr:to>
      <xdr:col>10</xdr:col>
      <xdr:colOff>274320</xdr:colOff>
      <xdr:row>283</xdr:row>
      <xdr:rowOff>2903</xdr:rowOff>
    </xdr:to>
    <xdr:grpSp>
      <xdr:nvGrpSpPr>
        <xdr:cNvPr id="2977" name="Group 2976">
          <a:extLst>
            <a:ext uri="{FF2B5EF4-FFF2-40B4-BE49-F238E27FC236}">
              <a16:creationId xmlns:a16="http://schemas.microsoft.com/office/drawing/2014/main" id="{EFC80CB7-9D61-4FD4-9EE3-B31E38769D2E}"/>
            </a:ext>
          </a:extLst>
        </xdr:cNvPr>
        <xdr:cNvGrpSpPr/>
      </xdr:nvGrpSpPr>
      <xdr:grpSpPr>
        <a:xfrm>
          <a:off x="5154083" y="49276000"/>
          <a:ext cx="274320" cy="362736"/>
          <a:chOff x="6147651" y="793750"/>
          <a:chExt cx="462699" cy="514350"/>
        </a:xfrm>
      </xdr:grpSpPr>
      <xdr:grpSp>
        <xdr:nvGrpSpPr>
          <xdr:cNvPr id="2978" name="Group 2977">
            <a:extLst>
              <a:ext uri="{FF2B5EF4-FFF2-40B4-BE49-F238E27FC236}">
                <a16:creationId xmlns:a16="http://schemas.microsoft.com/office/drawing/2014/main" id="{8F7E6A03-BE1A-ADDC-24D6-F8B9E6F304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80" name="Straight Connector 2979">
              <a:extLst>
                <a:ext uri="{FF2B5EF4-FFF2-40B4-BE49-F238E27FC236}">
                  <a16:creationId xmlns:a16="http://schemas.microsoft.com/office/drawing/2014/main" id="{CA54636F-855B-D689-F41C-897DB3C60F5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1" name="Straight Connector 2980">
              <a:extLst>
                <a:ext uri="{FF2B5EF4-FFF2-40B4-BE49-F238E27FC236}">
                  <a16:creationId xmlns:a16="http://schemas.microsoft.com/office/drawing/2014/main" id="{7E9C2A94-B40D-91BE-E0A6-59648F7AFE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2" name="Straight Connector 2981">
              <a:extLst>
                <a:ext uri="{FF2B5EF4-FFF2-40B4-BE49-F238E27FC236}">
                  <a16:creationId xmlns:a16="http://schemas.microsoft.com/office/drawing/2014/main" id="{2E21C370-442B-84B0-1166-03217ED9C9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3" name="Straight Connector 2982">
              <a:extLst>
                <a:ext uri="{FF2B5EF4-FFF2-40B4-BE49-F238E27FC236}">
                  <a16:creationId xmlns:a16="http://schemas.microsoft.com/office/drawing/2014/main" id="{BA069AF0-0A3E-D601-1507-9A20AE4CACB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4" name="Straight Connector 2983">
              <a:extLst>
                <a:ext uri="{FF2B5EF4-FFF2-40B4-BE49-F238E27FC236}">
                  <a16:creationId xmlns:a16="http://schemas.microsoft.com/office/drawing/2014/main" id="{A80530A9-165C-1EE0-B19F-FCA36F572B4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5" name="Straight Connector 2984">
              <a:extLst>
                <a:ext uri="{FF2B5EF4-FFF2-40B4-BE49-F238E27FC236}">
                  <a16:creationId xmlns:a16="http://schemas.microsoft.com/office/drawing/2014/main" id="{04973B4C-8238-6448-6130-FDEFB68CC2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79" name="Straight Connector 2978">
            <a:extLst>
              <a:ext uri="{FF2B5EF4-FFF2-40B4-BE49-F238E27FC236}">
                <a16:creationId xmlns:a16="http://schemas.microsoft.com/office/drawing/2014/main" id="{49D65AD1-E8AB-112E-D327-FD64D8D7432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281</xdr:row>
      <xdr:rowOff>0</xdr:rowOff>
    </xdr:from>
    <xdr:to>
      <xdr:col>8</xdr:col>
      <xdr:colOff>274320</xdr:colOff>
      <xdr:row>283</xdr:row>
      <xdr:rowOff>2903</xdr:rowOff>
    </xdr:to>
    <xdr:grpSp>
      <xdr:nvGrpSpPr>
        <xdr:cNvPr id="2986" name="Group 2985">
          <a:extLst>
            <a:ext uri="{FF2B5EF4-FFF2-40B4-BE49-F238E27FC236}">
              <a16:creationId xmlns:a16="http://schemas.microsoft.com/office/drawing/2014/main" id="{5550F59E-4CC3-4FBB-99EF-2266205D6ADE}"/>
            </a:ext>
          </a:extLst>
        </xdr:cNvPr>
        <xdr:cNvGrpSpPr/>
      </xdr:nvGrpSpPr>
      <xdr:grpSpPr>
        <a:xfrm>
          <a:off x="4095750" y="49276000"/>
          <a:ext cx="274320" cy="362736"/>
          <a:chOff x="6147651" y="793750"/>
          <a:chExt cx="462699" cy="514350"/>
        </a:xfrm>
      </xdr:grpSpPr>
      <xdr:grpSp>
        <xdr:nvGrpSpPr>
          <xdr:cNvPr id="2987" name="Group 2986">
            <a:extLst>
              <a:ext uri="{FF2B5EF4-FFF2-40B4-BE49-F238E27FC236}">
                <a16:creationId xmlns:a16="http://schemas.microsoft.com/office/drawing/2014/main" id="{5B0293CD-6273-8FE6-B979-C9451BD8BC3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89" name="Straight Connector 2988">
              <a:extLst>
                <a:ext uri="{FF2B5EF4-FFF2-40B4-BE49-F238E27FC236}">
                  <a16:creationId xmlns:a16="http://schemas.microsoft.com/office/drawing/2014/main" id="{BC2AF8E8-9F02-775C-037B-78A16B67D6F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0" name="Straight Connector 2989">
              <a:extLst>
                <a:ext uri="{FF2B5EF4-FFF2-40B4-BE49-F238E27FC236}">
                  <a16:creationId xmlns:a16="http://schemas.microsoft.com/office/drawing/2014/main" id="{3974235E-E375-E50D-0AE5-F06A9F3953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1" name="Straight Connector 2990">
              <a:extLst>
                <a:ext uri="{FF2B5EF4-FFF2-40B4-BE49-F238E27FC236}">
                  <a16:creationId xmlns:a16="http://schemas.microsoft.com/office/drawing/2014/main" id="{787B55DA-DAA4-210F-E560-811EE756A81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2" name="Straight Connector 2991">
              <a:extLst>
                <a:ext uri="{FF2B5EF4-FFF2-40B4-BE49-F238E27FC236}">
                  <a16:creationId xmlns:a16="http://schemas.microsoft.com/office/drawing/2014/main" id="{1B530AE1-1734-3655-7DB2-0BA1B051B6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3" name="Straight Connector 2992">
              <a:extLst>
                <a:ext uri="{FF2B5EF4-FFF2-40B4-BE49-F238E27FC236}">
                  <a16:creationId xmlns:a16="http://schemas.microsoft.com/office/drawing/2014/main" id="{DD3DBA62-8CF9-4820-0216-5E343833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4" name="Straight Connector 2993">
              <a:extLst>
                <a:ext uri="{FF2B5EF4-FFF2-40B4-BE49-F238E27FC236}">
                  <a16:creationId xmlns:a16="http://schemas.microsoft.com/office/drawing/2014/main" id="{ADF58329-3147-E06C-C64C-3A5D6C5DF4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88" name="Straight Connector 2987">
            <a:extLst>
              <a:ext uri="{FF2B5EF4-FFF2-40B4-BE49-F238E27FC236}">
                <a16:creationId xmlns:a16="http://schemas.microsoft.com/office/drawing/2014/main" id="{BF794200-C2A8-DE6A-13AD-72DB483464B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281</xdr:row>
      <xdr:rowOff>0</xdr:rowOff>
    </xdr:from>
    <xdr:to>
      <xdr:col>6</xdr:col>
      <xdr:colOff>274320</xdr:colOff>
      <xdr:row>283</xdr:row>
      <xdr:rowOff>2903</xdr:rowOff>
    </xdr:to>
    <xdr:grpSp>
      <xdr:nvGrpSpPr>
        <xdr:cNvPr id="2995" name="Group 2994">
          <a:extLst>
            <a:ext uri="{FF2B5EF4-FFF2-40B4-BE49-F238E27FC236}">
              <a16:creationId xmlns:a16="http://schemas.microsoft.com/office/drawing/2014/main" id="{7F6E05ED-468F-4C80-B79B-FB4EFD265B77}"/>
            </a:ext>
          </a:extLst>
        </xdr:cNvPr>
        <xdr:cNvGrpSpPr/>
      </xdr:nvGrpSpPr>
      <xdr:grpSpPr>
        <a:xfrm>
          <a:off x="3037417" y="49276000"/>
          <a:ext cx="274320" cy="362736"/>
          <a:chOff x="6147651" y="793750"/>
          <a:chExt cx="462699" cy="514350"/>
        </a:xfrm>
      </xdr:grpSpPr>
      <xdr:grpSp>
        <xdr:nvGrpSpPr>
          <xdr:cNvPr id="2996" name="Group 2995">
            <a:extLst>
              <a:ext uri="{FF2B5EF4-FFF2-40B4-BE49-F238E27FC236}">
                <a16:creationId xmlns:a16="http://schemas.microsoft.com/office/drawing/2014/main" id="{0D5EAD4C-8AFD-F102-A45F-874DA6D8F50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98" name="Straight Connector 2997">
              <a:extLst>
                <a:ext uri="{FF2B5EF4-FFF2-40B4-BE49-F238E27FC236}">
                  <a16:creationId xmlns:a16="http://schemas.microsoft.com/office/drawing/2014/main" id="{924F1D55-1CE5-88FF-160E-A6B4D7A6D7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9" name="Straight Connector 2998">
              <a:extLst>
                <a:ext uri="{FF2B5EF4-FFF2-40B4-BE49-F238E27FC236}">
                  <a16:creationId xmlns:a16="http://schemas.microsoft.com/office/drawing/2014/main" id="{790E41DC-13F6-6FE9-B7E2-6AAFE1FC105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0" name="Straight Connector 2999">
              <a:extLst>
                <a:ext uri="{FF2B5EF4-FFF2-40B4-BE49-F238E27FC236}">
                  <a16:creationId xmlns:a16="http://schemas.microsoft.com/office/drawing/2014/main" id="{18306BCE-9E53-6D86-1E3D-8C2F95865B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1" name="Straight Connector 3000">
              <a:extLst>
                <a:ext uri="{FF2B5EF4-FFF2-40B4-BE49-F238E27FC236}">
                  <a16:creationId xmlns:a16="http://schemas.microsoft.com/office/drawing/2014/main" id="{D7348C5C-D16F-D6CF-9BC2-7E5A70CE321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2" name="Straight Connector 3001">
              <a:extLst>
                <a:ext uri="{FF2B5EF4-FFF2-40B4-BE49-F238E27FC236}">
                  <a16:creationId xmlns:a16="http://schemas.microsoft.com/office/drawing/2014/main" id="{C24DAE98-46A1-3D94-66EF-B2BDC5CCF90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3" name="Straight Connector 3002">
              <a:extLst>
                <a:ext uri="{FF2B5EF4-FFF2-40B4-BE49-F238E27FC236}">
                  <a16:creationId xmlns:a16="http://schemas.microsoft.com/office/drawing/2014/main" id="{FC473057-281F-7300-86C8-844230CA45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23D770D6-314D-3C4C-E058-78B9B479C02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281</xdr:row>
      <xdr:rowOff>0</xdr:rowOff>
    </xdr:from>
    <xdr:to>
      <xdr:col>4</xdr:col>
      <xdr:colOff>274320</xdr:colOff>
      <xdr:row>283</xdr:row>
      <xdr:rowOff>2903</xdr:rowOff>
    </xdr:to>
    <xdr:grpSp>
      <xdr:nvGrpSpPr>
        <xdr:cNvPr id="3004" name="Group 3003">
          <a:extLst>
            <a:ext uri="{FF2B5EF4-FFF2-40B4-BE49-F238E27FC236}">
              <a16:creationId xmlns:a16="http://schemas.microsoft.com/office/drawing/2014/main" id="{026274D7-A75C-4F10-93ED-B6326F4B9DF3}"/>
            </a:ext>
          </a:extLst>
        </xdr:cNvPr>
        <xdr:cNvGrpSpPr/>
      </xdr:nvGrpSpPr>
      <xdr:grpSpPr>
        <a:xfrm>
          <a:off x="1979083" y="49276000"/>
          <a:ext cx="274320" cy="362736"/>
          <a:chOff x="6147651" y="793750"/>
          <a:chExt cx="462699" cy="514350"/>
        </a:xfrm>
      </xdr:grpSpPr>
      <xdr:grpSp>
        <xdr:nvGrpSpPr>
          <xdr:cNvPr id="3005" name="Group 3004">
            <a:extLst>
              <a:ext uri="{FF2B5EF4-FFF2-40B4-BE49-F238E27FC236}">
                <a16:creationId xmlns:a16="http://schemas.microsoft.com/office/drawing/2014/main" id="{173052C7-297D-0A96-9103-BC454F790B9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07" name="Straight Connector 3006">
              <a:extLst>
                <a:ext uri="{FF2B5EF4-FFF2-40B4-BE49-F238E27FC236}">
                  <a16:creationId xmlns:a16="http://schemas.microsoft.com/office/drawing/2014/main" id="{34DD6C03-D70B-67CB-FB1E-1D0CB23C84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8" name="Straight Connector 3007">
              <a:extLst>
                <a:ext uri="{FF2B5EF4-FFF2-40B4-BE49-F238E27FC236}">
                  <a16:creationId xmlns:a16="http://schemas.microsoft.com/office/drawing/2014/main" id="{25549EC3-97E8-F9A6-DA61-6A2BDB226E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9" name="Straight Connector 3008">
              <a:extLst>
                <a:ext uri="{FF2B5EF4-FFF2-40B4-BE49-F238E27FC236}">
                  <a16:creationId xmlns:a16="http://schemas.microsoft.com/office/drawing/2014/main" id="{EBC433BF-5E99-1E1E-F6FA-558B117453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0" name="Straight Connector 3009">
              <a:extLst>
                <a:ext uri="{FF2B5EF4-FFF2-40B4-BE49-F238E27FC236}">
                  <a16:creationId xmlns:a16="http://schemas.microsoft.com/office/drawing/2014/main" id="{030C20BC-0410-333C-D3B8-0DE98F3D976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1" name="Straight Connector 3010">
              <a:extLst>
                <a:ext uri="{FF2B5EF4-FFF2-40B4-BE49-F238E27FC236}">
                  <a16:creationId xmlns:a16="http://schemas.microsoft.com/office/drawing/2014/main" id="{CF12DD94-C543-E896-8E59-7796488C64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2" name="Straight Connector 3011">
              <a:extLst>
                <a:ext uri="{FF2B5EF4-FFF2-40B4-BE49-F238E27FC236}">
                  <a16:creationId xmlns:a16="http://schemas.microsoft.com/office/drawing/2014/main" id="{0FBB5C9F-DD2D-93C1-406F-EE8A1F3F4CE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06" name="Straight Connector 3005">
            <a:extLst>
              <a:ext uri="{FF2B5EF4-FFF2-40B4-BE49-F238E27FC236}">
                <a16:creationId xmlns:a16="http://schemas.microsoft.com/office/drawing/2014/main" id="{E8EFA0CA-4016-D23E-9E09-7540D24929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269</xdr:row>
      <xdr:rowOff>0</xdr:rowOff>
    </xdr:from>
    <xdr:to>
      <xdr:col>4</xdr:col>
      <xdr:colOff>274320</xdr:colOff>
      <xdr:row>271</xdr:row>
      <xdr:rowOff>2903</xdr:rowOff>
    </xdr:to>
    <xdr:grpSp>
      <xdr:nvGrpSpPr>
        <xdr:cNvPr id="3013" name="Group 3012">
          <a:extLst>
            <a:ext uri="{FF2B5EF4-FFF2-40B4-BE49-F238E27FC236}">
              <a16:creationId xmlns:a16="http://schemas.microsoft.com/office/drawing/2014/main" id="{C884238E-818E-444C-9377-3B653D12DF57}"/>
            </a:ext>
          </a:extLst>
        </xdr:cNvPr>
        <xdr:cNvGrpSpPr/>
      </xdr:nvGrpSpPr>
      <xdr:grpSpPr>
        <a:xfrm>
          <a:off x="1979083" y="47222833"/>
          <a:ext cx="274320" cy="362737"/>
          <a:chOff x="6147651" y="793750"/>
          <a:chExt cx="462699" cy="514350"/>
        </a:xfrm>
      </xdr:grpSpPr>
      <xdr:grpSp>
        <xdr:nvGrpSpPr>
          <xdr:cNvPr id="3014" name="Group 3013">
            <a:extLst>
              <a:ext uri="{FF2B5EF4-FFF2-40B4-BE49-F238E27FC236}">
                <a16:creationId xmlns:a16="http://schemas.microsoft.com/office/drawing/2014/main" id="{5371FA0C-2054-D1B3-FF62-B8E31107BC7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16" name="Straight Connector 3015">
              <a:extLst>
                <a:ext uri="{FF2B5EF4-FFF2-40B4-BE49-F238E27FC236}">
                  <a16:creationId xmlns:a16="http://schemas.microsoft.com/office/drawing/2014/main" id="{EAE2F375-666E-0AAB-D38B-48CC90E1BA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7" name="Straight Connector 3016">
              <a:extLst>
                <a:ext uri="{FF2B5EF4-FFF2-40B4-BE49-F238E27FC236}">
                  <a16:creationId xmlns:a16="http://schemas.microsoft.com/office/drawing/2014/main" id="{AB038261-BDF5-BBF5-F8A8-A76ADB73045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8" name="Straight Connector 3017">
              <a:extLst>
                <a:ext uri="{FF2B5EF4-FFF2-40B4-BE49-F238E27FC236}">
                  <a16:creationId xmlns:a16="http://schemas.microsoft.com/office/drawing/2014/main" id="{4925E23D-9AF3-41A9-FC1B-3F386FAF1DA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9" name="Straight Connector 3018">
              <a:extLst>
                <a:ext uri="{FF2B5EF4-FFF2-40B4-BE49-F238E27FC236}">
                  <a16:creationId xmlns:a16="http://schemas.microsoft.com/office/drawing/2014/main" id="{9AB289E9-8CC7-CE69-6174-DE72A5B09A1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0" name="Straight Connector 3019">
              <a:extLst>
                <a:ext uri="{FF2B5EF4-FFF2-40B4-BE49-F238E27FC236}">
                  <a16:creationId xmlns:a16="http://schemas.microsoft.com/office/drawing/2014/main" id="{AAB53DB3-32B8-FCA1-10F8-AC994D2B1D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1" name="Straight Connector 3020">
              <a:extLst>
                <a:ext uri="{FF2B5EF4-FFF2-40B4-BE49-F238E27FC236}">
                  <a16:creationId xmlns:a16="http://schemas.microsoft.com/office/drawing/2014/main" id="{6346BB0E-E41C-7C58-9A44-10DABF9DFF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15" name="Straight Connector 3014">
            <a:extLst>
              <a:ext uri="{FF2B5EF4-FFF2-40B4-BE49-F238E27FC236}">
                <a16:creationId xmlns:a16="http://schemas.microsoft.com/office/drawing/2014/main" id="{42A999CC-607B-2155-4252-ECA98183DF8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269</xdr:row>
      <xdr:rowOff>0</xdr:rowOff>
    </xdr:from>
    <xdr:to>
      <xdr:col>8</xdr:col>
      <xdr:colOff>274320</xdr:colOff>
      <xdr:row>271</xdr:row>
      <xdr:rowOff>2903</xdr:rowOff>
    </xdr:to>
    <xdr:grpSp>
      <xdr:nvGrpSpPr>
        <xdr:cNvPr id="3022" name="Group 3021">
          <a:extLst>
            <a:ext uri="{FF2B5EF4-FFF2-40B4-BE49-F238E27FC236}">
              <a16:creationId xmlns:a16="http://schemas.microsoft.com/office/drawing/2014/main" id="{097E201E-15E8-4B41-8252-EDFC9C635FDC}"/>
            </a:ext>
          </a:extLst>
        </xdr:cNvPr>
        <xdr:cNvGrpSpPr/>
      </xdr:nvGrpSpPr>
      <xdr:grpSpPr>
        <a:xfrm>
          <a:off x="4095750" y="47222833"/>
          <a:ext cx="274320" cy="362737"/>
          <a:chOff x="6147651" y="793750"/>
          <a:chExt cx="462699" cy="514350"/>
        </a:xfrm>
      </xdr:grpSpPr>
      <xdr:grpSp>
        <xdr:nvGrpSpPr>
          <xdr:cNvPr id="3023" name="Group 3022">
            <a:extLst>
              <a:ext uri="{FF2B5EF4-FFF2-40B4-BE49-F238E27FC236}">
                <a16:creationId xmlns:a16="http://schemas.microsoft.com/office/drawing/2014/main" id="{91BC35B0-5257-5656-DA18-358B10D0B6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25" name="Straight Connector 3024">
              <a:extLst>
                <a:ext uri="{FF2B5EF4-FFF2-40B4-BE49-F238E27FC236}">
                  <a16:creationId xmlns:a16="http://schemas.microsoft.com/office/drawing/2014/main" id="{75518D49-7510-C2FC-11AB-C04B0F6280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6" name="Straight Connector 3025">
              <a:extLst>
                <a:ext uri="{FF2B5EF4-FFF2-40B4-BE49-F238E27FC236}">
                  <a16:creationId xmlns:a16="http://schemas.microsoft.com/office/drawing/2014/main" id="{6AB73975-3D0D-EBC4-9905-721C797A2D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7" name="Straight Connector 3026">
              <a:extLst>
                <a:ext uri="{FF2B5EF4-FFF2-40B4-BE49-F238E27FC236}">
                  <a16:creationId xmlns:a16="http://schemas.microsoft.com/office/drawing/2014/main" id="{B6A7585B-7491-5652-DA78-1F8317EE35F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8" name="Straight Connector 3027">
              <a:extLst>
                <a:ext uri="{FF2B5EF4-FFF2-40B4-BE49-F238E27FC236}">
                  <a16:creationId xmlns:a16="http://schemas.microsoft.com/office/drawing/2014/main" id="{B9013780-07BB-C490-E42E-6A2B966676E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9" name="Straight Connector 3028">
              <a:extLst>
                <a:ext uri="{FF2B5EF4-FFF2-40B4-BE49-F238E27FC236}">
                  <a16:creationId xmlns:a16="http://schemas.microsoft.com/office/drawing/2014/main" id="{713C76FF-88B9-AF8F-C23B-1F73749F12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0" name="Straight Connector 3029">
              <a:extLst>
                <a:ext uri="{FF2B5EF4-FFF2-40B4-BE49-F238E27FC236}">
                  <a16:creationId xmlns:a16="http://schemas.microsoft.com/office/drawing/2014/main" id="{0AD17597-5974-1E04-B605-0DB574F2BC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24" name="Straight Connector 3023">
            <a:extLst>
              <a:ext uri="{FF2B5EF4-FFF2-40B4-BE49-F238E27FC236}">
                <a16:creationId xmlns:a16="http://schemas.microsoft.com/office/drawing/2014/main" id="{D8974627-0385-9C28-1058-CEC8B119D5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269</xdr:row>
      <xdr:rowOff>0</xdr:rowOff>
    </xdr:from>
    <xdr:to>
      <xdr:col>10</xdr:col>
      <xdr:colOff>274320</xdr:colOff>
      <xdr:row>271</xdr:row>
      <xdr:rowOff>2903</xdr:rowOff>
    </xdr:to>
    <xdr:grpSp>
      <xdr:nvGrpSpPr>
        <xdr:cNvPr id="3031" name="Group 3030">
          <a:extLst>
            <a:ext uri="{FF2B5EF4-FFF2-40B4-BE49-F238E27FC236}">
              <a16:creationId xmlns:a16="http://schemas.microsoft.com/office/drawing/2014/main" id="{BB901A9F-66DE-448A-BA9B-8B4D9A54ED8F}"/>
            </a:ext>
          </a:extLst>
        </xdr:cNvPr>
        <xdr:cNvGrpSpPr/>
      </xdr:nvGrpSpPr>
      <xdr:grpSpPr>
        <a:xfrm>
          <a:off x="5154083" y="47222833"/>
          <a:ext cx="274320" cy="362737"/>
          <a:chOff x="6147651" y="793750"/>
          <a:chExt cx="462699" cy="514350"/>
        </a:xfrm>
      </xdr:grpSpPr>
      <xdr:grpSp>
        <xdr:nvGrpSpPr>
          <xdr:cNvPr id="3032" name="Group 3031">
            <a:extLst>
              <a:ext uri="{FF2B5EF4-FFF2-40B4-BE49-F238E27FC236}">
                <a16:creationId xmlns:a16="http://schemas.microsoft.com/office/drawing/2014/main" id="{33D0AE2E-5E34-ECC5-6429-6CF6258C71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34" name="Straight Connector 3033">
              <a:extLst>
                <a:ext uri="{FF2B5EF4-FFF2-40B4-BE49-F238E27FC236}">
                  <a16:creationId xmlns:a16="http://schemas.microsoft.com/office/drawing/2014/main" id="{F0EB8265-62E7-89AD-EE5A-93BEB6D661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5" name="Straight Connector 3034">
              <a:extLst>
                <a:ext uri="{FF2B5EF4-FFF2-40B4-BE49-F238E27FC236}">
                  <a16:creationId xmlns:a16="http://schemas.microsoft.com/office/drawing/2014/main" id="{D2390511-696A-2276-2D79-0C4358549C0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6" name="Straight Connector 3035">
              <a:extLst>
                <a:ext uri="{FF2B5EF4-FFF2-40B4-BE49-F238E27FC236}">
                  <a16:creationId xmlns:a16="http://schemas.microsoft.com/office/drawing/2014/main" id="{23AA16F6-5321-8E9E-3255-38B2A15C6A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7" name="Straight Connector 3036">
              <a:extLst>
                <a:ext uri="{FF2B5EF4-FFF2-40B4-BE49-F238E27FC236}">
                  <a16:creationId xmlns:a16="http://schemas.microsoft.com/office/drawing/2014/main" id="{E7EC57CA-4B11-0B2F-85A4-DDB7E138DFB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8" name="Straight Connector 3037">
              <a:extLst>
                <a:ext uri="{FF2B5EF4-FFF2-40B4-BE49-F238E27FC236}">
                  <a16:creationId xmlns:a16="http://schemas.microsoft.com/office/drawing/2014/main" id="{2D16BE42-13DA-B8EC-AA59-B78F422550F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9" name="Straight Connector 3038">
              <a:extLst>
                <a:ext uri="{FF2B5EF4-FFF2-40B4-BE49-F238E27FC236}">
                  <a16:creationId xmlns:a16="http://schemas.microsoft.com/office/drawing/2014/main" id="{06196C92-D159-7398-FFC8-7ED1EE65A7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33" name="Straight Connector 3032">
            <a:extLst>
              <a:ext uri="{FF2B5EF4-FFF2-40B4-BE49-F238E27FC236}">
                <a16:creationId xmlns:a16="http://schemas.microsoft.com/office/drawing/2014/main" id="{80023F95-E4A1-C2FA-C10D-2328574A39F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269</xdr:row>
      <xdr:rowOff>0</xdr:rowOff>
    </xdr:from>
    <xdr:to>
      <xdr:col>12</xdr:col>
      <xdr:colOff>274320</xdr:colOff>
      <xdr:row>271</xdr:row>
      <xdr:rowOff>2903</xdr:rowOff>
    </xdr:to>
    <xdr:grpSp>
      <xdr:nvGrpSpPr>
        <xdr:cNvPr id="3040" name="Group 3039">
          <a:extLst>
            <a:ext uri="{FF2B5EF4-FFF2-40B4-BE49-F238E27FC236}">
              <a16:creationId xmlns:a16="http://schemas.microsoft.com/office/drawing/2014/main" id="{3B8DE747-6BAC-4D2B-825B-9172FA80CBE9}"/>
            </a:ext>
          </a:extLst>
        </xdr:cNvPr>
        <xdr:cNvGrpSpPr/>
      </xdr:nvGrpSpPr>
      <xdr:grpSpPr>
        <a:xfrm>
          <a:off x="6212417" y="47222833"/>
          <a:ext cx="274320" cy="362737"/>
          <a:chOff x="6147651" y="793750"/>
          <a:chExt cx="462699" cy="514350"/>
        </a:xfrm>
      </xdr:grpSpPr>
      <xdr:grpSp>
        <xdr:nvGrpSpPr>
          <xdr:cNvPr id="3041" name="Group 3040">
            <a:extLst>
              <a:ext uri="{FF2B5EF4-FFF2-40B4-BE49-F238E27FC236}">
                <a16:creationId xmlns:a16="http://schemas.microsoft.com/office/drawing/2014/main" id="{2FA8F416-95F5-95C2-CF46-977242C6390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43" name="Straight Connector 3042">
              <a:extLst>
                <a:ext uri="{FF2B5EF4-FFF2-40B4-BE49-F238E27FC236}">
                  <a16:creationId xmlns:a16="http://schemas.microsoft.com/office/drawing/2014/main" id="{57013AFF-6466-C857-5620-905CCFAA1E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4" name="Straight Connector 3043">
              <a:extLst>
                <a:ext uri="{FF2B5EF4-FFF2-40B4-BE49-F238E27FC236}">
                  <a16:creationId xmlns:a16="http://schemas.microsoft.com/office/drawing/2014/main" id="{755F9D96-C8EA-DC01-5F98-E0F92C6B72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5" name="Straight Connector 3044">
              <a:extLst>
                <a:ext uri="{FF2B5EF4-FFF2-40B4-BE49-F238E27FC236}">
                  <a16:creationId xmlns:a16="http://schemas.microsoft.com/office/drawing/2014/main" id="{2E6E82DA-C7DC-CA69-FB73-64E6930162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6" name="Straight Connector 3045">
              <a:extLst>
                <a:ext uri="{FF2B5EF4-FFF2-40B4-BE49-F238E27FC236}">
                  <a16:creationId xmlns:a16="http://schemas.microsoft.com/office/drawing/2014/main" id="{BB3FEE22-6CDC-3AB7-FECE-AC3EDFE622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7" name="Straight Connector 3046">
              <a:extLst>
                <a:ext uri="{FF2B5EF4-FFF2-40B4-BE49-F238E27FC236}">
                  <a16:creationId xmlns:a16="http://schemas.microsoft.com/office/drawing/2014/main" id="{C450FEF7-743C-6BAB-82E2-D85A0EEABE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8" name="Straight Connector 3047">
              <a:extLst>
                <a:ext uri="{FF2B5EF4-FFF2-40B4-BE49-F238E27FC236}">
                  <a16:creationId xmlns:a16="http://schemas.microsoft.com/office/drawing/2014/main" id="{8645F974-E17C-6A2C-C771-B32FB2E2167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42" name="Straight Connector 3041">
            <a:extLst>
              <a:ext uri="{FF2B5EF4-FFF2-40B4-BE49-F238E27FC236}">
                <a16:creationId xmlns:a16="http://schemas.microsoft.com/office/drawing/2014/main" id="{3E145242-1A38-1C3F-E062-BFF1344D27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269</xdr:row>
      <xdr:rowOff>0</xdr:rowOff>
    </xdr:from>
    <xdr:to>
      <xdr:col>16</xdr:col>
      <xdr:colOff>274320</xdr:colOff>
      <xdr:row>271</xdr:row>
      <xdr:rowOff>2903</xdr:rowOff>
    </xdr:to>
    <xdr:grpSp>
      <xdr:nvGrpSpPr>
        <xdr:cNvPr id="3049" name="Group 3048">
          <a:extLst>
            <a:ext uri="{FF2B5EF4-FFF2-40B4-BE49-F238E27FC236}">
              <a16:creationId xmlns:a16="http://schemas.microsoft.com/office/drawing/2014/main" id="{54D0282F-F653-4A49-812B-8FD20A5BE15A}"/>
            </a:ext>
          </a:extLst>
        </xdr:cNvPr>
        <xdr:cNvGrpSpPr/>
      </xdr:nvGrpSpPr>
      <xdr:grpSpPr>
        <a:xfrm>
          <a:off x="8329083" y="47222833"/>
          <a:ext cx="274320" cy="362737"/>
          <a:chOff x="6147651" y="793750"/>
          <a:chExt cx="462699" cy="514350"/>
        </a:xfrm>
      </xdr:grpSpPr>
      <xdr:grpSp>
        <xdr:nvGrpSpPr>
          <xdr:cNvPr id="3050" name="Group 3049">
            <a:extLst>
              <a:ext uri="{FF2B5EF4-FFF2-40B4-BE49-F238E27FC236}">
                <a16:creationId xmlns:a16="http://schemas.microsoft.com/office/drawing/2014/main" id="{C48F152B-0481-291A-8800-E419C37950E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52" name="Straight Connector 3051">
              <a:extLst>
                <a:ext uri="{FF2B5EF4-FFF2-40B4-BE49-F238E27FC236}">
                  <a16:creationId xmlns:a16="http://schemas.microsoft.com/office/drawing/2014/main" id="{1CE88BD9-B9DD-DEA2-A1CF-EF48BFD705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3" name="Straight Connector 3052">
              <a:extLst>
                <a:ext uri="{FF2B5EF4-FFF2-40B4-BE49-F238E27FC236}">
                  <a16:creationId xmlns:a16="http://schemas.microsoft.com/office/drawing/2014/main" id="{BF8899CC-C72A-07E4-E0B3-E6AE6BDF97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4" name="Straight Connector 3053">
              <a:extLst>
                <a:ext uri="{FF2B5EF4-FFF2-40B4-BE49-F238E27FC236}">
                  <a16:creationId xmlns:a16="http://schemas.microsoft.com/office/drawing/2014/main" id="{5F7D04EF-6B30-BE21-017E-221F0B3DDA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5" name="Straight Connector 3054">
              <a:extLst>
                <a:ext uri="{FF2B5EF4-FFF2-40B4-BE49-F238E27FC236}">
                  <a16:creationId xmlns:a16="http://schemas.microsoft.com/office/drawing/2014/main" id="{BFFE95D8-F6E0-F640-DE61-DDF61BB9DFE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6" name="Straight Connector 3055">
              <a:extLst>
                <a:ext uri="{FF2B5EF4-FFF2-40B4-BE49-F238E27FC236}">
                  <a16:creationId xmlns:a16="http://schemas.microsoft.com/office/drawing/2014/main" id="{7E443324-A0B1-0B3F-6532-E08AEFC476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7" name="Straight Connector 3056">
              <a:extLst>
                <a:ext uri="{FF2B5EF4-FFF2-40B4-BE49-F238E27FC236}">
                  <a16:creationId xmlns:a16="http://schemas.microsoft.com/office/drawing/2014/main" id="{D18FA5EB-5D03-B33B-9864-CF16B02F213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51" name="Straight Connector 3050">
            <a:extLst>
              <a:ext uri="{FF2B5EF4-FFF2-40B4-BE49-F238E27FC236}">
                <a16:creationId xmlns:a16="http://schemas.microsoft.com/office/drawing/2014/main" id="{E4366102-54A3-DAC8-AD2A-BF52F3C1DD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269</xdr:row>
      <xdr:rowOff>0</xdr:rowOff>
    </xdr:from>
    <xdr:to>
      <xdr:col>20</xdr:col>
      <xdr:colOff>274320</xdr:colOff>
      <xdr:row>271</xdr:row>
      <xdr:rowOff>2903</xdr:rowOff>
    </xdr:to>
    <xdr:grpSp>
      <xdr:nvGrpSpPr>
        <xdr:cNvPr id="3058" name="Group 3057">
          <a:extLst>
            <a:ext uri="{FF2B5EF4-FFF2-40B4-BE49-F238E27FC236}">
              <a16:creationId xmlns:a16="http://schemas.microsoft.com/office/drawing/2014/main" id="{B9CE4E29-7B99-4EAB-899C-B7B58697E3C6}"/>
            </a:ext>
          </a:extLst>
        </xdr:cNvPr>
        <xdr:cNvGrpSpPr/>
      </xdr:nvGrpSpPr>
      <xdr:grpSpPr>
        <a:xfrm>
          <a:off x="10445750" y="47222833"/>
          <a:ext cx="274320" cy="362737"/>
          <a:chOff x="6147651" y="793750"/>
          <a:chExt cx="462699" cy="514350"/>
        </a:xfrm>
      </xdr:grpSpPr>
      <xdr:grpSp>
        <xdr:nvGrpSpPr>
          <xdr:cNvPr id="3059" name="Group 3058">
            <a:extLst>
              <a:ext uri="{FF2B5EF4-FFF2-40B4-BE49-F238E27FC236}">
                <a16:creationId xmlns:a16="http://schemas.microsoft.com/office/drawing/2014/main" id="{9E079214-2C1E-CC26-7E51-DCA62BB8A4E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61" name="Straight Connector 3060">
              <a:extLst>
                <a:ext uri="{FF2B5EF4-FFF2-40B4-BE49-F238E27FC236}">
                  <a16:creationId xmlns:a16="http://schemas.microsoft.com/office/drawing/2014/main" id="{BE1885FD-FFAE-3BE6-2707-1192E9A1F2C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2" name="Straight Connector 3061">
              <a:extLst>
                <a:ext uri="{FF2B5EF4-FFF2-40B4-BE49-F238E27FC236}">
                  <a16:creationId xmlns:a16="http://schemas.microsoft.com/office/drawing/2014/main" id="{C9505E1A-1789-A7CA-AE62-9B50066095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3" name="Straight Connector 3062">
              <a:extLst>
                <a:ext uri="{FF2B5EF4-FFF2-40B4-BE49-F238E27FC236}">
                  <a16:creationId xmlns:a16="http://schemas.microsoft.com/office/drawing/2014/main" id="{4E671B82-789A-38D5-5F03-B3279451E2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4" name="Straight Connector 3063">
              <a:extLst>
                <a:ext uri="{FF2B5EF4-FFF2-40B4-BE49-F238E27FC236}">
                  <a16:creationId xmlns:a16="http://schemas.microsoft.com/office/drawing/2014/main" id="{03CB60ED-00D1-547E-5ABC-F2CCFD0AE8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5" name="Straight Connector 3064">
              <a:extLst>
                <a:ext uri="{FF2B5EF4-FFF2-40B4-BE49-F238E27FC236}">
                  <a16:creationId xmlns:a16="http://schemas.microsoft.com/office/drawing/2014/main" id="{3D747F0E-0FBE-F980-FBD3-CACC5CDC9AA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6" name="Straight Connector 3065">
              <a:extLst>
                <a:ext uri="{FF2B5EF4-FFF2-40B4-BE49-F238E27FC236}">
                  <a16:creationId xmlns:a16="http://schemas.microsoft.com/office/drawing/2014/main" id="{DA677E7D-F57A-07D1-BA3C-38ED0CBF964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5E9A96D9-F9AE-CCA2-4D54-8E2E465E99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274320</xdr:colOff>
      <xdr:row>283</xdr:row>
      <xdr:rowOff>2903</xdr:rowOff>
    </xdr:to>
    <xdr:grpSp>
      <xdr:nvGrpSpPr>
        <xdr:cNvPr id="3067" name="Group 3066">
          <a:extLst>
            <a:ext uri="{FF2B5EF4-FFF2-40B4-BE49-F238E27FC236}">
              <a16:creationId xmlns:a16="http://schemas.microsoft.com/office/drawing/2014/main" id="{C295BB8E-C595-45C6-B44E-F1AFBC37B24C}"/>
            </a:ext>
          </a:extLst>
        </xdr:cNvPr>
        <xdr:cNvGrpSpPr/>
      </xdr:nvGrpSpPr>
      <xdr:grpSpPr>
        <a:xfrm>
          <a:off x="920750" y="49276000"/>
          <a:ext cx="274320" cy="362736"/>
          <a:chOff x="6147651" y="793750"/>
          <a:chExt cx="462699" cy="514350"/>
        </a:xfrm>
      </xdr:grpSpPr>
      <xdr:grpSp>
        <xdr:nvGrpSpPr>
          <xdr:cNvPr id="3068" name="Group 3067">
            <a:extLst>
              <a:ext uri="{FF2B5EF4-FFF2-40B4-BE49-F238E27FC236}">
                <a16:creationId xmlns:a16="http://schemas.microsoft.com/office/drawing/2014/main" id="{EEA5DA74-3131-D356-5DCC-9979D5D7C9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70" name="Straight Connector 3069">
              <a:extLst>
                <a:ext uri="{FF2B5EF4-FFF2-40B4-BE49-F238E27FC236}">
                  <a16:creationId xmlns:a16="http://schemas.microsoft.com/office/drawing/2014/main" id="{087E0F59-72AC-7261-699A-8597F5491FE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1" name="Straight Connector 3070">
              <a:extLst>
                <a:ext uri="{FF2B5EF4-FFF2-40B4-BE49-F238E27FC236}">
                  <a16:creationId xmlns:a16="http://schemas.microsoft.com/office/drawing/2014/main" id="{52F8B3FB-2B3F-ECE9-C88F-0911411CEB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2" name="Straight Connector 3071">
              <a:extLst>
                <a:ext uri="{FF2B5EF4-FFF2-40B4-BE49-F238E27FC236}">
                  <a16:creationId xmlns:a16="http://schemas.microsoft.com/office/drawing/2014/main" id="{8FFF12C8-0257-12D8-7A77-1E08980EC6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3" name="Straight Connector 3072">
              <a:extLst>
                <a:ext uri="{FF2B5EF4-FFF2-40B4-BE49-F238E27FC236}">
                  <a16:creationId xmlns:a16="http://schemas.microsoft.com/office/drawing/2014/main" id="{D917AE88-E724-AD8A-E5B3-1D99EF882EA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4" name="Straight Connector 3073">
              <a:extLst>
                <a:ext uri="{FF2B5EF4-FFF2-40B4-BE49-F238E27FC236}">
                  <a16:creationId xmlns:a16="http://schemas.microsoft.com/office/drawing/2014/main" id="{B23C02F2-CF45-023F-DB84-897907337F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5" name="Straight Connector 3074">
              <a:extLst>
                <a:ext uri="{FF2B5EF4-FFF2-40B4-BE49-F238E27FC236}">
                  <a16:creationId xmlns:a16="http://schemas.microsoft.com/office/drawing/2014/main" id="{CE57F500-4693-9BFB-24A0-7510DE1F61A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69" name="Straight Connector 3068">
            <a:extLst>
              <a:ext uri="{FF2B5EF4-FFF2-40B4-BE49-F238E27FC236}">
                <a16:creationId xmlns:a16="http://schemas.microsoft.com/office/drawing/2014/main" id="{2A4D7BD9-7920-091F-E078-65D2A880CDE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257</xdr:row>
      <xdr:rowOff>0</xdr:rowOff>
    </xdr:from>
    <xdr:to>
      <xdr:col>8</xdr:col>
      <xdr:colOff>274320</xdr:colOff>
      <xdr:row>259</xdr:row>
      <xdr:rowOff>2903</xdr:rowOff>
    </xdr:to>
    <xdr:grpSp>
      <xdr:nvGrpSpPr>
        <xdr:cNvPr id="3076" name="Group 3075">
          <a:extLst>
            <a:ext uri="{FF2B5EF4-FFF2-40B4-BE49-F238E27FC236}">
              <a16:creationId xmlns:a16="http://schemas.microsoft.com/office/drawing/2014/main" id="{D1CA5232-7B72-4AA9-BA15-AB633691F8D1}"/>
            </a:ext>
          </a:extLst>
        </xdr:cNvPr>
        <xdr:cNvGrpSpPr/>
      </xdr:nvGrpSpPr>
      <xdr:grpSpPr>
        <a:xfrm>
          <a:off x="4095750" y="45169667"/>
          <a:ext cx="274320" cy="362736"/>
          <a:chOff x="6147651" y="793750"/>
          <a:chExt cx="462699" cy="514350"/>
        </a:xfrm>
      </xdr:grpSpPr>
      <xdr:grpSp>
        <xdr:nvGrpSpPr>
          <xdr:cNvPr id="3077" name="Group 3076">
            <a:extLst>
              <a:ext uri="{FF2B5EF4-FFF2-40B4-BE49-F238E27FC236}">
                <a16:creationId xmlns:a16="http://schemas.microsoft.com/office/drawing/2014/main" id="{32DBAD5A-FEE8-11DC-2F75-7BC636CB77D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79" name="Straight Connector 3078">
              <a:extLst>
                <a:ext uri="{FF2B5EF4-FFF2-40B4-BE49-F238E27FC236}">
                  <a16:creationId xmlns:a16="http://schemas.microsoft.com/office/drawing/2014/main" id="{5DB32539-BD59-1A69-21FE-122F52D85D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0" name="Straight Connector 3079">
              <a:extLst>
                <a:ext uri="{FF2B5EF4-FFF2-40B4-BE49-F238E27FC236}">
                  <a16:creationId xmlns:a16="http://schemas.microsoft.com/office/drawing/2014/main" id="{60EA2AAD-C1E7-26AB-2488-A2029102E6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1" name="Straight Connector 3080">
              <a:extLst>
                <a:ext uri="{FF2B5EF4-FFF2-40B4-BE49-F238E27FC236}">
                  <a16:creationId xmlns:a16="http://schemas.microsoft.com/office/drawing/2014/main" id="{84BA5580-B6D2-0862-E399-E4F32470F28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2" name="Straight Connector 3081">
              <a:extLst>
                <a:ext uri="{FF2B5EF4-FFF2-40B4-BE49-F238E27FC236}">
                  <a16:creationId xmlns:a16="http://schemas.microsoft.com/office/drawing/2014/main" id="{EFEAEF5E-2603-A115-B525-5293FEABFC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3" name="Straight Connector 3082">
              <a:extLst>
                <a:ext uri="{FF2B5EF4-FFF2-40B4-BE49-F238E27FC236}">
                  <a16:creationId xmlns:a16="http://schemas.microsoft.com/office/drawing/2014/main" id="{C2247692-24DF-A094-765A-B60B8121D7C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4" name="Straight Connector 3083">
              <a:extLst>
                <a:ext uri="{FF2B5EF4-FFF2-40B4-BE49-F238E27FC236}">
                  <a16:creationId xmlns:a16="http://schemas.microsoft.com/office/drawing/2014/main" id="{DF8824B0-908C-6E9A-6DD2-FBC287DBDBF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78" name="Straight Connector 3077">
            <a:extLst>
              <a:ext uri="{FF2B5EF4-FFF2-40B4-BE49-F238E27FC236}">
                <a16:creationId xmlns:a16="http://schemas.microsoft.com/office/drawing/2014/main" id="{6EDE9880-0183-0DAD-FFD6-1FAC252610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245</xdr:row>
      <xdr:rowOff>0</xdr:rowOff>
    </xdr:from>
    <xdr:to>
      <xdr:col>20</xdr:col>
      <xdr:colOff>274320</xdr:colOff>
      <xdr:row>247</xdr:row>
      <xdr:rowOff>2902</xdr:rowOff>
    </xdr:to>
    <xdr:grpSp>
      <xdr:nvGrpSpPr>
        <xdr:cNvPr id="3085" name="Group 3084">
          <a:extLst>
            <a:ext uri="{FF2B5EF4-FFF2-40B4-BE49-F238E27FC236}">
              <a16:creationId xmlns:a16="http://schemas.microsoft.com/office/drawing/2014/main" id="{14039C3B-7440-46B6-97EC-0EDBA99D1F97}"/>
            </a:ext>
          </a:extLst>
        </xdr:cNvPr>
        <xdr:cNvGrpSpPr/>
      </xdr:nvGrpSpPr>
      <xdr:grpSpPr>
        <a:xfrm>
          <a:off x="10445750" y="43116500"/>
          <a:ext cx="274320" cy="362735"/>
          <a:chOff x="6147651" y="793750"/>
          <a:chExt cx="462699" cy="514350"/>
        </a:xfrm>
      </xdr:grpSpPr>
      <xdr:grpSp>
        <xdr:nvGrpSpPr>
          <xdr:cNvPr id="3086" name="Group 3085">
            <a:extLst>
              <a:ext uri="{FF2B5EF4-FFF2-40B4-BE49-F238E27FC236}">
                <a16:creationId xmlns:a16="http://schemas.microsoft.com/office/drawing/2014/main" id="{45F4C4FA-630B-BC28-B1B4-7766D328C20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88" name="Straight Connector 3087">
              <a:extLst>
                <a:ext uri="{FF2B5EF4-FFF2-40B4-BE49-F238E27FC236}">
                  <a16:creationId xmlns:a16="http://schemas.microsoft.com/office/drawing/2014/main" id="{3E003320-5184-0A88-9CAC-4A47A25C765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9" name="Straight Connector 3088">
              <a:extLst>
                <a:ext uri="{FF2B5EF4-FFF2-40B4-BE49-F238E27FC236}">
                  <a16:creationId xmlns:a16="http://schemas.microsoft.com/office/drawing/2014/main" id="{0E53FB28-72B4-5B03-E48F-AADBAC48865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0" name="Straight Connector 3089">
              <a:extLst>
                <a:ext uri="{FF2B5EF4-FFF2-40B4-BE49-F238E27FC236}">
                  <a16:creationId xmlns:a16="http://schemas.microsoft.com/office/drawing/2014/main" id="{0988DF4C-ECC9-64E2-6C7F-3EB216F39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1" name="Straight Connector 3090">
              <a:extLst>
                <a:ext uri="{FF2B5EF4-FFF2-40B4-BE49-F238E27FC236}">
                  <a16:creationId xmlns:a16="http://schemas.microsoft.com/office/drawing/2014/main" id="{A4C51346-DBB4-4770-AB02-AB276DBA69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2" name="Straight Connector 3091">
              <a:extLst>
                <a:ext uri="{FF2B5EF4-FFF2-40B4-BE49-F238E27FC236}">
                  <a16:creationId xmlns:a16="http://schemas.microsoft.com/office/drawing/2014/main" id="{B4E8F61E-F2EF-4B9A-6B31-93ACE60DF22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3" name="Straight Connector 3092">
              <a:extLst>
                <a:ext uri="{FF2B5EF4-FFF2-40B4-BE49-F238E27FC236}">
                  <a16:creationId xmlns:a16="http://schemas.microsoft.com/office/drawing/2014/main" id="{7BF3AB93-8DDF-13AE-5CAC-3BCBA78D529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87" name="Straight Connector 3086">
            <a:extLst>
              <a:ext uri="{FF2B5EF4-FFF2-40B4-BE49-F238E27FC236}">
                <a16:creationId xmlns:a16="http://schemas.microsoft.com/office/drawing/2014/main" id="{C71B5D30-EF1A-3C51-148C-FC0F6199A4E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245</xdr:row>
      <xdr:rowOff>0</xdr:rowOff>
    </xdr:from>
    <xdr:to>
      <xdr:col>4</xdr:col>
      <xdr:colOff>274320</xdr:colOff>
      <xdr:row>247</xdr:row>
      <xdr:rowOff>2902</xdr:rowOff>
    </xdr:to>
    <xdr:grpSp>
      <xdr:nvGrpSpPr>
        <xdr:cNvPr id="3094" name="Group 3093">
          <a:extLst>
            <a:ext uri="{FF2B5EF4-FFF2-40B4-BE49-F238E27FC236}">
              <a16:creationId xmlns:a16="http://schemas.microsoft.com/office/drawing/2014/main" id="{0A743762-E2DD-464C-88E1-8B6BCE10270C}"/>
            </a:ext>
          </a:extLst>
        </xdr:cNvPr>
        <xdr:cNvGrpSpPr/>
      </xdr:nvGrpSpPr>
      <xdr:grpSpPr>
        <a:xfrm>
          <a:off x="1979083" y="43116500"/>
          <a:ext cx="274320" cy="362735"/>
          <a:chOff x="6147651" y="793750"/>
          <a:chExt cx="462699" cy="514350"/>
        </a:xfrm>
      </xdr:grpSpPr>
      <xdr:grpSp>
        <xdr:nvGrpSpPr>
          <xdr:cNvPr id="3095" name="Group 3094">
            <a:extLst>
              <a:ext uri="{FF2B5EF4-FFF2-40B4-BE49-F238E27FC236}">
                <a16:creationId xmlns:a16="http://schemas.microsoft.com/office/drawing/2014/main" id="{E4B7F803-2D46-9B0C-8D08-1A68BAF202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97" name="Straight Connector 3096">
              <a:extLst>
                <a:ext uri="{FF2B5EF4-FFF2-40B4-BE49-F238E27FC236}">
                  <a16:creationId xmlns:a16="http://schemas.microsoft.com/office/drawing/2014/main" id="{1378D33D-1579-8B5C-3C75-2DC7BD3F4CC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8" name="Straight Connector 3097">
              <a:extLst>
                <a:ext uri="{FF2B5EF4-FFF2-40B4-BE49-F238E27FC236}">
                  <a16:creationId xmlns:a16="http://schemas.microsoft.com/office/drawing/2014/main" id="{441FEB4A-933E-BE45-8317-F52F79D265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9" name="Straight Connector 3098">
              <a:extLst>
                <a:ext uri="{FF2B5EF4-FFF2-40B4-BE49-F238E27FC236}">
                  <a16:creationId xmlns:a16="http://schemas.microsoft.com/office/drawing/2014/main" id="{68D0EDD4-4B62-2784-D55A-8A80D900BA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0" name="Straight Connector 3099">
              <a:extLst>
                <a:ext uri="{FF2B5EF4-FFF2-40B4-BE49-F238E27FC236}">
                  <a16:creationId xmlns:a16="http://schemas.microsoft.com/office/drawing/2014/main" id="{CFAFA841-A98B-29E2-5E5C-8EDB32591B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1" name="Straight Connector 3100">
              <a:extLst>
                <a:ext uri="{FF2B5EF4-FFF2-40B4-BE49-F238E27FC236}">
                  <a16:creationId xmlns:a16="http://schemas.microsoft.com/office/drawing/2014/main" id="{BA821D76-4252-3646-963C-0292D92C949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2" name="Straight Connector 3101">
              <a:extLst>
                <a:ext uri="{FF2B5EF4-FFF2-40B4-BE49-F238E27FC236}">
                  <a16:creationId xmlns:a16="http://schemas.microsoft.com/office/drawing/2014/main" id="{E5E008FC-6E9A-C843-39BB-F718454064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96" name="Straight Connector 3095">
            <a:extLst>
              <a:ext uri="{FF2B5EF4-FFF2-40B4-BE49-F238E27FC236}">
                <a16:creationId xmlns:a16="http://schemas.microsoft.com/office/drawing/2014/main" id="{BE198F1A-A0DD-6070-1E7E-5D3FC846D9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221</xdr:row>
      <xdr:rowOff>0</xdr:rowOff>
    </xdr:from>
    <xdr:to>
      <xdr:col>14</xdr:col>
      <xdr:colOff>274320</xdr:colOff>
      <xdr:row>223</xdr:row>
      <xdr:rowOff>2903</xdr:rowOff>
    </xdr:to>
    <xdr:grpSp>
      <xdr:nvGrpSpPr>
        <xdr:cNvPr id="3103" name="Group 3102">
          <a:extLst>
            <a:ext uri="{FF2B5EF4-FFF2-40B4-BE49-F238E27FC236}">
              <a16:creationId xmlns:a16="http://schemas.microsoft.com/office/drawing/2014/main" id="{8ABCBE51-280C-45A1-BD8A-5AAA45FBFEAF}"/>
            </a:ext>
          </a:extLst>
        </xdr:cNvPr>
        <xdr:cNvGrpSpPr/>
      </xdr:nvGrpSpPr>
      <xdr:grpSpPr>
        <a:xfrm>
          <a:off x="7270750" y="39010167"/>
          <a:ext cx="274320" cy="362736"/>
          <a:chOff x="6147651" y="793750"/>
          <a:chExt cx="462699" cy="514350"/>
        </a:xfrm>
      </xdr:grpSpPr>
      <xdr:grpSp>
        <xdr:nvGrpSpPr>
          <xdr:cNvPr id="3104" name="Group 3103">
            <a:extLst>
              <a:ext uri="{FF2B5EF4-FFF2-40B4-BE49-F238E27FC236}">
                <a16:creationId xmlns:a16="http://schemas.microsoft.com/office/drawing/2014/main" id="{27624FBE-DC51-7774-43D8-18AB16E20F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06" name="Straight Connector 3105">
              <a:extLst>
                <a:ext uri="{FF2B5EF4-FFF2-40B4-BE49-F238E27FC236}">
                  <a16:creationId xmlns:a16="http://schemas.microsoft.com/office/drawing/2014/main" id="{A9E65545-7336-EC9F-0303-FBC6C22E8AE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7" name="Straight Connector 3106">
              <a:extLst>
                <a:ext uri="{FF2B5EF4-FFF2-40B4-BE49-F238E27FC236}">
                  <a16:creationId xmlns:a16="http://schemas.microsoft.com/office/drawing/2014/main" id="{FE3D5AEE-F116-4F31-EF0A-44D83CBAA99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8" name="Straight Connector 3107">
              <a:extLst>
                <a:ext uri="{FF2B5EF4-FFF2-40B4-BE49-F238E27FC236}">
                  <a16:creationId xmlns:a16="http://schemas.microsoft.com/office/drawing/2014/main" id="{DDAAB278-4F35-9466-C127-E404F7D6618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9" name="Straight Connector 3108">
              <a:extLst>
                <a:ext uri="{FF2B5EF4-FFF2-40B4-BE49-F238E27FC236}">
                  <a16:creationId xmlns:a16="http://schemas.microsoft.com/office/drawing/2014/main" id="{082E1AA9-6790-1ADC-F5EB-41209CCE4EE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0" name="Straight Connector 3109">
              <a:extLst>
                <a:ext uri="{FF2B5EF4-FFF2-40B4-BE49-F238E27FC236}">
                  <a16:creationId xmlns:a16="http://schemas.microsoft.com/office/drawing/2014/main" id="{01D936DE-7986-4315-D1EA-B7B32FBC39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1" name="Straight Connector 3110">
              <a:extLst>
                <a:ext uri="{FF2B5EF4-FFF2-40B4-BE49-F238E27FC236}">
                  <a16:creationId xmlns:a16="http://schemas.microsoft.com/office/drawing/2014/main" id="{9053424C-1DB6-4444-6569-C3E8C58F7F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05" name="Straight Connector 3104">
            <a:extLst>
              <a:ext uri="{FF2B5EF4-FFF2-40B4-BE49-F238E27FC236}">
                <a16:creationId xmlns:a16="http://schemas.microsoft.com/office/drawing/2014/main" id="{86D454B7-5C61-1B62-8E6D-866BB8E9D4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209</xdr:row>
      <xdr:rowOff>0</xdr:rowOff>
    </xdr:from>
    <xdr:to>
      <xdr:col>14</xdr:col>
      <xdr:colOff>274320</xdr:colOff>
      <xdr:row>211</xdr:row>
      <xdr:rowOff>2903</xdr:rowOff>
    </xdr:to>
    <xdr:grpSp>
      <xdr:nvGrpSpPr>
        <xdr:cNvPr id="3112" name="Group 3111">
          <a:extLst>
            <a:ext uri="{FF2B5EF4-FFF2-40B4-BE49-F238E27FC236}">
              <a16:creationId xmlns:a16="http://schemas.microsoft.com/office/drawing/2014/main" id="{3FAA1ED8-6660-450E-B360-81DD35AEACC0}"/>
            </a:ext>
          </a:extLst>
        </xdr:cNvPr>
        <xdr:cNvGrpSpPr/>
      </xdr:nvGrpSpPr>
      <xdr:grpSpPr>
        <a:xfrm>
          <a:off x="7270750" y="36957000"/>
          <a:ext cx="274320" cy="362736"/>
          <a:chOff x="6147651" y="793750"/>
          <a:chExt cx="462699" cy="514350"/>
        </a:xfrm>
      </xdr:grpSpPr>
      <xdr:grpSp>
        <xdr:nvGrpSpPr>
          <xdr:cNvPr id="3113" name="Group 3112">
            <a:extLst>
              <a:ext uri="{FF2B5EF4-FFF2-40B4-BE49-F238E27FC236}">
                <a16:creationId xmlns:a16="http://schemas.microsoft.com/office/drawing/2014/main" id="{CED6F4A3-BC67-C542-78DB-EAD9270805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15" name="Straight Connector 3114">
              <a:extLst>
                <a:ext uri="{FF2B5EF4-FFF2-40B4-BE49-F238E27FC236}">
                  <a16:creationId xmlns:a16="http://schemas.microsoft.com/office/drawing/2014/main" id="{0D5C6E7B-EADE-C5A2-A1FD-ECAFC9C9766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6" name="Straight Connector 3115">
              <a:extLst>
                <a:ext uri="{FF2B5EF4-FFF2-40B4-BE49-F238E27FC236}">
                  <a16:creationId xmlns:a16="http://schemas.microsoft.com/office/drawing/2014/main" id="{315137E2-B3F6-8249-7B49-DF7684481E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7" name="Straight Connector 3116">
              <a:extLst>
                <a:ext uri="{FF2B5EF4-FFF2-40B4-BE49-F238E27FC236}">
                  <a16:creationId xmlns:a16="http://schemas.microsoft.com/office/drawing/2014/main" id="{0A9D03E7-E262-AD4E-580D-4BDB322229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8" name="Straight Connector 3117">
              <a:extLst>
                <a:ext uri="{FF2B5EF4-FFF2-40B4-BE49-F238E27FC236}">
                  <a16:creationId xmlns:a16="http://schemas.microsoft.com/office/drawing/2014/main" id="{86171FEB-7662-8916-B4F5-5E8D4E773E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9" name="Straight Connector 3118">
              <a:extLst>
                <a:ext uri="{FF2B5EF4-FFF2-40B4-BE49-F238E27FC236}">
                  <a16:creationId xmlns:a16="http://schemas.microsoft.com/office/drawing/2014/main" id="{08BF9D09-88A6-EC20-9D76-D9AEB4603E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0" name="Straight Connector 3119">
              <a:extLst>
                <a:ext uri="{FF2B5EF4-FFF2-40B4-BE49-F238E27FC236}">
                  <a16:creationId xmlns:a16="http://schemas.microsoft.com/office/drawing/2014/main" id="{354D11D0-B785-2FA4-280B-2201ACEBABA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14" name="Straight Connector 3113">
            <a:extLst>
              <a:ext uri="{FF2B5EF4-FFF2-40B4-BE49-F238E27FC236}">
                <a16:creationId xmlns:a16="http://schemas.microsoft.com/office/drawing/2014/main" id="{29764E8C-6669-B13A-66D1-56D0113A02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209</xdr:row>
      <xdr:rowOff>0</xdr:rowOff>
    </xdr:from>
    <xdr:to>
      <xdr:col>10</xdr:col>
      <xdr:colOff>274320</xdr:colOff>
      <xdr:row>211</xdr:row>
      <xdr:rowOff>2903</xdr:rowOff>
    </xdr:to>
    <xdr:grpSp>
      <xdr:nvGrpSpPr>
        <xdr:cNvPr id="3121" name="Group 3120">
          <a:extLst>
            <a:ext uri="{FF2B5EF4-FFF2-40B4-BE49-F238E27FC236}">
              <a16:creationId xmlns:a16="http://schemas.microsoft.com/office/drawing/2014/main" id="{112A1664-B28E-47AA-B3F3-A8B721F81588}"/>
            </a:ext>
          </a:extLst>
        </xdr:cNvPr>
        <xdr:cNvGrpSpPr/>
      </xdr:nvGrpSpPr>
      <xdr:grpSpPr>
        <a:xfrm>
          <a:off x="5154083" y="36957000"/>
          <a:ext cx="274320" cy="362736"/>
          <a:chOff x="6147651" y="793750"/>
          <a:chExt cx="462699" cy="514350"/>
        </a:xfrm>
      </xdr:grpSpPr>
      <xdr:grpSp>
        <xdr:nvGrpSpPr>
          <xdr:cNvPr id="3122" name="Group 3121">
            <a:extLst>
              <a:ext uri="{FF2B5EF4-FFF2-40B4-BE49-F238E27FC236}">
                <a16:creationId xmlns:a16="http://schemas.microsoft.com/office/drawing/2014/main" id="{4EE8DD82-FEED-B571-7F0D-9B06ECC2D42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24" name="Straight Connector 3123">
              <a:extLst>
                <a:ext uri="{FF2B5EF4-FFF2-40B4-BE49-F238E27FC236}">
                  <a16:creationId xmlns:a16="http://schemas.microsoft.com/office/drawing/2014/main" id="{2EA5F369-D9A5-435D-547B-5F41A6DB59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5" name="Straight Connector 3124">
              <a:extLst>
                <a:ext uri="{FF2B5EF4-FFF2-40B4-BE49-F238E27FC236}">
                  <a16:creationId xmlns:a16="http://schemas.microsoft.com/office/drawing/2014/main" id="{2C3BFC61-011D-062A-0732-7B70BC2F5C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6" name="Straight Connector 3125">
              <a:extLst>
                <a:ext uri="{FF2B5EF4-FFF2-40B4-BE49-F238E27FC236}">
                  <a16:creationId xmlns:a16="http://schemas.microsoft.com/office/drawing/2014/main" id="{1B4C3A65-6DDF-6FC0-0DCF-AB5AA95F303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7" name="Straight Connector 3126">
              <a:extLst>
                <a:ext uri="{FF2B5EF4-FFF2-40B4-BE49-F238E27FC236}">
                  <a16:creationId xmlns:a16="http://schemas.microsoft.com/office/drawing/2014/main" id="{BF68540C-70D9-7F1F-957F-1CA9030E4C3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8" name="Straight Connector 3127">
              <a:extLst>
                <a:ext uri="{FF2B5EF4-FFF2-40B4-BE49-F238E27FC236}">
                  <a16:creationId xmlns:a16="http://schemas.microsoft.com/office/drawing/2014/main" id="{07EB4B32-728D-6231-B4C9-C6E08513D6D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9" name="Straight Connector 3128">
              <a:extLst>
                <a:ext uri="{FF2B5EF4-FFF2-40B4-BE49-F238E27FC236}">
                  <a16:creationId xmlns:a16="http://schemas.microsoft.com/office/drawing/2014/main" id="{B090543E-25D1-6370-925B-8B5160D002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BD2D5EF8-C7F4-ED6A-3A7A-1720CDBD87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197</xdr:row>
      <xdr:rowOff>0</xdr:rowOff>
    </xdr:from>
    <xdr:to>
      <xdr:col>4</xdr:col>
      <xdr:colOff>274320</xdr:colOff>
      <xdr:row>199</xdr:row>
      <xdr:rowOff>2903</xdr:rowOff>
    </xdr:to>
    <xdr:grpSp>
      <xdr:nvGrpSpPr>
        <xdr:cNvPr id="3130" name="Group 3129">
          <a:extLst>
            <a:ext uri="{FF2B5EF4-FFF2-40B4-BE49-F238E27FC236}">
              <a16:creationId xmlns:a16="http://schemas.microsoft.com/office/drawing/2014/main" id="{936EECFC-C222-43FD-A9A6-A4A98B96AB21}"/>
            </a:ext>
          </a:extLst>
        </xdr:cNvPr>
        <xdr:cNvGrpSpPr/>
      </xdr:nvGrpSpPr>
      <xdr:grpSpPr>
        <a:xfrm>
          <a:off x="1979083" y="34903833"/>
          <a:ext cx="274320" cy="362737"/>
          <a:chOff x="6147651" y="793750"/>
          <a:chExt cx="462699" cy="514350"/>
        </a:xfrm>
      </xdr:grpSpPr>
      <xdr:grpSp>
        <xdr:nvGrpSpPr>
          <xdr:cNvPr id="3131" name="Group 3130">
            <a:extLst>
              <a:ext uri="{FF2B5EF4-FFF2-40B4-BE49-F238E27FC236}">
                <a16:creationId xmlns:a16="http://schemas.microsoft.com/office/drawing/2014/main" id="{A8126341-B508-B03E-423A-598ABC2B439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33" name="Straight Connector 3132">
              <a:extLst>
                <a:ext uri="{FF2B5EF4-FFF2-40B4-BE49-F238E27FC236}">
                  <a16:creationId xmlns:a16="http://schemas.microsoft.com/office/drawing/2014/main" id="{AF0ADF71-0589-3D6C-BC34-662EC93D80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4" name="Straight Connector 3133">
              <a:extLst>
                <a:ext uri="{FF2B5EF4-FFF2-40B4-BE49-F238E27FC236}">
                  <a16:creationId xmlns:a16="http://schemas.microsoft.com/office/drawing/2014/main" id="{FF3F3216-30A9-D060-5EEA-1E89ACEDEDE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5" name="Straight Connector 3134">
              <a:extLst>
                <a:ext uri="{FF2B5EF4-FFF2-40B4-BE49-F238E27FC236}">
                  <a16:creationId xmlns:a16="http://schemas.microsoft.com/office/drawing/2014/main" id="{44091738-1D98-1CFC-5016-0836BBA425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6" name="Straight Connector 3135">
              <a:extLst>
                <a:ext uri="{FF2B5EF4-FFF2-40B4-BE49-F238E27FC236}">
                  <a16:creationId xmlns:a16="http://schemas.microsoft.com/office/drawing/2014/main" id="{FF0A21FB-1F2B-49ED-FE19-6F516B02D4F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7" name="Straight Connector 3136">
              <a:extLst>
                <a:ext uri="{FF2B5EF4-FFF2-40B4-BE49-F238E27FC236}">
                  <a16:creationId xmlns:a16="http://schemas.microsoft.com/office/drawing/2014/main" id="{066DD2B9-26A8-D092-54FC-053037C2E0A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8" name="Straight Connector 3137">
              <a:extLst>
                <a:ext uri="{FF2B5EF4-FFF2-40B4-BE49-F238E27FC236}">
                  <a16:creationId xmlns:a16="http://schemas.microsoft.com/office/drawing/2014/main" id="{BF585382-C9AC-0370-94D7-A6422BCADC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32" name="Straight Connector 3131">
            <a:extLst>
              <a:ext uri="{FF2B5EF4-FFF2-40B4-BE49-F238E27FC236}">
                <a16:creationId xmlns:a16="http://schemas.microsoft.com/office/drawing/2014/main" id="{5A036D67-1FB7-1514-1650-6C3998B921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185</xdr:row>
      <xdr:rowOff>0</xdr:rowOff>
    </xdr:from>
    <xdr:to>
      <xdr:col>6</xdr:col>
      <xdr:colOff>274320</xdr:colOff>
      <xdr:row>187</xdr:row>
      <xdr:rowOff>2903</xdr:rowOff>
    </xdr:to>
    <xdr:grpSp>
      <xdr:nvGrpSpPr>
        <xdr:cNvPr id="3139" name="Group 3138">
          <a:extLst>
            <a:ext uri="{FF2B5EF4-FFF2-40B4-BE49-F238E27FC236}">
              <a16:creationId xmlns:a16="http://schemas.microsoft.com/office/drawing/2014/main" id="{BBE01632-C200-4908-B22B-34C2BA095AF7}"/>
            </a:ext>
          </a:extLst>
        </xdr:cNvPr>
        <xdr:cNvGrpSpPr/>
      </xdr:nvGrpSpPr>
      <xdr:grpSpPr>
        <a:xfrm>
          <a:off x="3037417" y="32850667"/>
          <a:ext cx="274320" cy="362736"/>
          <a:chOff x="6147651" y="793750"/>
          <a:chExt cx="462699" cy="514350"/>
        </a:xfrm>
      </xdr:grpSpPr>
      <xdr:grpSp>
        <xdr:nvGrpSpPr>
          <xdr:cNvPr id="3140" name="Group 3139">
            <a:extLst>
              <a:ext uri="{FF2B5EF4-FFF2-40B4-BE49-F238E27FC236}">
                <a16:creationId xmlns:a16="http://schemas.microsoft.com/office/drawing/2014/main" id="{59950525-EB13-7B5C-E989-9A27715ACD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42" name="Straight Connector 3141">
              <a:extLst>
                <a:ext uri="{FF2B5EF4-FFF2-40B4-BE49-F238E27FC236}">
                  <a16:creationId xmlns:a16="http://schemas.microsoft.com/office/drawing/2014/main" id="{8F4CED3C-6CBB-7A0E-7649-3141A10C6C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3" name="Straight Connector 3142">
              <a:extLst>
                <a:ext uri="{FF2B5EF4-FFF2-40B4-BE49-F238E27FC236}">
                  <a16:creationId xmlns:a16="http://schemas.microsoft.com/office/drawing/2014/main" id="{A0B113B2-A5D4-699B-3598-20D1A7B73B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4" name="Straight Connector 3143">
              <a:extLst>
                <a:ext uri="{FF2B5EF4-FFF2-40B4-BE49-F238E27FC236}">
                  <a16:creationId xmlns:a16="http://schemas.microsoft.com/office/drawing/2014/main" id="{65B9A555-CC23-2FA7-0AEE-A00E5D18AB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5" name="Straight Connector 3144">
              <a:extLst>
                <a:ext uri="{FF2B5EF4-FFF2-40B4-BE49-F238E27FC236}">
                  <a16:creationId xmlns:a16="http://schemas.microsoft.com/office/drawing/2014/main" id="{A983236C-BA09-FA41-4D1F-1E58747B78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6" name="Straight Connector 3145">
              <a:extLst>
                <a:ext uri="{FF2B5EF4-FFF2-40B4-BE49-F238E27FC236}">
                  <a16:creationId xmlns:a16="http://schemas.microsoft.com/office/drawing/2014/main" id="{66E39B7E-DEB4-F974-1F88-F254BFA338D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7" name="Straight Connector 3146">
              <a:extLst>
                <a:ext uri="{FF2B5EF4-FFF2-40B4-BE49-F238E27FC236}">
                  <a16:creationId xmlns:a16="http://schemas.microsoft.com/office/drawing/2014/main" id="{13F2CA71-2143-70AA-1002-F8E5F56AF6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41" name="Straight Connector 3140">
            <a:extLst>
              <a:ext uri="{FF2B5EF4-FFF2-40B4-BE49-F238E27FC236}">
                <a16:creationId xmlns:a16="http://schemas.microsoft.com/office/drawing/2014/main" id="{05571D13-A8C2-A396-F864-374728DA814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274320</xdr:colOff>
      <xdr:row>199</xdr:row>
      <xdr:rowOff>2903</xdr:rowOff>
    </xdr:to>
    <xdr:grpSp>
      <xdr:nvGrpSpPr>
        <xdr:cNvPr id="3148" name="Group 3147">
          <a:extLst>
            <a:ext uri="{FF2B5EF4-FFF2-40B4-BE49-F238E27FC236}">
              <a16:creationId xmlns:a16="http://schemas.microsoft.com/office/drawing/2014/main" id="{3FF1BB50-1F4D-42C6-9FFA-B9481CB4A042}"/>
            </a:ext>
          </a:extLst>
        </xdr:cNvPr>
        <xdr:cNvGrpSpPr/>
      </xdr:nvGrpSpPr>
      <xdr:grpSpPr>
        <a:xfrm>
          <a:off x="920750" y="34903833"/>
          <a:ext cx="274320" cy="362737"/>
          <a:chOff x="6147651" y="793750"/>
          <a:chExt cx="462699" cy="514350"/>
        </a:xfrm>
      </xdr:grpSpPr>
      <xdr:grpSp>
        <xdr:nvGrpSpPr>
          <xdr:cNvPr id="3149" name="Group 3148">
            <a:extLst>
              <a:ext uri="{FF2B5EF4-FFF2-40B4-BE49-F238E27FC236}">
                <a16:creationId xmlns:a16="http://schemas.microsoft.com/office/drawing/2014/main" id="{02FE8E11-EF6A-01CF-1296-C7F1F5CCB95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51" name="Straight Connector 3150">
              <a:extLst>
                <a:ext uri="{FF2B5EF4-FFF2-40B4-BE49-F238E27FC236}">
                  <a16:creationId xmlns:a16="http://schemas.microsoft.com/office/drawing/2014/main" id="{72674BAC-D4A6-B5EA-3971-A113B33C13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2" name="Straight Connector 3151">
              <a:extLst>
                <a:ext uri="{FF2B5EF4-FFF2-40B4-BE49-F238E27FC236}">
                  <a16:creationId xmlns:a16="http://schemas.microsoft.com/office/drawing/2014/main" id="{349888F4-0DCD-12A7-CA3B-3BE804937B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3" name="Straight Connector 3152">
              <a:extLst>
                <a:ext uri="{FF2B5EF4-FFF2-40B4-BE49-F238E27FC236}">
                  <a16:creationId xmlns:a16="http://schemas.microsoft.com/office/drawing/2014/main" id="{FCA478C3-A503-F68A-7B9E-4668A34FDC1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4" name="Straight Connector 3153">
              <a:extLst>
                <a:ext uri="{FF2B5EF4-FFF2-40B4-BE49-F238E27FC236}">
                  <a16:creationId xmlns:a16="http://schemas.microsoft.com/office/drawing/2014/main" id="{9930F122-FF91-0510-0EAA-5BDC918F6A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5" name="Straight Connector 3154">
              <a:extLst>
                <a:ext uri="{FF2B5EF4-FFF2-40B4-BE49-F238E27FC236}">
                  <a16:creationId xmlns:a16="http://schemas.microsoft.com/office/drawing/2014/main" id="{F149BB78-996B-3B02-9569-BF7CA8358A0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6" name="Straight Connector 3155">
              <a:extLst>
                <a:ext uri="{FF2B5EF4-FFF2-40B4-BE49-F238E27FC236}">
                  <a16:creationId xmlns:a16="http://schemas.microsoft.com/office/drawing/2014/main" id="{AA1C6451-7343-46C6-9C81-AE05170CCD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50" name="Straight Connector 3149">
            <a:extLst>
              <a:ext uri="{FF2B5EF4-FFF2-40B4-BE49-F238E27FC236}">
                <a16:creationId xmlns:a16="http://schemas.microsoft.com/office/drawing/2014/main" id="{C2929568-54DF-C29A-D00D-C21885D3F8B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173</xdr:row>
      <xdr:rowOff>0</xdr:rowOff>
    </xdr:from>
    <xdr:to>
      <xdr:col>16</xdr:col>
      <xdr:colOff>274320</xdr:colOff>
      <xdr:row>175</xdr:row>
      <xdr:rowOff>2903</xdr:rowOff>
    </xdr:to>
    <xdr:grpSp>
      <xdr:nvGrpSpPr>
        <xdr:cNvPr id="3157" name="Group 3156">
          <a:extLst>
            <a:ext uri="{FF2B5EF4-FFF2-40B4-BE49-F238E27FC236}">
              <a16:creationId xmlns:a16="http://schemas.microsoft.com/office/drawing/2014/main" id="{7AA1FE15-8EA9-45DF-A6D1-61BD1FD75FF5}"/>
            </a:ext>
          </a:extLst>
        </xdr:cNvPr>
        <xdr:cNvGrpSpPr/>
      </xdr:nvGrpSpPr>
      <xdr:grpSpPr>
        <a:xfrm>
          <a:off x="8329083" y="30797500"/>
          <a:ext cx="274320" cy="362736"/>
          <a:chOff x="6147651" y="793750"/>
          <a:chExt cx="462699" cy="514350"/>
        </a:xfrm>
      </xdr:grpSpPr>
      <xdr:grpSp>
        <xdr:nvGrpSpPr>
          <xdr:cNvPr id="3158" name="Group 3157">
            <a:extLst>
              <a:ext uri="{FF2B5EF4-FFF2-40B4-BE49-F238E27FC236}">
                <a16:creationId xmlns:a16="http://schemas.microsoft.com/office/drawing/2014/main" id="{8987A264-41EF-D515-0397-27661EAD9C5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60" name="Straight Connector 3159">
              <a:extLst>
                <a:ext uri="{FF2B5EF4-FFF2-40B4-BE49-F238E27FC236}">
                  <a16:creationId xmlns:a16="http://schemas.microsoft.com/office/drawing/2014/main" id="{05177336-942C-784B-C1A9-428895C8F5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1" name="Straight Connector 3160">
              <a:extLst>
                <a:ext uri="{FF2B5EF4-FFF2-40B4-BE49-F238E27FC236}">
                  <a16:creationId xmlns:a16="http://schemas.microsoft.com/office/drawing/2014/main" id="{42E05101-E4C1-C568-866B-3AE2200914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2" name="Straight Connector 3161">
              <a:extLst>
                <a:ext uri="{FF2B5EF4-FFF2-40B4-BE49-F238E27FC236}">
                  <a16:creationId xmlns:a16="http://schemas.microsoft.com/office/drawing/2014/main" id="{6C05A76C-D4B9-8A27-29FD-0A1387B12CA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3" name="Straight Connector 3162">
              <a:extLst>
                <a:ext uri="{FF2B5EF4-FFF2-40B4-BE49-F238E27FC236}">
                  <a16:creationId xmlns:a16="http://schemas.microsoft.com/office/drawing/2014/main" id="{A3767962-DF59-D311-485B-05B3FF6EC4D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4" name="Straight Connector 3163">
              <a:extLst>
                <a:ext uri="{FF2B5EF4-FFF2-40B4-BE49-F238E27FC236}">
                  <a16:creationId xmlns:a16="http://schemas.microsoft.com/office/drawing/2014/main" id="{47A64BCB-AB97-AA68-7005-941D3E4625C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5" name="Straight Connector 3164">
              <a:extLst>
                <a:ext uri="{FF2B5EF4-FFF2-40B4-BE49-F238E27FC236}">
                  <a16:creationId xmlns:a16="http://schemas.microsoft.com/office/drawing/2014/main" id="{56EB5909-A507-813E-7BF7-048BACF2CF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59" name="Straight Connector 3158">
            <a:extLst>
              <a:ext uri="{FF2B5EF4-FFF2-40B4-BE49-F238E27FC236}">
                <a16:creationId xmlns:a16="http://schemas.microsoft.com/office/drawing/2014/main" id="{AEEF7C21-593A-7D42-7F45-C478FBE79C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161</xdr:row>
      <xdr:rowOff>0</xdr:rowOff>
    </xdr:from>
    <xdr:to>
      <xdr:col>8</xdr:col>
      <xdr:colOff>274320</xdr:colOff>
      <xdr:row>163</xdr:row>
      <xdr:rowOff>2903</xdr:rowOff>
    </xdr:to>
    <xdr:grpSp>
      <xdr:nvGrpSpPr>
        <xdr:cNvPr id="3166" name="Group 3165">
          <a:extLst>
            <a:ext uri="{FF2B5EF4-FFF2-40B4-BE49-F238E27FC236}">
              <a16:creationId xmlns:a16="http://schemas.microsoft.com/office/drawing/2014/main" id="{836B7FEF-545A-498B-B687-9E695C174F70}"/>
            </a:ext>
          </a:extLst>
        </xdr:cNvPr>
        <xdr:cNvGrpSpPr/>
      </xdr:nvGrpSpPr>
      <xdr:grpSpPr>
        <a:xfrm>
          <a:off x="4095750" y="28744333"/>
          <a:ext cx="274320" cy="362737"/>
          <a:chOff x="6147651" y="793750"/>
          <a:chExt cx="462699" cy="514350"/>
        </a:xfrm>
      </xdr:grpSpPr>
      <xdr:grpSp>
        <xdr:nvGrpSpPr>
          <xdr:cNvPr id="3167" name="Group 3166">
            <a:extLst>
              <a:ext uri="{FF2B5EF4-FFF2-40B4-BE49-F238E27FC236}">
                <a16:creationId xmlns:a16="http://schemas.microsoft.com/office/drawing/2014/main" id="{510E1827-4DDF-D77D-4299-864920DD6A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69" name="Straight Connector 3168">
              <a:extLst>
                <a:ext uri="{FF2B5EF4-FFF2-40B4-BE49-F238E27FC236}">
                  <a16:creationId xmlns:a16="http://schemas.microsoft.com/office/drawing/2014/main" id="{A64DC5BE-507C-8FC6-E60C-6B76F912A1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0" name="Straight Connector 3169">
              <a:extLst>
                <a:ext uri="{FF2B5EF4-FFF2-40B4-BE49-F238E27FC236}">
                  <a16:creationId xmlns:a16="http://schemas.microsoft.com/office/drawing/2014/main" id="{17AD4C40-61EA-9DDF-89C8-01FC8455E2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1" name="Straight Connector 3170">
              <a:extLst>
                <a:ext uri="{FF2B5EF4-FFF2-40B4-BE49-F238E27FC236}">
                  <a16:creationId xmlns:a16="http://schemas.microsoft.com/office/drawing/2014/main" id="{6C7283EA-565D-8FC6-06E7-506C80DEFC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2" name="Straight Connector 3171">
              <a:extLst>
                <a:ext uri="{FF2B5EF4-FFF2-40B4-BE49-F238E27FC236}">
                  <a16:creationId xmlns:a16="http://schemas.microsoft.com/office/drawing/2014/main" id="{9E827B52-3F20-EAEC-3CFF-A64F9C1BDD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3" name="Straight Connector 3172">
              <a:extLst>
                <a:ext uri="{FF2B5EF4-FFF2-40B4-BE49-F238E27FC236}">
                  <a16:creationId xmlns:a16="http://schemas.microsoft.com/office/drawing/2014/main" id="{FDFBD74E-47F2-8E2E-33CE-A59EDA06DA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4" name="Straight Connector 3173">
              <a:extLst>
                <a:ext uri="{FF2B5EF4-FFF2-40B4-BE49-F238E27FC236}">
                  <a16:creationId xmlns:a16="http://schemas.microsoft.com/office/drawing/2014/main" id="{725DF90E-6622-4DF9-0B58-09E6169138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68" name="Straight Connector 3167">
            <a:extLst>
              <a:ext uri="{FF2B5EF4-FFF2-40B4-BE49-F238E27FC236}">
                <a16:creationId xmlns:a16="http://schemas.microsoft.com/office/drawing/2014/main" id="{48C1585A-C9D6-33D1-A961-28ACE871B65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149</xdr:row>
      <xdr:rowOff>0</xdr:rowOff>
    </xdr:from>
    <xdr:to>
      <xdr:col>18</xdr:col>
      <xdr:colOff>274320</xdr:colOff>
      <xdr:row>151</xdr:row>
      <xdr:rowOff>2902</xdr:rowOff>
    </xdr:to>
    <xdr:grpSp>
      <xdr:nvGrpSpPr>
        <xdr:cNvPr id="3175" name="Group 3174">
          <a:extLst>
            <a:ext uri="{FF2B5EF4-FFF2-40B4-BE49-F238E27FC236}">
              <a16:creationId xmlns:a16="http://schemas.microsoft.com/office/drawing/2014/main" id="{30E2998A-734F-4D90-A51E-835C30152069}"/>
            </a:ext>
          </a:extLst>
        </xdr:cNvPr>
        <xdr:cNvGrpSpPr/>
      </xdr:nvGrpSpPr>
      <xdr:grpSpPr>
        <a:xfrm>
          <a:off x="9387417" y="26691167"/>
          <a:ext cx="274320" cy="362735"/>
          <a:chOff x="6147651" y="793750"/>
          <a:chExt cx="462699" cy="514350"/>
        </a:xfrm>
      </xdr:grpSpPr>
      <xdr:grpSp>
        <xdr:nvGrpSpPr>
          <xdr:cNvPr id="3176" name="Group 3175">
            <a:extLst>
              <a:ext uri="{FF2B5EF4-FFF2-40B4-BE49-F238E27FC236}">
                <a16:creationId xmlns:a16="http://schemas.microsoft.com/office/drawing/2014/main" id="{A2D19ED6-80FA-7D84-4D5F-EE5C09C7F8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78" name="Straight Connector 3177">
              <a:extLst>
                <a:ext uri="{FF2B5EF4-FFF2-40B4-BE49-F238E27FC236}">
                  <a16:creationId xmlns:a16="http://schemas.microsoft.com/office/drawing/2014/main" id="{A442B44E-2BC1-17C1-0FB6-C060AFCE49E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9" name="Straight Connector 3178">
              <a:extLst>
                <a:ext uri="{FF2B5EF4-FFF2-40B4-BE49-F238E27FC236}">
                  <a16:creationId xmlns:a16="http://schemas.microsoft.com/office/drawing/2014/main" id="{235C5254-6795-6840-A857-2CA4536F4E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0" name="Straight Connector 3179">
              <a:extLst>
                <a:ext uri="{FF2B5EF4-FFF2-40B4-BE49-F238E27FC236}">
                  <a16:creationId xmlns:a16="http://schemas.microsoft.com/office/drawing/2014/main" id="{78D6E27A-FBF2-B016-F9A4-0E0568472DF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1" name="Straight Connector 3180">
              <a:extLst>
                <a:ext uri="{FF2B5EF4-FFF2-40B4-BE49-F238E27FC236}">
                  <a16:creationId xmlns:a16="http://schemas.microsoft.com/office/drawing/2014/main" id="{319A334D-116B-CBC2-5991-31B0FD2CAC9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2" name="Straight Connector 3181">
              <a:extLst>
                <a:ext uri="{FF2B5EF4-FFF2-40B4-BE49-F238E27FC236}">
                  <a16:creationId xmlns:a16="http://schemas.microsoft.com/office/drawing/2014/main" id="{5626C008-3751-7680-93ED-051D7295A8E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3" name="Straight Connector 3182">
              <a:extLst>
                <a:ext uri="{FF2B5EF4-FFF2-40B4-BE49-F238E27FC236}">
                  <a16:creationId xmlns:a16="http://schemas.microsoft.com/office/drawing/2014/main" id="{1B48D3C7-2EC6-D35F-728A-01589E15AC0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77" name="Straight Connector 3176">
            <a:extLst>
              <a:ext uri="{FF2B5EF4-FFF2-40B4-BE49-F238E27FC236}">
                <a16:creationId xmlns:a16="http://schemas.microsoft.com/office/drawing/2014/main" id="{BE03737B-DE54-B315-FF1A-6CD48A4E051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274320</xdr:colOff>
      <xdr:row>127</xdr:row>
      <xdr:rowOff>2903</xdr:rowOff>
    </xdr:to>
    <xdr:grpSp>
      <xdr:nvGrpSpPr>
        <xdr:cNvPr id="3184" name="Group 3183">
          <a:extLst>
            <a:ext uri="{FF2B5EF4-FFF2-40B4-BE49-F238E27FC236}">
              <a16:creationId xmlns:a16="http://schemas.microsoft.com/office/drawing/2014/main" id="{112BCCFA-FF91-4027-BB3C-3659E7A71778}"/>
            </a:ext>
          </a:extLst>
        </xdr:cNvPr>
        <xdr:cNvGrpSpPr/>
      </xdr:nvGrpSpPr>
      <xdr:grpSpPr>
        <a:xfrm>
          <a:off x="10445750" y="22584833"/>
          <a:ext cx="274320" cy="362737"/>
          <a:chOff x="6147651" y="793750"/>
          <a:chExt cx="462699" cy="514350"/>
        </a:xfrm>
      </xdr:grpSpPr>
      <xdr:grpSp>
        <xdr:nvGrpSpPr>
          <xdr:cNvPr id="3185" name="Group 3184">
            <a:extLst>
              <a:ext uri="{FF2B5EF4-FFF2-40B4-BE49-F238E27FC236}">
                <a16:creationId xmlns:a16="http://schemas.microsoft.com/office/drawing/2014/main" id="{D6C14243-1AC4-592D-89FD-D73B89F2F4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87" name="Straight Connector 3186">
              <a:extLst>
                <a:ext uri="{FF2B5EF4-FFF2-40B4-BE49-F238E27FC236}">
                  <a16:creationId xmlns:a16="http://schemas.microsoft.com/office/drawing/2014/main" id="{6F7D2053-4F38-CC13-1871-353593B7A8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8" name="Straight Connector 3187">
              <a:extLst>
                <a:ext uri="{FF2B5EF4-FFF2-40B4-BE49-F238E27FC236}">
                  <a16:creationId xmlns:a16="http://schemas.microsoft.com/office/drawing/2014/main" id="{B5EF5ACE-7AB3-0B54-F5C4-FA75724DBB1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9" name="Straight Connector 3188">
              <a:extLst>
                <a:ext uri="{FF2B5EF4-FFF2-40B4-BE49-F238E27FC236}">
                  <a16:creationId xmlns:a16="http://schemas.microsoft.com/office/drawing/2014/main" id="{11152442-0263-9D89-B603-38F51037147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0" name="Straight Connector 3189">
              <a:extLst>
                <a:ext uri="{FF2B5EF4-FFF2-40B4-BE49-F238E27FC236}">
                  <a16:creationId xmlns:a16="http://schemas.microsoft.com/office/drawing/2014/main" id="{7B2CCD20-D71E-CDF2-83F9-005F3E7B669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1" name="Straight Connector 3190">
              <a:extLst>
                <a:ext uri="{FF2B5EF4-FFF2-40B4-BE49-F238E27FC236}">
                  <a16:creationId xmlns:a16="http://schemas.microsoft.com/office/drawing/2014/main" id="{38CC5E3F-99C0-AA5D-B14A-C87D79138B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2" name="Straight Connector 3191">
              <a:extLst>
                <a:ext uri="{FF2B5EF4-FFF2-40B4-BE49-F238E27FC236}">
                  <a16:creationId xmlns:a16="http://schemas.microsoft.com/office/drawing/2014/main" id="{70D43D07-025C-D28D-D5F5-4A5321C584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A2205FE9-6E51-55DF-9D3B-D6178AE0A1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274320</xdr:colOff>
      <xdr:row>139</xdr:row>
      <xdr:rowOff>2903</xdr:rowOff>
    </xdr:to>
    <xdr:grpSp>
      <xdr:nvGrpSpPr>
        <xdr:cNvPr id="3193" name="Group 3192">
          <a:extLst>
            <a:ext uri="{FF2B5EF4-FFF2-40B4-BE49-F238E27FC236}">
              <a16:creationId xmlns:a16="http://schemas.microsoft.com/office/drawing/2014/main" id="{E62014AE-9EB4-46B2-AD23-4D0A00B54FB4}"/>
            </a:ext>
          </a:extLst>
        </xdr:cNvPr>
        <xdr:cNvGrpSpPr/>
      </xdr:nvGrpSpPr>
      <xdr:grpSpPr>
        <a:xfrm>
          <a:off x="920750" y="24638000"/>
          <a:ext cx="274320" cy="362736"/>
          <a:chOff x="6147651" y="793750"/>
          <a:chExt cx="462699" cy="514350"/>
        </a:xfrm>
      </xdr:grpSpPr>
      <xdr:grpSp>
        <xdr:nvGrpSpPr>
          <xdr:cNvPr id="3194" name="Group 3193">
            <a:extLst>
              <a:ext uri="{FF2B5EF4-FFF2-40B4-BE49-F238E27FC236}">
                <a16:creationId xmlns:a16="http://schemas.microsoft.com/office/drawing/2014/main" id="{6E5C27A3-6DF4-F206-0E36-9E0BC468D5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96" name="Straight Connector 3195">
              <a:extLst>
                <a:ext uri="{FF2B5EF4-FFF2-40B4-BE49-F238E27FC236}">
                  <a16:creationId xmlns:a16="http://schemas.microsoft.com/office/drawing/2014/main" id="{CD87D619-4096-541F-A3C0-D5D7FDD41B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7" name="Straight Connector 3196">
              <a:extLst>
                <a:ext uri="{FF2B5EF4-FFF2-40B4-BE49-F238E27FC236}">
                  <a16:creationId xmlns:a16="http://schemas.microsoft.com/office/drawing/2014/main" id="{1F66B698-54D4-04A3-EDF9-8FBF836D0A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8" name="Straight Connector 3197">
              <a:extLst>
                <a:ext uri="{FF2B5EF4-FFF2-40B4-BE49-F238E27FC236}">
                  <a16:creationId xmlns:a16="http://schemas.microsoft.com/office/drawing/2014/main" id="{5EEC32E9-4D8E-1932-6A49-F18D82E77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9" name="Straight Connector 3198">
              <a:extLst>
                <a:ext uri="{FF2B5EF4-FFF2-40B4-BE49-F238E27FC236}">
                  <a16:creationId xmlns:a16="http://schemas.microsoft.com/office/drawing/2014/main" id="{8194E51A-1CDB-290C-E725-8A52A70FB39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0" name="Straight Connector 3199">
              <a:extLst>
                <a:ext uri="{FF2B5EF4-FFF2-40B4-BE49-F238E27FC236}">
                  <a16:creationId xmlns:a16="http://schemas.microsoft.com/office/drawing/2014/main" id="{D306FA37-DE42-7856-9E48-0843F9348E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1" name="Straight Connector 3200">
              <a:extLst>
                <a:ext uri="{FF2B5EF4-FFF2-40B4-BE49-F238E27FC236}">
                  <a16:creationId xmlns:a16="http://schemas.microsoft.com/office/drawing/2014/main" id="{98634247-AABB-DBC4-1473-190F0EFDFFE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95" name="Straight Connector 3194">
            <a:extLst>
              <a:ext uri="{FF2B5EF4-FFF2-40B4-BE49-F238E27FC236}">
                <a16:creationId xmlns:a16="http://schemas.microsoft.com/office/drawing/2014/main" id="{03B1B30D-916E-69B9-D15D-F445866055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274320</xdr:colOff>
      <xdr:row>127</xdr:row>
      <xdr:rowOff>2903</xdr:rowOff>
    </xdr:to>
    <xdr:grpSp>
      <xdr:nvGrpSpPr>
        <xdr:cNvPr id="3202" name="Group 3201">
          <a:extLst>
            <a:ext uri="{FF2B5EF4-FFF2-40B4-BE49-F238E27FC236}">
              <a16:creationId xmlns:a16="http://schemas.microsoft.com/office/drawing/2014/main" id="{29F693BA-E306-4A81-A6B5-86EB0454DA27}"/>
            </a:ext>
          </a:extLst>
        </xdr:cNvPr>
        <xdr:cNvGrpSpPr/>
      </xdr:nvGrpSpPr>
      <xdr:grpSpPr>
        <a:xfrm>
          <a:off x="1979083" y="22584833"/>
          <a:ext cx="274320" cy="362737"/>
          <a:chOff x="6147651" y="793750"/>
          <a:chExt cx="462699" cy="514350"/>
        </a:xfrm>
      </xdr:grpSpPr>
      <xdr:grpSp>
        <xdr:nvGrpSpPr>
          <xdr:cNvPr id="3203" name="Group 3202">
            <a:extLst>
              <a:ext uri="{FF2B5EF4-FFF2-40B4-BE49-F238E27FC236}">
                <a16:creationId xmlns:a16="http://schemas.microsoft.com/office/drawing/2014/main" id="{2D4C53A5-5AD0-B56E-0911-8F0B144726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05" name="Straight Connector 3204">
              <a:extLst>
                <a:ext uri="{FF2B5EF4-FFF2-40B4-BE49-F238E27FC236}">
                  <a16:creationId xmlns:a16="http://schemas.microsoft.com/office/drawing/2014/main" id="{A3EB6BC6-4122-CE60-35A2-9ED2A56E9A7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6" name="Straight Connector 3205">
              <a:extLst>
                <a:ext uri="{FF2B5EF4-FFF2-40B4-BE49-F238E27FC236}">
                  <a16:creationId xmlns:a16="http://schemas.microsoft.com/office/drawing/2014/main" id="{18F4084E-84A5-B157-C1E6-504B7E6C0E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7" name="Straight Connector 3206">
              <a:extLst>
                <a:ext uri="{FF2B5EF4-FFF2-40B4-BE49-F238E27FC236}">
                  <a16:creationId xmlns:a16="http://schemas.microsoft.com/office/drawing/2014/main" id="{0E541B1C-397E-65A8-A247-089C87A9F6A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8" name="Straight Connector 3207">
              <a:extLst>
                <a:ext uri="{FF2B5EF4-FFF2-40B4-BE49-F238E27FC236}">
                  <a16:creationId xmlns:a16="http://schemas.microsoft.com/office/drawing/2014/main" id="{32C88461-0011-E8A8-E5F2-3398D7A4908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9" name="Straight Connector 3208">
              <a:extLst>
                <a:ext uri="{FF2B5EF4-FFF2-40B4-BE49-F238E27FC236}">
                  <a16:creationId xmlns:a16="http://schemas.microsoft.com/office/drawing/2014/main" id="{D0A45905-E3FE-8424-4353-6FD0358A2A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0" name="Straight Connector 3209">
              <a:extLst>
                <a:ext uri="{FF2B5EF4-FFF2-40B4-BE49-F238E27FC236}">
                  <a16:creationId xmlns:a16="http://schemas.microsoft.com/office/drawing/2014/main" id="{9DE879B6-D564-482E-5ED3-6CD606BD12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04" name="Straight Connector 3203">
            <a:extLst>
              <a:ext uri="{FF2B5EF4-FFF2-40B4-BE49-F238E27FC236}">
                <a16:creationId xmlns:a16="http://schemas.microsoft.com/office/drawing/2014/main" id="{CCB7B277-9814-7E69-41DA-6382A0B648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274320</xdr:colOff>
      <xdr:row>127</xdr:row>
      <xdr:rowOff>2903</xdr:rowOff>
    </xdr:to>
    <xdr:grpSp>
      <xdr:nvGrpSpPr>
        <xdr:cNvPr id="3211" name="Group 3210">
          <a:extLst>
            <a:ext uri="{FF2B5EF4-FFF2-40B4-BE49-F238E27FC236}">
              <a16:creationId xmlns:a16="http://schemas.microsoft.com/office/drawing/2014/main" id="{280B4FBB-672A-45E4-A2B4-E6CA1E016CF9}"/>
            </a:ext>
          </a:extLst>
        </xdr:cNvPr>
        <xdr:cNvGrpSpPr/>
      </xdr:nvGrpSpPr>
      <xdr:grpSpPr>
        <a:xfrm>
          <a:off x="7270750" y="22584833"/>
          <a:ext cx="274320" cy="362737"/>
          <a:chOff x="6147651" y="793750"/>
          <a:chExt cx="462699" cy="514350"/>
        </a:xfrm>
      </xdr:grpSpPr>
      <xdr:grpSp>
        <xdr:nvGrpSpPr>
          <xdr:cNvPr id="3212" name="Group 3211">
            <a:extLst>
              <a:ext uri="{FF2B5EF4-FFF2-40B4-BE49-F238E27FC236}">
                <a16:creationId xmlns:a16="http://schemas.microsoft.com/office/drawing/2014/main" id="{7F64D1AA-21C2-24E6-7C7C-EB7C62A4F1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14" name="Straight Connector 3213">
              <a:extLst>
                <a:ext uri="{FF2B5EF4-FFF2-40B4-BE49-F238E27FC236}">
                  <a16:creationId xmlns:a16="http://schemas.microsoft.com/office/drawing/2014/main" id="{06210FAB-8066-8607-7FC6-9A55C446F5D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5" name="Straight Connector 3214">
              <a:extLst>
                <a:ext uri="{FF2B5EF4-FFF2-40B4-BE49-F238E27FC236}">
                  <a16:creationId xmlns:a16="http://schemas.microsoft.com/office/drawing/2014/main" id="{4110317F-BA6B-36A6-64D4-B16DA9B1726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6" name="Straight Connector 3215">
              <a:extLst>
                <a:ext uri="{FF2B5EF4-FFF2-40B4-BE49-F238E27FC236}">
                  <a16:creationId xmlns:a16="http://schemas.microsoft.com/office/drawing/2014/main" id="{BCC2DD4A-E38A-2207-50BC-98EEA319F6F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7" name="Straight Connector 3216">
              <a:extLst>
                <a:ext uri="{FF2B5EF4-FFF2-40B4-BE49-F238E27FC236}">
                  <a16:creationId xmlns:a16="http://schemas.microsoft.com/office/drawing/2014/main" id="{EB539F8B-8204-0CC9-F5C8-49D6B7A7907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8" name="Straight Connector 3217">
              <a:extLst>
                <a:ext uri="{FF2B5EF4-FFF2-40B4-BE49-F238E27FC236}">
                  <a16:creationId xmlns:a16="http://schemas.microsoft.com/office/drawing/2014/main" id="{E344673E-D50D-0951-284B-631A67779CA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9" name="Straight Connector 3218">
              <a:extLst>
                <a:ext uri="{FF2B5EF4-FFF2-40B4-BE49-F238E27FC236}">
                  <a16:creationId xmlns:a16="http://schemas.microsoft.com/office/drawing/2014/main" id="{AB3944E2-56C7-B8C8-37A4-837ECA5AFEC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13" name="Straight Connector 3212">
            <a:extLst>
              <a:ext uri="{FF2B5EF4-FFF2-40B4-BE49-F238E27FC236}">
                <a16:creationId xmlns:a16="http://schemas.microsoft.com/office/drawing/2014/main" id="{0FF759E7-2E29-BFDC-253F-36E7E2964C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113</xdr:row>
      <xdr:rowOff>0</xdr:rowOff>
    </xdr:from>
    <xdr:to>
      <xdr:col>6</xdr:col>
      <xdr:colOff>274320</xdr:colOff>
      <xdr:row>115</xdr:row>
      <xdr:rowOff>2902</xdr:rowOff>
    </xdr:to>
    <xdr:grpSp>
      <xdr:nvGrpSpPr>
        <xdr:cNvPr id="3220" name="Group 3219">
          <a:extLst>
            <a:ext uri="{FF2B5EF4-FFF2-40B4-BE49-F238E27FC236}">
              <a16:creationId xmlns:a16="http://schemas.microsoft.com/office/drawing/2014/main" id="{0BE2FF34-A8F0-45E9-9B58-ACF5D43C35CB}"/>
            </a:ext>
          </a:extLst>
        </xdr:cNvPr>
        <xdr:cNvGrpSpPr/>
      </xdr:nvGrpSpPr>
      <xdr:grpSpPr>
        <a:xfrm>
          <a:off x="3037417" y="20531667"/>
          <a:ext cx="274320" cy="362735"/>
          <a:chOff x="6147651" y="793750"/>
          <a:chExt cx="462699" cy="514350"/>
        </a:xfrm>
      </xdr:grpSpPr>
      <xdr:grpSp>
        <xdr:nvGrpSpPr>
          <xdr:cNvPr id="3221" name="Group 3220">
            <a:extLst>
              <a:ext uri="{FF2B5EF4-FFF2-40B4-BE49-F238E27FC236}">
                <a16:creationId xmlns:a16="http://schemas.microsoft.com/office/drawing/2014/main" id="{0B70A0E7-D9F1-8F9B-33A2-D9DD9634D08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23" name="Straight Connector 3222">
              <a:extLst>
                <a:ext uri="{FF2B5EF4-FFF2-40B4-BE49-F238E27FC236}">
                  <a16:creationId xmlns:a16="http://schemas.microsoft.com/office/drawing/2014/main" id="{9FA433EA-80AC-4F4C-4173-A8ABE54333C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4" name="Straight Connector 3223">
              <a:extLst>
                <a:ext uri="{FF2B5EF4-FFF2-40B4-BE49-F238E27FC236}">
                  <a16:creationId xmlns:a16="http://schemas.microsoft.com/office/drawing/2014/main" id="{BC03B896-CB6F-12F4-8F67-855CEE8B6C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5" name="Straight Connector 3224">
              <a:extLst>
                <a:ext uri="{FF2B5EF4-FFF2-40B4-BE49-F238E27FC236}">
                  <a16:creationId xmlns:a16="http://schemas.microsoft.com/office/drawing/2014/main" id="{2E676FD4-C35D-18A7-6689-AAF13AA015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6" name="Straight Connector 3225">
              <a:extLst>
                <a:ext uri="{FF2B5EF4-FFF2-40B4-BE49-F238E27FC236}">
                  <a16:creationId xmlns:a16="http://schemas.microsoft.com/office/drawing/2014/main" id="{4B5859E8-2866-B92F-5B42-DBC2213619A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7" name="Straight Connector 3226">
              <a:extLst>
                <a:ext uri="{FF2B5EF4-FFF2-40B4-BE49-F238E27FC236}">
                  <a16:creationId xmlns:a16="http://schemas.microsoft.com/office/drawing/2014/main" id="{4DDF0CD8-EEF6-F5C5-6CA3-EDEC1CDD7A2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8" name="Straight Connector 3227">
              <a:extLst>
                <a:ext uri="{FF2B5EF4-FFF2-40B4-BE49-F238E27FC236}">
                  <a16:creationId xmlns:a16="http://schemas.microsoft.com/office/drawing/2014/main" id="{01DF15EE-AF88-1B08-7628-1E006CAD09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22" name="Straight Connector 3221">
            <a:extLst>
              <a:ext uri="{FF2B5EF4-FFF2-40B4-BE49-F238E27FC236}">
                <a16:creationId xmlns:a16="http://schemas.microsoft.com/office/drawing/2014/main" id="{BED879D5-576E-6940-24D5-8C16FB957F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113</xdr:row>
      <xdr:rowOff>0</xdr:rowOff>
    </xdr:from>
    <xdr:to>
      <xdr:col>16</xdr:col>
      <xdr:colOff>274320</xdr:colOff>
      <xdr:row>115</xdr:row>
      <xdr:rowOff>2902</xdr:rowOff>
    </xdr:to>
    <xdr:grpSp>
      <xdr:nvGrpSpPr>
        <xdr:cNvPr id="3229" name="Group 3228">
          <a:extLst>
            <a:ext uri="{FF2B5EF4-FFF2-40B4-BE49-F238E27FC236}">
              <a16:creationId xmlns:a16="http://schemas.microsoft.com/office/drawing/2014/main" id="{949CB191-9733-4982-9114-815150640DFE}"/>
            </a:ext>
          </a:extLst>
        </xdr:cNvPr>
        <xdr:cNvGrpSpPr/>
      </xdr:nvGrpSpPr>
      <xdr:grpSpPr>
        <a:xfrm>
          <a:off x="8329083" y="20531667"/>
          <a:ext cx="274320" cy="362735"/>
          <a:chOff x="6147651" y="793750"/>
          <a:chExt cx="462699" cy="514350"/>
        </a:xfrm>
      </xdr:grpSpPr>
      <xdr:grpSp>
        <xdr:nvGrpSpPr>
          <xdr:cNvPr id="3230" name="Group 3229">
            <a:extLst>
              <a:ext uri="{FF2B5EF4-FFF2-40B4-BE49-F238E27FC236}">
                <a16:creationId xmlns:a16="http://schemas.microsoft.com/office/drawing/2014/main" id="{FA9A57A1-8D9B-DE6E-026C-60A8AA9788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32" name="Straight Connector 3231">
              <a:extLst>
                <a:ext uri="{FF2B5EF4-FFF2-40B4-BE49-F238E27FC236}">
                  <a16:creationId xmlns:a16="http://schemas.microsoft.com/office/drawing/2014/main" id="{01595454-F901-BE29-986B-59645310CD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3" name="Straight Connector 3232">
              <a:extLst>
                <a:ext uri="{FF2B5EF4-FFF2-40B4-BE49-F238E27FC236}">
                  <a16:creationId xmlns:a16="http://schemas.microsoft.com/office/drawing/2014/main" id="{7E7B55E5-D514-BA0E-88E1-7CFD91C8C1D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4" name="Straight Connector 3233">
              <a:extLst>
                <a:ext uri="{FF2B5EF4-FFF2-40B4-BE49-F238E27FC236}">
                  <a16:creationId xmlns:a16="http://schemas.microsoft.com/office/drawing/2014/main" id="{7EFB94A6-6D4F-91BF-1A76-4269606054E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5" name="Straight Connector 3234">
              <a:extLst>
                <a:ext uri="{FF2B5EF4-FFF2-40B4-BE49-F238E27FC236}">
                  <a16:creationId xmlns:a16="http://schemas.microsoft.com/office/drawing/2014/main" id="{6C35E759-AE62-592D-9CB5-71C0ED61702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6" name="Straight Connector 3235">
              <a:extLst>
                <a:ext uri="{FF2B5EF4-FFF2-40B4-BE49-F238E27FC236}">
                  <a16:creationId xmlns:a16="http://schemas.microsoft.com/office/drawing/2014/main" id="{F52DD535-DE0C-4036-4780-E170C8471F5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7" name="Straight Connector 3236">
              <a:extLst>
                <a:ext uri="{FF2B5EF4-FFF2-40B4-BE49-F238E27FC236}">
                  <a16:creationId xmlns:a16="http://schemas.microsoft.com/office/drawing/2014/main" id="{39922BF4-B6CA-15F4-C428-4EE28C741D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31" name="Straight Connector 3230">
            <a:extLst>
              <a:ext uri="{FF2B5EF4-FFF2-40B4-BE49-F238E27FC236}">
                <a16:creationId xmlns:a16="http://schemas.microsoft.com/office/drawing/2014/main" id="{B325DA8E-158B-CDE3-2417-88CADA2DCF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113</xdr:row>
      <xdr:rowOff>0</xdr:rowOff>
    </xdr:from>
    <xdr:to>
      <xdr:col>18</xdr:col>
      <xdr:colOff>274320</xdr:colOff>
      <xdr:row>115</xdr:row>
      <xdr:rowOff>2902</xdr:rowOff>
    </xdr:to>
    <xdr:grpSp>
      <xdr:nvGrpSpPr>
        <xdr:cNvPr id="3238" name="Group 3237">
          <a:extLst>
            <a:ext uri="{FF2B5EF4-FFF2-40B4-BE49-F238E27FC236}">
              <a16:creationId xmlns:a16="http://schemas.microsoft.com/office/drawing/2014/main" id="{02492C02-9E48-4F1B-8565-02B603C198DC}"/>
            </a:ext>
          </a:extLst>
        </xdr:cNvPr>
        <xdr:cNvGrpSpPr/>
      </xdr:nvGrpSpPr>
      <xdr:grpSpPr>
        <a:xfrm>
          <a:off x="9387417" y="20531667"/>
          <a:ext cx="274320" cy="362735"/>
          <a:chOff x="6147651" y="793750"/>
          <a:chExt cx="462699" cy="514350"/>
        </a:xfrm>
      </xdr:grpSpPr>
      <xdr:grpSp>
        <xdr:nvGrpSpPr>
          <xdr:cNvPr id="3239" name="Group 3238">
            <a:extLst>
              <a:ext uri="{FF2B5EF4-FFF2-40B4-BE49-F238E27FC236}">
                <a16:creationId xmlns:a16="http://schemas.microsoft.com/office/drawing/2014/main" id="{575E13F0-FB16-BAF6-83A6-88E2AE61354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41" name="Straight Connector 3240">
              <a:extLst>
                <a:ext uri="{FF2B5EF4-FFF2-40B4-BE49-F238E27FC236}">
                  <a16:creationId xmlns:a16="http://schemas.microsoft.com/office/drawing/2014/main" id="{8971D768-5108-5606-3D9B-6D832D0AC3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2" name="Straight Connector 3241">
              <a:extLst>
                <a:ext uri="{FF2B5EF4-FFF2-40B4-BE49-F238E27FC236}">
                  <a16:creationId xmlns:a16="http://schemas.microsoft.com/office/drawing/2014/main" id="{D2612FD3-A5B7-78A1-6330-627C3B585C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3" name="Straight Connector 3242">
              <a:extLst>
                <a:ext uri="{FF2B5EF4-FFF2-40B4-BE49-F238E27FC236}">
                  <a16:creationId xmlns:a16="http://schemas.microsoft.com/office/drawing/2014/main" id="{593FC169-7F0E-1B17-202D-E64F97192B5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4" name="Straight Connector 3243">
              <a:extLst>
                <a:ext uri="{FF2B5EF4-FFF2-40B4-BE49-F238E27FC236}">
                  <a16:creationId xmlns:a16="http://schemas.microsoft.com/office/drawing/2014/main" id="{99ACDE40-1AA8-087A-EEDB-5E40E7F602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5" name="Straight Connector 3244">
              <a:extLst>
                <a:ext uri="{FF2B5EF4-FFF2-40B4-BE49-F238E27FC236}">
                  <a16:creationId xmlns:a16="http://schemas.microsoft.com/office/drawing/2014/main" id="{86ABD27A-A8C2-4C6F-604D-C8387B4E8D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6" name="Straight Connector 3245">
              <a:extLst>
                <a:ext uri="{FF2B5EF4-FFF2-40B4-BE49-F238E27FC236}">
                  <a16:creationId xmlns:a16="http://schemas.microsoft.com/office/drawing/2014/main" id="{047FDAA8-31F9-24A6-AB14-0639961EA46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40" name="Straight Connector 3239">
            <a:extLst>
              <a:ext uri="{FF2B5EF4-FFF2-40B4-BE49-F238E27FC236}">
                <a16:creationId xmlns:a16="http://schemas.microsoft.com/office/drawing/2014/main" id="{F3F4F7B9-CD7C-429C-A67E-A6DF83AF1EE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101</xdr:row>
      <xdr:rowOff>0</xdr:rowOff>
    </xdr:from>
    <xdr:to>
      <xdr:col>16</xdr:col>
      <xdr:colOff>274320</xdr:colOff>
      <xdr:row>103</xdr:row>
      <xdr:rowOff>2902</xdr:rowOff>
    </xdr:to>
    <xdr:grpSp>
      <xdr:nvGrpSpPr>
        <xdr:cNvPr id="3247" name="Group 3246">
          <a:extLst>
            <a:ext uri="{FF2B5EF4-FFF2-40B4-BE49-F238E27FC236}">
              <a16:creationId xmlns:a16="http://schemas.microsoft.com/office/drawing/2014/main" id="{743D918A-A130-4E20-A898-85C2A6A3685F}"/>
            </a:ext>
          </a:extLst>
        </xdr:cNvPr>
        <xdr:cNvGrpSpPr/>
      </xdr:nvGrpSpPr>
      <xdr:grpSpPr>
        <a:xfrm>
          <a:off x="8329083" y="18446750"/>
          <a:ext cx="274320" cy="362735"/>
          <a:chOff x="6147651" y="793750"/>
          <a:chExt cx="462699" cy="514350"/>
        </a:xfrm>
      </xdr:grpSpPr>
      <xdr:grpSp>
        <xdr:nvGrpSpPr>
          <xdr:cNvPr id="3248" name="Group 3247">
            <a:extLst>
              <a:ext uri="{FF2B5EF4-FFF2-40B4-BE49-F238E27FC236}">
                <a16:creationId xmlns:a16="http://schemas.microsoft.com/office/drawing/2014/main" id="{F24CCEE5-4C59-3A4D-8F85-B0619FCD692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50" name="Straight Connector 3249">
              <a:extLst>
                <a:ext uri="{FF2B5EF4-FFF2-40B4-BE49-F238E27FC236}">
                  <a16:creationId xmlns:a16="http://schemas.microsoft.com/office/drawing/2014/main" id="{E1FA3104-21E4-878D-0E9A-C736F7B27F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1" name="Straight Connector 3250">
              <a:extLst>
                <a:ext uri="{FF2B5EF4-FFF2-40B4-BE49-F238E27FC236}">
                  <a16:creationId xmlns:a16="http://schemas.microsoft.com/office/drawing/2014/main" id="{086EF811-126A-1A8A-B497-4C85F1201E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2" name="Straight Connector 3251">
              <a:extLst>
                <a:ext uri="{FF2B5EF4-FFF2-40B4-BE49-F238E27FC236}">
                  <a16:creationId xmlns:a16="http://schemas.microsoft.com/office/drawing/2014/main" id="{6C6D4B8A-83BC-F3A0-A468-6825663121C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3" name="Straight Connector 3252">
              <a:extLst>
                <a:ext uri="{FF2B5EF4-FFF2-40B4-BE49-F238E27FC236}">
                  <a16:creationId xmlns:a16="http://schemas.microsoft.com/office/drawing/2014/main" id="{12E1827A-7072-62EB-60EC-B39835E5E88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4" name="Straight Connector 3253">
              <a:extLst>
                <a:ext uri="{FF2B5EF4-FFF2-40B4-BE49-F238E27FC236}">
                  <a16:creationId xmlns:a16="http://schemas.microsoft.com/office/drawing/2014/main" id="{566493C0-3921-5A57-704A-82A1F5E0FA7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5" name="Straight Connector 3254">
              <a:extLst>
                <a:ext uri="{FF2B5EF4-FFF2-40B4-BE49-F238E27FC236}">
                  <a16:creationId xmlns:a16="http://schemas.microsoft.com/office/drawing/2014/main" id="{D7DCAED5-9B42-3D78-3637-C1758882C0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49" name="Straight Connector 3248">
            <a:extLst>
              <a:ext uri="{FF2B5EF4-FFF2-40B4-BE49-F238E27FC236}">
                <a16:creationId xmlns:a16="http://schemas.microsoft.com/office/drawing/2014/main" id="{411244E6-ACCE-364C-5608-45DF29B404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101</xdr:row>
      <xdr:rowOff>0</xdr:rowOff>
    </xdr:from>
    <xdr:to>
      <xdr:col>18</xdr:col>
      <xdr:colOff>274320</xdr:colOff>
      <xdr:row>103</xdr:row>
      <xdr:rowOff>2902</xdr:rowOff>
    </xdr:to>
    <xdr:grpSp>
      <xdr:nvGrpSpPr>
        <xdr:cNvPr id="3256" name="Group 3255">
          <a:extLst>
            <a:ext uri="{FF2B5EF4-FFF2-40B4-BE49-F238E27FC236}">
              <a16:creationId xmlns:a16="http://schemas.microsoft.com/office/drawing/2014/main" id="{1A033BAD-D926-45D9-A444-FBB69ED016CE}"/>
            </a:ext>
          </a:extLst>
        </xdr:cNvPr>
        <xdr:cNvGrpSpPr/>
      </xdr:nvGrpSpPr>
      <xdr:grpSpPr>
        <a:xfrm>
          <a:off x="9387417" y="18446750"/>
          <a:ext cx="274320" cy="362735"/>
          <a:chOff x="6147651" y="793750"/>
          <a:chExt cx="462699" cy="514350"/>
        </a:xfrm>
      </xdr:grpSpPr>
      <xdr:grpSp>
        <xdr:nvGrpSpPr>
          <xdr:cNvPr id="3257" name="Group 3256">
            <a:extLst>
              <a:ext uri="{FF2B5EF4-FFF2-40B4-BE49-F238E27FC236}">
                <a16:creationId xmlns:a16="http://schemas.microsoft.com/office/drawing/2014/main" id="{3713DE4E-F2DC-E141-2729-8C431644CA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59" name="Straight Connector 3258">
              <a:extLst>
                <a:ext uri="{FF2B5EF4-FFF2-40B4-BE49-F238E27FC236}">
                  <a16:creationId xmlns:a16="http://schemas.microsoft.com/office/drawing/2014/main" id="{7ACF1C48-3343-30E2-CE8C-C547ED0C22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0" name="Straight Connector 3259">
              <a:extLst>
                <a:ext uri="{FF2B5EF4-FFF2-40B4-BE49-F238E27FC236}">
                  <a16:creationId xmlns:a16="http://schemas.microsoft.com/office/drawing/2014/main" id="{E579D801-75C8-18A7-0C02-2FFA5C70814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1" name="Straight Connector 3260">
              <a:extLst>
                <a:ext uri="{FF2B5EF4-FFF2-40B4-BE49-F238E27FC236}">
                  <a16:creationId xmlns:a16="http://schemas.microsoft.com/office/drawing/2014/main" id="{D10E782A-27C4-FEB8-D6D6-7E2107BB0EB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2" name="Straight Connector 3261">
              <a:extLst>
                <a:ext uri="{FF2B5EF4-FFF2-40B4-BE49-F238E27FC236}">
                  <a16:creationId xmlns:a16="http://schemas.microsoft.com/office/drawing/2014/main" id="{DAA6BC56-97D2-43E3-274F-976A3A64E0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3" name="Straight Connector 3262">
              <a:extLst>
                <a:ext uri="{FF2B5EF4-FFF2-40B4-BE49-F238E27FC236}">
                  <a16:creationId xmlns:a16="http://schemas.microsoft.com/office/drawing/2014/main" id="{C981F983-68D2-9705-CCB5-0A72DFEA1A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4" name="Straight Connector 3263">
              <a:extLst>
                <a:ext uri="{FF2B5EF4-FFF2-40B4-BE49-F238E27FC236}">
                  <a16:creationId xmlns:a16="http://schemas.microsoft.com/office/drawing/2014/main" id="{D9709733-0BA2-BF87-A239-F149CB1323A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58" name="Straight Connector 3257">
            <a:extLst>
              <a:ext uri="{FF2B5EF4-FFF2-40B4-BE49-F238E27FC236}">
                <a16:creationId xmlns:a16="http://schemas.microsoft.com/office/drawing/2014/main" id="{8F8DA31E-0CB2-489E-586C-943E75C7CA6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101</xdr:row>
      <xdr:rowOff>0</xdr:rowOff>
    </xdr:from>
    <xdr:to>
      <xdr:col>20</xdr:col>
      <xdr:colOff>274320</xdr:colOff>
      <xdr:row>103</xdr:row>
      <xdr:rowOff>2902</xdr:rowOff>
    </xdr:to>
    <xdr:grpSp>
      <xdr:nvGrpSpPr>
        <xdr:cNvPr id="3265" name="Group 3264">
          <a:extLst>
            <a:ext uri="{FF2B5EF4-FFF2-40B4-BE49-F238E27FC236}">
              <a16:creationId xmlns:a16="http://schemas.microsoft.com/office/drawing/2014/main" id="{1BFC6535-3DD2-4923-B3D7-F5B6FD118AFC}"/>
            </a:ext>
          </a:extLst>
        </xdr:cNvPr>
        <xdr:cNvGrpSpPr/>
      </xdr:nvGrpSpPr>
      <xdr:grpSpPr>
        <a:xfrm>
          <a:off x="10445750" y="18446750"/>
          <a:ext cx="274320" cy="362735"/>
          <a:chOff x="6147651" y="793750"/>
          <a:chExt cx="462699" cy="514350"/>
        </a:xfrm>
      </xdr:grpSpPr>
      <xdr:grpSp>
        <xdr:nvGrpSpPr>
          <xdr:cNvPr id="3266" name="Group 3265">
            <a:extLst>
              <a:ext uri="{FF2B5EF4-FFF2-40B4-BE49-F238E27FC236}">
                <a16:creationId xmlns:a16="http://schemas.microsoft.com/office/drawing/2014/main" id="{1224069D-3986-2EA4-C008-A20B055A01B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68" name="Straight Connector 3267">
              <a:extLst>
                <a:ext uri="{FF2B5EF4-FFF2-40B4-BE49-F238E27FC236}">
                  <a16:creationId xmlns:a16="http://schemas.microsoft.com/office/drawing/2014/main" id="{647E45AA-6E67-3BFA-0AC7-99D3A68A06D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9" name="Straight Connector 3268">
              <a:extLst>
                <a:ext uri="{FF2B5EF4-FFF2-40B4-BE49-F238E27FC236}">
                  <a16:creationId xmlns:a16="http://schemas.microsoft.com/office/drawing/2014/main" id="{C08485F9-4E1B-F729-7719-24E8F330B6D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0" name="Straight Connector 3269">
              <a:extLst>
                <a:ext uri="{FF2B5EF4-FFF2-40B4-BE49-F238E27FC236}">
                  <a16:creationId xmlns:a16="http://schemas.microsoft.com/office/drawing/2014/main" id="{D5B129C7-24FB-D54A-2E37-3D35E674C1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1" name="Straight Connector 3270">
              <a:extLst>
                <a:ext uri="{FF2B5EF4-FFF2-40B4-BE49-F238E27FC236}">
                  <a16:creationId xmlns:a16="http://schemas.microsoft.com/office/drawing/2014/main" id="{495B21B2-BB41-835B-C8F2-59EBE2CB2E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2" name="Straight Connector 3271">
              <a:extLst>
                <a:ext uri="{FF2B5EF4-FFF2-40B4-BE49-F238E27FC236}">
                  <a16:creationId xmlns:a16="http://schemas.microsoft.com/office/drawing/2014/main" id="{23F8B493-FFF4-1D42-86FF-2353BB6366C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3" name="Straight Connector 3272">
              <a:extLst>
                <a:ext uri="{FF2B5EF4-FFF2-40B4-BE49-F238E27FC236}">
                  <a16:creationId xmlns:a16="http://schemas.microsoft.com/office/drawing/2014/main" id="{7E8F0B65-D609-90C6-93D4-D09A971B58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67" name="Straight Connector 3266">
            <a:extLst>
              <a:ext uri="{FF2B5EF4-FFF2-40B4-BE49-F238E27FC236}">
                <a16:creationId xmlns:a16="http://schemas.microsoft.com/office/drawing/2014/main" id="{0BF65693-EA3C-7958-1FAE-BF6D0D47A8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90</xdr:row>
      <xdr:rowOff>0</xdr:rowOff>
    </xdr:from>
    <xdr:to>
      <xdr:col>16</xdr:col>
      <xdr:colOff>274320</xdr:colOff>
      <xdr:row>92</xdr:row>
      <xdr:rowOff>2902</xdr:rowOff>
    </xdr:to>
    <xdr:grpSp>
      <xdr:nvGrpSpPr>
        <xdr:cNvPr id="3274" name="Group 3273">
          <a:extLst>
            <a:ext uri="{FF2B5EF4-FFF2-40B4-BE49-F238E27FC236}">
              <a16:creationId xmlns:a16="http://schemas.microsoft.com/office/drawing/2014/main" id="{B9B09A98-A26D-4B4B-B256-18F4710DA081}"/>
            </a:ext>
          </a:extLst>
        </xdr:cNvPr>
        <xdr:cNvGrpSpPr/>
      </xdr:nvGrpSpPr>
      <xdr:grpSpPr>
        <a:xfrm>
          <a:off x="8329083" y="16562917"/>
          <a:ext cx="274320" cy="362735"/>
          <a:chOff x="6147651" y="793750"/>
          <a:chExt cx="462699" cy="514350"/>
        </a:xfrm>
      </xdr:grpSpPr>
      <xdr:grpSp>
        <xdr:nvGrpSpPr>
          <xdr:cNvPr id="3275" name="Group 3274">
            <a:extLst>
              <a:ext uri="{FF2B5EF4-FFF2-40B4-BE49-F238E27FC236}">
                <a16:creationId xmlns:a16="http://schemas.microsoft.com/office/drawing/2014/main" id="{1C3EEB29-464D-3160-3F76-00113EFE87F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77" name="Straight Connector 3276">
              <a:extLst>
                <a:ext uri="{FF2B5EF4-FFF2-40B4-BE49-F238E27FC236}">
                  <a16:creationId xmlns:a16="http://schemas.microsoft.com/office/drawing/2014/main" id="{984E4EED-A10A-E3F8-DBCC-7C454648226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8" name="Straight Connector 3277">
              <a:extLst>
                <a:ext uri="{FF2B5EF4-FFF2-40B4-BE49-F238E27FC236}">
                  <a16:creationId xmlns:a16="http://schemas.microsoft.com/office/drawing/2014/main" id="{94A6D5D1-2453-DB24-33B5-663CBD45459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9" name="Straight Connector 3278">
              <a:extLst>
                <a:ext uri="{FF2B5EF4-FFF2-40B4-BE49-F238E27FC236}">
                  <a16:creationId xmlns:a16="http://schemas.microsoft.com/office/drawing/2014/main" id="{D00BF08A-E3AA-658A-F8AE-8E35AF79973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0" name="Straight Connector 3279">
              <a:extLst>
                <a:ext uri="{FF2B5EF4-FFF2-40B4-BE49-F238E27FC236}">
                  <a16:creationId xmlns:a16="http://schemas.microsoft.com/office/drawing/2014/main" id="{D17D6FC5-57EC-C0A1-A772-8E47168D492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1" name="Straight Connector 3280">
              <a:extLst>
                <a:ext uri="{FF2B5EF4-FFF2-40B4-BE49-F238E27FC236}">
                  <a16:creationId xmlns:a16="http://schemas.microsoft.com/office/drawing/2014/main" id="{DB3D4484-09DB-C404-03CD-65A4487E946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2" name="Straight Connector 3281">
              <a:extLst>
                <a:ext uri="{FF2B5EF4-FFF2-40B4-BE49-F238E27FC236}">
                  <a16:creationId xmlns:a16="http://schemas.microsoft.com/office/drawing/2014/main" id="{7148DD90-F84D-BCE1-DB5D-83B719914F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5EF44673-D9CD-D97F-77BB-4B6C9E8F2B2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274320</xdr:colOff>
      <xdr:row>127</xdr:row>
      <xdr:rowOff>2903</xdr:rowOff>
    </xdr:to>
    <xdr:grpSp>
      <xdr:nvGrpSpPr>
        <xdr:cNvPr id="3283" name="Group 3282">
          <a:extLst>
            <a:ext uri="{FF2B5EF4-FFF2-40B4-BE49-F238E27FC236}">
              <a16:creationId xmlns:a16="http://schemas.microsoft.com/office/drawing/2014/main" id="{6F0423A5-1786-43C9-B15C-3B847A1E137E}"/>
            </a:ext>
          </a:extLst>
        </xdr:cNvPr>
        <xdr:cNvGrpSpPr/>
      </xdr:nvGrpSpPr>
      <xdr:grpSpPr>
        <a:xfrm>
          <a:off x="4095750" y="22584833"/>
          <a:ext cx="274320" cy="362737"/>
          <a:chOff x="6147651" y="793750"/>
          <a:chExt cx="462699" cy="514350"/>
        </a:xfrm>
      </xdr:grpSpPr>
      <xdr:grpSp>
        <xdr:nvGrpSpPr>
          <xdr:cNvPr id="3284" name="Group 3283">
            <a:extLst>
              <a:ext uri="{FF2B5EF4-FFF2-40B4-BE49-F238E27FC236}">
                <a16:creationId xmlns:a16="http://schemas.microsoft.com/office/drawing/2014/main" id="{CD33101D-7377-7F74-FF40-0925F8BD0DF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86" name="Straight Connector 3285">
              <a:extLst>
                <a:ext uri="{FF2B5EF4-FFF2-40B4-BE49-F238E27FC236}">
                  <a16:creationId xmlns:a16="http://schemas.microsoft.com/office/drawing/2014/main" id="{CF54A28D-E83F-B3EC-7DE8-FA28C5AF808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7" name="Straight Connector 3286">
              <a:extLst>
                <a:ext uri="{FF2B5EF4-FFF2-40B4-BE49-F238E27FC236}">
                  <a16:creationId xmlns:a16="http://schemas.microsoft.com/office/drawing/2014/main" id="{CAD7C787-A271-FD46-15A7-49C92E29AF3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8" name="Straight Connector 3287">
              <a:extLst>
                <a:ext uri="{FF2B5EF4-FFF2-40B4-BE49-F238E27FC236}">
                  <a16:creationId xmlns:a16="http://schemas.microsoft.com/office/drawing/2014/main" id="{FDCE4BEF-D3C7-5DA3-496F-0D09CBEFF4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9" name="Straight Connector 3288">
              <a:extLst>
                <a:ext uri="{FF2B5EF4-FFF2-40B4-BE49-F238E27FC236}">
                  <a16:creationId xmlns:a16="http://schemas.microsoft.com/office/drawing/2014/main" id="{C782B92F-F370-C9CF-E158-A340394AED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0" name="Straight Connector 3289">
              <a:extLst>
                <a:ext uri="{FF2B5EF4-FFF2-40B4-BE49-F238E27FC236}">
                  <a16:creationId xmlns:a16="http://schemas.microsoft.com/office/drawing/2014/main" id="{7891D480-7673-01C4-314E-04A56E1AE27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1" name="Straight Connector 3290">
              <a:extLst>
                <a:ext uri="{FF2B5EF4-FFF2-40B4-BE49-F238E27FC236}">
                  <a16:creationId xmlns:a16="http://schemas.microsoft.com/office/drawing/2014/main" id="{231682F1-D3E7-003D-89FE-436C580946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85" name="Straight Connector 3284">
            <a:extLst>
              <a:ext uri="{FF2B5EF4-FFF2-40B4-BE49-F238E27FC236}">
                <a16:creationId xmlns:a16="http://schemas.microsoft.com/office/drawing/2014/main" id="{3258488C-7E94-5E84-8ADA-69639CABFF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274320</xdr:colOff>
      <xdr:row>127</xdr:row>
      <xdr:rowOff>2903</xdr:rowOff>
    </xdr:to>
    <xdr:grpSp>
      <xdr:nvGrpSpPr>
        <xdr:cNvPr id="3292" name="Group 3291">
          <a:extLst>
            <a:ext uri="{FF2B5EF4-FFF2-40B4-BE49-F238E27FC236}">
              <a16:creationId xmlns:a16="http://schemas.microsoft.com/office/drawing/2014/main" id="{BCA6094F-B5BF-4012-BD5D-805AEFD84EB1}"/>
            </a:ext>
          </a:extLst>
        </xdr:cNvPr>
        <xdr:cNvGrpSpPr/>
      </xdr:nvGrpSpPr>
      <xdr:grpSpPr>
        <a:xfrm>
          <a:off x="9387417" y="22584833"/>
          <a:ext cx="274320" cy="362737"/>
          <a:chOff x="6147651" y="793750"/>
          <a:chExt cx="462699" cy="514350"/>
        </a:xfrm>
      </xdr:grpSpPr>
      <xdr:grpSp>
        <xdr:nvGrpSpPr>
          <xdr:cNvPr id="3293" name="Group 3292">
            <a:extLst>
              <a:ext uri="{FF2B5EF4-FFF2-40B4-BE49-F238E27FC236}">
                <a16:creationId xmlns:a16="http://schemas.microsoft.com/office/drawing/2014/main" id="{1D83A946-48CF-29B5-3F16-B1C6BA0CD7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95" name="Straight Connector 3294">
              <a:extLst>
                <a:ext uri="{FF2B5EF4-FFF2-40B4-BE49-F238E27FC236}">
                  <a16:creationId xmlns:a16="http://schemas.microsoft.com/office/drawing/2014/main" id="{A48AD89F-FD74-0F2A-E248-6C117FDE7E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6" name="Straight Connector 3295">
              <a:extLst>
                <a:ext uri="{FF2B5EF4-FFF2-40B4-BE49-F238E27FC236}">
                  <a16:creationId xmlns:a16="http://schemas.microsoft.com/office/drawing/2014/main" id="{845047B9-7959-022B-BE57-C85132287C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7" name="Straight Connector 3296">
              <a:extLst>
                <a:ext uri="{FF2B5EF4-FFF2-40B4-BE49-F238E27FC236}">
                  <a16:creationId xmlns:a16="http://schemas.microsoft.com/office/drawing/2014/main" id="{916FFBC3-6A0E-07EC-8BF2-59B23D161F2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8" name="Straight Connector 3297">
              <a:extLst>
                <a:ext uri="{FF2B5EF4-FFF2-40B4-BE49-F238E27FC236}">
                  <a16:creationId xmlns:a16="http://schemas.microsoft.com/office/drawing/2014/main" id="{62676829-A412-AE1A-C861-24D03F486D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9" name="Straight Connector 3298">
              <a:extLst>
                <a:ext uri="{FF2B5EF4-FFF2-40B4-BE49-F238E27FC236}">
                  <a16:creationId xmlns:a16="http://schemas.microsoft.com/office/drawing/2014/main" id="{17BA2614-4C84-0A07-B0E2-567030E1A5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0" name="Straight Connector 3299">
              <a:extLst>
                <a:ext uri="{FF2B5EF4-FFF2-40B4-BE49-F238E27FC236}">
                  <a16:creationId xmlns:a16="http://schemas.microsoft.com/office/drawing/2014/main" id="{C5D62690-4E2C-74D5-84CB-F53C94BB3B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94" name="Straight Connector 3293">
            <a:extLst>
              <a:ext uri="{FF2B5EF4-FFF2-40B4-BE49-F238E27FC236}">
                <a16:creationId xmlns:a16="http://schemas.microsoft.com/office/drawing/2014/main" id="{84C4E1CF-7460-7F1E-18B0-03DB446F988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274320</xdr:colOff>
      <xdr:row>34</xdr:row>
      <xdr:rowOff>2903</xdr:rowOff>
    </xdr:to>
    <xdr:grpSp>
      <xdr:nvGrpSpPr>
        <xdr:cNvPr id="3301" name="Group 3300">
          <a:extLst>
            <a:ext uri="{FF2B5EF4-FFF2-40B4-BE49-F238E27FC236}">
              <a16:creationId xmlns:a16="http://schemas.microsoft.com/office/drawing/2014/main" id="{232CCB68-B5E5-4ECC-BFAB-C82FEF063A7F}"/>
            </a:ext>
          </a:extLst>
        </xdr:cNvPr>
        <xdr:cNvGrpSpPr/>
      </xdr:nvGrpSpPr>
      <xdr:grpSpPr>
        <a:xfrm>
          <a:off x="8329083" y="6561667"/>
          <a:ext cx="274320" cy="362736"/>
          <a:chOff x="6147651" y="793750"/>
          <a:chExt cx="462699" cy="514350"/>
        </a:xfrm>
      </xdr:grpSpPr>
      <xdr:grpSp>
        <xdr:nvGrpSpPr>
          <xdr:cNvPr id="3302" name="Group 3301">
            <a:extLst>
              <a:ext uri="{FF2B5EF4-FFF2-40B4-BE49-F238E27FC236}">
                <a16:creationId xmlns:a16="http://schemas.microsoft.com/office/drawing/2014/main" id="{AE76F5D7-5A53-C12D-0611-D1E8AC2022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04" name="Straight Connector 3303">
              <a:extLst>
                <a:ext uri="{FF2B5EF4-FFF2-40B4-BE49-F238E27FC236}">
                  <a16:creationId xmlns:a16="http://schemas.microsoft.com/office/drawing/2014/main" id="{C8CE3685-F517-92B1-B826-E68F4B46A10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5" name="Straight Connector 3304">
              <a:extLst>
                <a:ext uri="{FF2B5EF4-FFF2-40B4-BE49-F238E27FC236}">
                  <a16:creationId xmlns:a16="http://schemas.microsoft.com/office/drawing/2014/main" id="{22EAF2DC-A035-912D-B97B-4F18182293A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6" name="Straight Connector 3305">
              <a:extLst>
                <a:ext uri="{FF2B5EF4-FFF2-40B4-BE49-F238E27FC236}">
                  <a16:creationId xmlns:a16="http://schemas.microsoft.com/office/drawing/2014/main" id="{459797F8-401F-48F3-E281-6E2707FA99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7" name="Straight Connector 3306">
              <a:extLst>
                <a:ext uri="{FF2B5EF4-FFF2-40B4-BE49-F238E27FC236}">
                  <a16:creationId xmlns:a16="http://schemas.microsoft.com/office/drawing/2014/main" id="{55E68B95-8C4C-B196-F546-9BF6EA77C2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8" name="Straight Connector 3307">
              <a:extLst>
                <a:ext uri="{FF2B5EF4-FFF2-40B4-BE49-F238E27FC236}">
                  <a16:creationId xmlns:a16="http://schemas.microsoft.com/office/drawing/2014/main" id="{66E5B295-5823-7F41-CF11-463B6F25630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9" name="Straight Connector 3308">
              <a:extLst>
                <a:ext uri="{FF2B5EF4-FFF2-40B4-BE49-F238E27FC236}">
                  <a16:creationId xmlns:a16="http://schemas.microsoft.com/office/drawing/2014/main" id="{06AD40B4-C3F9-3841-ABFB-A544238B0B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03" name="Straight Connector 3302">
            <a:extLst>
              <a:ext uri="{FF2B5EF4-FFF2-40B4-BE49-F238E27FC236}">
                <a16:creationId xmlns:a16="http://schemas.microsoft.com/office/drawing/2014/main" id="{950E6CF3-2456-1070-8AF2-C8425FEBDEE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32</xdr:row>
      <xdr:rowOff>0</xdr:rowOff>
    </xdr:from>
    <xdr:to>
      <xdr:col>18</xdr:col>
      <xdr:colOff>274320</xdr:colOff>
      <xdr:row>34</xdr:row>
      <xdr:rowOff>2903</xdr:rowOff>
    </xdr:to>
    <xdr:grpSp>
      <xdr:nvGrpSpPr>
        <xdr:cNvPr id="3310" name="Group 3309">
          <a:extLst>
            <a:ext uri="{FF2B5EF4-FFF2-40B4-BE49-F238E27FC236}">
              <a16:creationId xmlns:a16="http://schemas.microsoft.com/office/drawing/2014/main" id="{058AC12D-7BB1-4B41-BFFE-D320CBE1EC4C}"/>
            </a:ext>
          </a:extLst>
        </xdr:cNvPr>
        <xdr:cNvGrpSpPr/>
      </xdr:nvGrpSpPr>
      <xdr:grpSpPr>
        <a:xfrm>
          <a:off x="9387417" y="6561667"/>
          <a:ext cx="274320" cy="362736"/>
          <a:chOff x="6147651" y="793750"/>
          <a:chExt cx="462699" cy="514350"/>
        </a:xfrm>
      </xdr:grpSpPr>
      <xdr:grpSp>
        <xdr:nvGrpSpPr>
          <xdr:cNvPr id="3311" name="Group 3310">
            <a:extLst>
              <a:ext uri="{FF2B5EF4-FFF2-40B4-BE49-F238E27FC236}">
                <a16:creationId xmlns:a16="http://schemas.microsoft.com/office/drawing/2014/main" id="{ACEC3203-3F8D-7617-9F30-1451942A28D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13" name="Straight Connector 3312">
              <a:extLst>
                <a:ext uri="{FF2B5EF4-FFF2-40B4-BE49-F238E27FC236}">
                  <a16:creationId xmlns:a16="http://schemas.microsoft.com/office/drawing/2014/main" id="{F7F1AC03-4BDE-B143-7077-F0F621A57B7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4" name="Straight Connector 3313">
              <a:extLst>
                <a:ext uri="{FF2B5EF4-FFF2-40B4-BE49-F238E27FC236}">
                  <a16:creationId xmlns:a16="http://schemas.microsoft.com/office/drawing/2014/main" id="{0A87C47B-538D-1DCD-9E4E-CE8E2805A8B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5" name="Straight Connector 3314">
              <a:extLst>
                <a:ext uri="{FF2B5EF4-FFF2-40B4-BE49-F238E27FC236}">
                  <a16:creationId xmlns:a16="http://schemas.microsoft.com/office/drawing/2014/main" id="{652A71D0-5847-CA59-AEE0-82917A0570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6" name="Straight Connector 3315">
              <a:extLst>
                <a:ext uri="{FF2B5EF4-FFF2-40B4-BE49-F238E27FC236}">
                  <a16:creationId xmlns:a16="http://schemas.microsoft.com/office/drawing/2014/main" id="{FAA97E25-0C82-3908-52F8-E5D8C225F23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7" name="Straight Connector 3316">
              <a:extLst>
                <a:ext uri="{FF2B5EF4-FFF2-40B4-BE49-F238E27FC236}">
                  <a16:creationId xmlns:a16="http://schemas.microsoft.com/office/drawing/2014/main" id="{B8B0780E-9935-7977-F85C-4233F3417D2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8" name="Straight Connector 3317">
              <a:extLst>
                <a:ext uri="{FF2B5EF4-FFF2-40B4-BE49-F238E27FC236}">
                  <a16:creationId xmlns:a16="http://schemas.microsoft.com/office/drawing/2014/main" id="{5BB17306-8854-F36C-2396-B8EB9986A49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12" name="Straight Connector 3311">
            <a:extLst>
              <a:ext uri="{FF2B5EF4-FFF2-40B4-BE49-F238E27FC236}">
                <a16:creationId xmlns:a16="http://schemas.microsoft.com/office/drawing/2014/main" id="{D99253AE-8402-977A-691E-4D294F51CA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149</xdr:row>
      <xdr:rowOff>0</xdr:rowOff>
    </xdr:from>
    <xdr:to>
      <xdr:col>12</xdr:col>
      <xdr:colOff>274320</xdr:colOff>
      <xdr:row>151</xdr:row>
      <xdr:rowOff>2902</xdr:rowOff>
    </xdr:to>
    <xdr:grpSp>
      <xdr:nvGrpSpPr>
        <xdr:cNvPr id="3319" name="Group 3318">
          <a:extLst>
            <a:ext uri="{FF2B5EF4-FFF2-40B4-BE49-F238E27FC236}">
              <a16:creationId xmlns:a16="http://schemas.microsoft.com/office/drawing/2014/main" id="{FBCD35C0-2F64-4DBC-ABE3-DDCE3A09797B}"/>
            </a:ext>
          </a:extLst>
        </xdr:cNvPr>
        <xdr:cNvGrpSpPr/>
      </xdr:nvGrpSpPr>
      <xdr:grpSpPr>
        <a:xfrm>
          <a:off x="6212417" y="26691167"/>
          <a:ext cx="274320" cy="362735"/>
          <a:chOff x="6147651" y="793750"/>
          <a:chExt cx="462699" cy="514350"/>
        </a:xfrm>
      </xdr:grpSpPr>
      <xdr:grpSp>
        <xdr:nvGrpSpPr>
          <xdr:cNvPr id="3320" name="Group 3319">
            <a:extLst>
              <a:ext uri="{FF2B5EF4-FFF2-40B4-BE49-F238E27FC236}">
                <a16:creationId xmlns:a16="http://schemas.microsoft.com/office/drawing/2014/main" id="{1E0B6DCC-E740-5866-12CE-BF284CEF5FD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22" name="Straight Connector 3321">
              <a:extLst>
                <a:ext uri="{FF2B5EF4-FFF2-40B4-BE49-F238E27FC236}">
                  <a16:creationId xmlns:a16="http://schemas.microsoft.com/office/drawing/2014/main" id="{31D1B3D3-60CA-0367-8859-7C9025CD5B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3" name="Straight Connector 3322">
              <a:extLst>
                <a:ext uri="{FF2B5EF4-FFF2-40B4-BE49-F238E27FC236}">
                  <a16:creationId xmlns:a16="http://schemas.microsoft.com/office/drawing/2014/main" id="{BAB9D08A-FF88-7BA4-ACDE-1469F518B2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4" name="Straight Connector 3323">
              <a:extLst>
                <a:ext uri="{FF2B5EF4-FFF2-40B4-BE49-F238E27FC236}">
                  <a16:creationId xmlns:a16="http://schemas.microsoft.com/office/drawing/2014/main" id="{3BCE1DA4-5C90-D9AE-DD50-1FF8A49E2D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5" name="Straight Connector 3324">
              <a:extLst>
                <a:ext uri="{FF2B5EF4-FFF2-40B4-BE49-F238E27FC236}">
                  <a16:creationId xmlns:a16="http://schemas.microsoft.com/office/drawing/2014/main" id="{2E2E0B9F-371C-2828-B0AF-CFCFF6354B1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6" name="Straight Connector 3325">
              <a:extLst>
                <a:ext uri="{FF2B5EF4-FFF2-40B4-BE49-F238E27FC236}">
                  <a16:creationId xmlns:a16="http://schemas.microsoft.com/office/drawing/2014/main" id="{7D850C79-DC26-537E-07EF-CAB030F5AC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7" name="Straight Connector 3326">
              <a:extLst>
                <a:ext uri="{FF2B5EF4-FFF2-40B4-BE49-F238E27FC236}">
                  <a16:creationId xmlns:a16="http://schemas.microsoft.com/office/drawing/2014/main" id="{8E590CD9-3B05-D2CE-D576-7A83ECCD67C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21" name="Straight Connector 3320">
            <a:extLst>
              <a:ext uri="{FF2B5EF4-FFF2-40B4-BE49-F238E27FC236}">
                <a16:creationId xmlns:a16="http://schemas.microsoft.com/office/drawing/2014/main" id="{12366FEA-2581-1FA5-6D80-1FA5279B26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173</xdr:row>
      <xdr:rowOff>0</xdr:rowOff>
    </xdr:from>
    <xdr:to>
      <xdr:col>18</xdr:col>
      <xdr:colOff>274320</xdr:colOff>
      <xdr:row>175</xdr:row>
      <xdr:rowOff>2903</xdr:rowOff>
    </xdr:to>
    <xdr:grpSp>
      <xdr:nvGrpSpPr>
        <xdr:cNvPr id="3328" name="Group 3327">
          <a:extLst>
            <a:ext uri="{FF2B5EF4-FFF2-40B4-BE49-F238E27FC236}">
              <a16:creationId xmlns:a16="http://schemas.microsoft.com/office/drawing/2014/main" id="{B8117ED4-B984-4E0C-A4BA-F08FE87E086F}"/>
            </a:ext>
          </a:extLst>
        </xdr:cNvPr>
        <xdr:cNvGrpSpPr/>
      </xdr:nvGrpSpPr>
      <xdr:grpSpPr>
        <a:xfrm>
          <a:off x="9387417" y="30797500"/>
          <a:ext cx="274320" cy="362736"/>
          <a:chOff x="6147651" y="793750"/>
          <a:chExt cx="462699" cy="514350"/>
        </a:xfrm>
      </xdr:grpSpPr>
      <xdr:grpSp>
        <xdr:nvGrpSpPr>
          <xdr:cNvPr id="3329" name="Group 3328">
            <a:extLst>
              <a:ext uri="{FF2B5EF4-FFF2-40B4-BE49-F238E27FC236}">
                <a16:creationId xmlns:a16="http://schemas.microsoft.com/office/drawing/2014/main" id="{834B0821-8B36-D4C1-8E97-64D9A0065F8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31" name="Straight Connector 3330">
              <a:extLst>
                <a:ext uri="{FF2B5EF4-FFF2-40B4-BE49-F238E27FC236}">
                  <a16:creationId xmlns:a16="http://schemas.microsoft.com/office/drawing/2014/main" id="{E7438181-1743-B68C-A8AC-CC3FFB5C7D4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2" name="Straight Connector 3331">
              <a:extLst>
                <a:ext uri="{FF2B5EF4-FFF2-40B4-BE49-F238E27FC236}">
                  <a16:creationId xmlns:a16="http://schemas.microsoft.com/office/drawing/2014/main" id="{3BC45376-C1CD-F25A-6760-1CBAA883E3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3" name="Straight Connector 3332">
              <a:extLst>
                <a:ext uri="{FF2B5EF4-FFF2-40B4-BE49-F238E27FC236}">
                  <a16:creationId xmlns:a16="http://schemas.microsoft.com/office/drawing/2014/main" id="{92C1939E-96AC-EFA9-5C59-7D6B90DBAE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4" name="Straight Connector 3333">
              <a:extLst>
                <a:ext uri="{FF2B5EF4-FFF2-40B4-BE49-F238E27FC236}">
                  <a16:creationId xmlns:a16="http://schemas.microsoft.com/office/drawing/2014/main" id="{1AEAFCB6-B1C2-A40A-8BEF-9DA0A25FC4A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5" name="Straight Connector 3334">
              <a:extLst>
                <a:ext uri="{FF2B5EF4-FFF2-40B4-BE49-F238E27FC236}">
                  <a16:creationId xmlns:a16="http://schemas.microsoft.com/office/drawing/2014/main" id="{8A84931D-7523-2D31-B294-F5AE822559B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6" name="Straight Connector 3335">
              <a:extLst>
                <a:ext uri="{FF2B5EF4-FFF2-40B4-BE49-F238E27FC236}">
                  <a16:creationId xmlns:a16="http://schemas.microsoft.com/office/drawing/2014/main" id="{51FC97DC-D85B-60B0-6655-CB8B38EB962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30" name="Straight Connector 3329">
            <a:extLst>
              <a:ext uri="{FF2B5EF4-FFF2-40B4-BE49-F238E27FC236}">
                <a16:creationId xmlns:a16="http://schemas.microsoft.com/office/drawing/2014/main" id="{9C80B63C-8ADC-F554-3B5B-FDB9211BA1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274320</xdr:colOff>
      <xdr:row>187</xdr:row>
      <xdr:rowOff>2903</xdr:rowOff>
    </xdr:to>
    <xdr:grpSp>
      <xdr:nvGrpSpPr>
        <xdr:cNvPr id="3337" name="Group 3336">
          <a:extLst>
            <a:ext uri="{FF2B5EF4-FFF2-40B4-BE49-F238E27FC236}">
              <a16:creationId xmlns:a16="http://schemas.microsoft.com/office/drawing/2014/main" id="{5EC5C453-46A2-455E-8007-5088EA65E157}"/>
            </a:ext>
          </a:extLst>
        </xdr:cNvPr>
        <xdr:cNvGrpSpPr/>
      </xdr:nvGrpSpPr>
      <xdr:grpSpPr>
        <a:xfrm>
          <a:off x="920750" y="32850667"/>
          <a:ext cx="274320" cy="362736"/>
          <a:chOff x="6147651" y="793750"/>
          <a:chExt cx="462699" cy="514350"/>
        </a:xfrm>
      </xdr:grpSpPr>
      <xdr:grpSp>
        <xdr:nvGrpSpPr>
          <xdr:cNvPr id="3338" name="Group 3337">
            <a:extLst>
              <a:ext uri="{FF2B5EF4-FFF2-40B4-BE49-F238E27FC236}">
                <a16:creationId xmlns:a16="http://schemas.microsoft.com/office/drawing/2014/main" id="{493B32D9-2778-8F77-1381-0268968A88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40" name="Straight Connector 3339">
              <a:extLst>
                <a:ext uri="{FF2B5EF4-FFF2-40B4-BE49-F238E27FC236}">
                  <a16:creationId xmlns:a16="http://schemas.microsoft.com/office/drawing/2014/main" id="{23423602-B201-1E52-FE15-2510A79EC5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1" name="Straight Connector 3340">
              <a:extLst>
                <a:ext uri="{FF2B5EF4-FFF2-40B4-BE49-F238E27FC236}">
                  <a16:creationId xmlns:a16="http://schemas.microsoft.com/office/drawing/2014/main" id="{5C81D105-89A6-4461-B1E9-B5E2371DA0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2" name="Straight Connector 3341">
              <a:extLst>
                <a:ext uri="{FF2B5EF4-FFF2-40B4-BE49-F238E27FC236}">
                  <a16:creationId xmlns:a16="http://schemas.microsoft.com/office/drawing/2014/main" id="{861762BF-0752-0052-43DF-1651BF31A60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3" name="Straight Connector 3342">
              <a:extLst>
                <a:ext uri="{FF2B5EF4-FFF2-40B4-BE49-F238E27FC236}">
                  <a16:creationId xmlns:a16="http://schemas.microsoft.com/office/drawing/2014/main" id="{37532C99-AA9E-7365-31BD-2E65EF324A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4" name="Straight Connector 3343">
              <a:extLst>
                <a:ext uri="{FF2B5EF4-FFF2-40B4-BE49-F238E27FC236}">
                  <a16:creationId xmlns:a16="http://schemas.microsoft.com/office/drawing/2014/main" id="{4A1B492E-46EB-CD16-65EC-7CE4E97930D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5" name="Straight Connector 3344">
              <a:extLst>
                <a:ext uri="{FF2B5EF4-FFF2-40B4-BE49-F238E27FC236}">
                  <a16:creationId xmlns:a16="http://schemas.microsoft.com/office/drawing/2014/main" id="{BF23A93F-0DF6-FF11-3307-CAA3FF26C57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829A7A9E-371F-7ECE-8B2D-4D06891C903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209</xdr:row>
      <xdr:rowOff>0</xdr:rowOff>
    </xdr:from>
    <xdr:to>
      <xdr:col>12</xdr:col>
      <xdr:colOff>274320</xdr:colOff>
      <xdr:row>211</xdr:row>
      <xdr:rowOff>2903</xdr:rowOff>
    </xdr:to>
    <xdr:grpSp>
      <xdr:nvGrpSpPr>
        <xdr:cNvPr id="3346" name="Group 3345">
          <a:extLst>
            <a:ext uri="{FF2B5EF4-FFF2-40B4-BE49-F238E27FC236}">
              <a16:creationId xmlns:a16="http://schemas.microsoft.com/office/drawing/2014/main" id="{7EE50AEB-AF67-4E84-B940-01376D05A6D5}"/>
            </a:ext>
          </a:extLst>
        </xdr:cNvPr>
        <xdr:cNvGrpSpPr/>
      </xdr:nvGrpSpPr>
      <xdr:grpSpPr>
        <a:xfrm>
          <a:off x="6212417" y="36957000"/>
          <a:ext cx="274320" cy="362736"/>
          <a:chOff x="6147651" y="793750"/>
          <a:chExt cx="462699" cy="514350"/>
        </a:xfrm>
      </xdr:grpSpPr>
      <xdr:grpSp>
        <xdr:nvGrpSpPr>
          <xdr:cNvPr id="3347" name="Group 3346">
            <a:extLst>
              <a:ext uri="{FF2B5EF4-FFF2-40B4-BE49-F238E27FC236}">
                <a16:creationId xmlns:a16="http://schemas.microsoft.com/office/drawing/2014/main" id="{3A62EF57-3CC6-AD20-3796-74B1EF7E332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49" name="Straight Connector 3348">
              <a:extLst>
                <a:ext uri="{FF2B5EF4-FFF2-40B4-BE49-F238E27FC236}">
                  <a16:creationId xmlns:a16="http://schemas.microsoft.com/office/drawing/2014/main" id="{36BB2AA0-32DE-AD19-0534-3C9FEEB4BB6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0" name="Straight Connector 3349">
              <a:extLst>
                <a:ext uri="{FF2B5EF4-FFF2-40B4-BE49-F238E27FC236}">
                  <a16:creationId xmlns:a16="http://schemas.microsoft.com/office/drawing/2014/main" id="{DE184A0D-F3BF-DB49-8DC5-720D3F31EFD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1" name="Straight Connector 3350">
              <a:extLst>
                <a:ext uri="{FF2B5EF4-FFF2-40B4-BE49-F238E27FC236}">
                  <a16:creationId xmlns:a16="http://schemas.microsoft.com/office/drawing/2014/main" id="{A6CB54C7-E4CA-D046-2403-A6DD11755C8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2" name="Straight Connector 3351">
              <a:extLst>
                <a:ext uri="{FF2B5EF4-FFF2-40B4-BE49-F238E27FC236}">
                  <a16:creationId xmlns:a16="http://schemas.microsoft.com/office/drawing/2014/main" id="{8E3EB462-049C-B099-C5A7-F029C57F27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3" name="Straight Connector 3352">
              <a:extLst>
                <a:ext uri="{FF2B5EF4-FFF2-40B4-BE49-F238E27FC236}">
                  <a16:creationId xmlns:a16="http://schemas.microsoft.com/office/drawing/2014/main" id="{4D8F4BB5-A8A3-A458-0CD7-4B12DCEB84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4" name="Straight Connector 3353">
              <a:extLst>
                <a:ext uri="{FF2B5EF4-FFF2-40B4-BE49-F238E27FC236}">
                  <a16:creationId xmlns:a16="http://schemas.microsoft.com/office/drawing/2014/main" id="{14E9330B-C2E9-CBCA-C3AD-E104102FE4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48" name="Straight Connector 3347">
            <a:extLst>
              <a:ext uri="{FF2B5EF4-FFF2-40B4-BE49-F238E27FC236}">
                <a16:creationId xmlns:a16="http://schemas.microsoft.com/office/drawing/2014/main" id="{2382B576-2814-4926-74FE-BDF75A5756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209</xdr:row>
      <xdr:rowOff>0</xdr:rowOff>
    </xdr:from>
    <xdr:to>
      <xdr:col>20</xdr:col>
      <xdr:colOff>274320</xdr:colOff>
      <xdr:row>211</xdr:row>
      <xdr:rowOff>2903</xdr:rowOff>
    </xdr:to>
    <xdr:grpSp>
      <xdr:nvGrpSpPr>
        <xdr:cNvPr id="3355" name="Group 3354">
          <a:extLst>
            <a:ext uri="{FF2B5EF4-FFF2-40B4-BE49-F238E27FC236}">
              <a16:creationId xmlns:a16="http://schemas.microsoft.com/office/drawing/2014/main" id="{9122B529-92DE-4733-A9AD-46F8C9D30B8F}"/>
            </a:ext>
          </a:extLst>
        </xdr:cNvPr>
        <xdr:cNvGrpSpPr/>
      </xdr:nvGrpSpPr>
      <xdr:grpSpPr>
        <a:xfrm>
          <a:off x="10445750" y="36957000"/>
          <a:ext cx="274320" cy="362736"/>
          <a:chOff x="6147651" y="793750"/>
          <a:chExt cx="462699" cy="514350"/>
        </a:xfrm>
      </xdr:grpSpPr>
      <xdr:grpSp>
        <xdr:nvGrpSpPr>
          <xdr:cNvPr id="3356" name="Group 3355">
            <a:extLst>
              <a:ext uri="{FF2B5EF4-FFF2-40B4-BE49-F238E27FC236}">
                <a16:creationId xmlns:a16="http://schemas.microsoft.com/office/drawing/2014/main" id="{806C18AA-FD2D-96B7-5B6C-2821D1DD73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58" name="Straight Connector 3357">
              <a:extLst>
                <a:ext uri="{FF2B5EF4-FFF2-40B4-BE49-F238E27FC236}">
                  <a16:creationId xmlns:a16="http://schemas.microsoft.com/office/drawing/2014/main" id="{C62AE66D-6830-9DF7-9BE7-2173D6429AC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9" name="Straight Connector 3358">
              <a:extLst>
                <a:ext uri="{FF2B5EF4-FFF2-40B4-BE49-F238E27FC236}">
                  <a16:creationId xmlns:a16="http://schemas.microsoft.com/office/drawing/2014/main" id="{5FD36DDE-6A52-4AE4-BFDE-605492EEDB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0" name="Straight Connector 3359">
              <a:extLst>
                <a:ext uri="{FF2B5EF4-FFF2-40B4-BE49-F238E27FC236}">
                  <a16:creationId xmlns:a16="http://schemas.microsoft.com/office/drawing/2014/main" id="{1AF5BD95-1CDD-4EA7-8D0E-AF9FAE1D33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1" name="Straight Connector 3360">
              <a:extLst>
                <a:ext uri="{FF2B5EF4-FFF2-40B4-BE49-F238E27FC236}">
                  <a16:creationId xmlns:a16="http://schemas.microsoft.com/office/drawing/2014/main" id="{D7F96F88-D604-C9C7-72E6-32B5C5592C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2" name="Straight Connector 3361">
              <a:extLst>
                <a:ext uri="{FF2B5EF4-FFF2-40B4-BE49-F238E27FC236}">
                  <a16:creationId xmlns:a16="http://schemas.microsoft.com/office/drawing/2014/main" id="{56836D70-B2C7-5D6B-338C-6BFD71BB971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3" name="Straight Connector 3362">
              <a:extLst>
                <a:ext uri="{FF2B5EF4-FFF2-40B4-BE49-F238E27FC236}">
                  <a16:creationId xmlns:a16="http://schemas.microsoft.com/office/drawing/2014/main" id="{4AA0C5D6-9597-59F7-A861-8447BD2E0F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75C62241-6C85-4A4A-E413-EA267CC9D92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233</xdr:row>
      <xdr:rowOff>0</xdr:rowOff>
    </xdr:from>
    <xdr:to>
      <xdr:col>18</xdr:col>
      <xdr:colOff>274320</xdr:colOff>
      <xdr:row>235</xdr:row>
      <xdr:rowOff>2903</xdr:rowOff>
    </xdr:to>
    <xdr:grpSp>
      <xdr:nvGrpSpPr>
        <xdr:cNvPr id="3364" name="Group 3363">
          <a:extLst>
            <a:ext uri="{FF2B5EF4-FFF2-40B4-BE49-F238E27FC236}">
              <a16:creationId xmlns:a16="http://schemas.microsoft.com/office/drawing/2014/main" id="{F76878F8-6846-4603-81A9-010DB0213001}"/>
            </a:ext>
          </a:extLst>
        </xdr:cNvPr>
        <xdr:cNvGrpSpPr/>
      </xdr:nvGrpSpPr>
      <xdr:grpSpPr>
        <a:xfrm>
          <a:off x="9387417" y="41063333"/>
          <a:ext cx="274320" cy="362737"/>
          <a:chOff x="6147651" y="793750"/>
          <a:chExt cx="462699" cy="514350"/>
        </a:xfrm>
      </xdr:grpSpPr>
      <xdr:grpSp>
        <xdr:nvGrpSpPr>
          <xdr:cNvPr id="3365" name="Group 3364">
            <a:extLst>
              <a:ext uri="{FF2B5EF4-FFF2-40B4-BE49-F238E27FC236}">
                <a16:creationId xmlns:a16="http://schemas.microsoft.com/office/drawing/2014/main" id="{59FAE9AA-E492-4A53-A990-D1A717DD5FA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67" name="Straight Connector 3366">
              <a:extLst>
                <a:ext uri="{FF2B5EF4-FFF2-40B4-BE49-F238E27FC236}">
                  <a16:creationId xmlns:a16="http://schemas.microsoft.com/office/drawing/2014/main" id="{18874E99-5785-F395-882F-47477886E5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8" name="Straight Connector 3367">
              <a:extLst>
                <a:ext uri="{FF2B5EF4-FFF2-40B4-BE49-F238E27FC236}">
                  <a16:creationId xmlns:a16="http://schemas.microsoft.com/office/drawing/2014/main" id="{94C763CC-EB83-ED50-65E0-AE933B5160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9" name="Straight Connector 3368">
              <a:extLst>
                <a:ext uri="{FF2B5EF4-FFF2-40B4-BE49-F238E27FC236}">
                  <a16:creationId xmlns:a16="http://schemas.microsoft.com/office/drawing/2014/main" id="{40251574-9000-F66D-D1FA-5F8D3FEB448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0" name="Straight Connector 3369">
              <a:extLst>
                <a:ext uri="{FF2B5EF4-FFF2-40B4-BE49-F238E27FC236}">
                  <a16:creationId xmlns:a16="http://schemas.microsoft.com/office/drawing/2014/main" id="{E6512964-7C72-8F1F-AB12-2A0421F461D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1" name="Straight Connector 3370">
              <a:extLst>
                <a:ext uri="{FF2B5EF4-FFF2-40B4-BE49-F238E27FC236}">
                  <a16:creationId xmlns:a16="http://schemas.microsoft.com/office/drawing/2014/main" id="{D2B0950C-470D-E9F4-3115-66C721F8C17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2" name="Straight Connector 3371">
              <a:extLst>
                <a:ext uri="{FF2B5EF4-FFF2-40B4-BE49-F238E27FC236}">
                  <a16:creationId xmlns:a16="http://schemas.microsoft.com/office/drawing/2014/main" id="{5F7EB422-E6B8-9850-1D3B-058ED0020B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66" name="Straight Connector 3365">
            <a:extLst>
              <a:ext uri="{FF2B5EF4-FFF2-40B4-BE49-F238E27FC236}">
                <a16:creationId xmlns:a16="http://schemas.microsoft.com/office/drawing/2014/main" id="{E916C720-4709-BCD4-8329-65B3C408C88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257</xdr:row>
      <xdr:rowOff>0</xdr:rowOff>
    </xdr:from>
    <xdr:to>
      <xdr:col>16</xdr:col>
      <xdr:colOff>274320</xdr:colOff>
      <xdr:row>259</xdr:row>
      <xdr:rowOff>2903</xdr:rowOff>
    </xdr:to>
    <xdr:grpSp>
      <xdr:nvGrpSpPr>
        <xdr:cNvPr id="3373" name="Group 3372">
          <a:extLst>
            <a:ext uri="{FF2B5EF4-FFF2-40B4-BE49-F238E27FC236}">
              <a16:creationId xmlns:a16="http://schemas.microsoft.com/office/drawing/2014/main" id="{80014E82-3248-40AC-BE2F-BA47BEE64AE2}"/>
            </a:ext>
          </a:extLst>
        </xdr:cNvPr>
        <xdr:cNvGrpSpPr/>
      </xdr:nvGrpSpPr>
      <xdr:grpSpPr>
        <a:xfrm>
          <a:off x="8329083" y="45169667"/>
          <a:ext cx="274320" cy="362736"/>
          <a:chOff x="6147651" y="793750"/>
          <a:chExt cx="462699" cy="514350"/>
        </a:xfrm>
      </xdr:grpSpPr>
      <xdr:grpSp>
        <xdr:nvGrpSpPr>
          <xdr:cNvPr id="3374" name="Group 3373">
            <a:extLst>
              <a:ext uri="{FF2B5EF4-FFF2-40B4-BE49-F238E27FC236}">
                <a16:creationId xmlns:a16="http://schemas.microsoft.com/office/drawing/2014/main" id="{12010AC4-CA74-1FAA-DDEE-38E464E775A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76" name="Straight Connector 3375">
              <a:extLst>
                <a:ext uri="{FF2B5EF4-FFF2-40B4-BE49-F238E27FC236}">
                  <a16:creationId xmlns:a16="http://schemas.microsoft.com/office/drawing/2014/main" id="{72507809-0EF6-393A-444F-C8998227A2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7" name="Straight Connector 3376">
              <a:extLst>
                <a:ext uri="{FF2B5EF4-FFF2-40B4-BE49-F238E27FC236}">
                  <a16:creationId xmlns:a16="http://schemas.microsoft.com/office/drawing/2014/main" id="{DCDCA55A-E6DE-CC63-A457-A76AE03364D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8" name="Straight Connector 3377">
              <a:extLst>
                <a:ext uri="{FF2B5EF4-FFF2-40B4-BE49-F238E27FC236}">
                  <a16:creationId xmlns:a16="http://schemas.microsoft.com/office/drawing/2014/main" id="{C4180D07-B595-658C-5CCC-0DB7467D73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9" name="Straight Connector 3378">
              <a:extLst>
                <a:ext uri="{FF2B5EF4-FFF2-40B4-BE49-F238E27FC236}">
                  <a16:creationId xmlns:a16="http://schemas.microsoft.com/office/drawing/2014/main" id="{310C4DA1-05D2-7CBD-1E08-06A6C21A3D0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0" name="Straight Connector 3379">
              <a:extLst>
                <a:ext uri="{FF2B5EF4-FFF2-40B4-BE49-F238E27FC236}">
                  <a16:creationId xmlns:a16="http://schemas.microsoft.com/office/drawing/2014/main" id="{A56B4581-8303-39C7-8B08-389E8E8A91C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1" name="Straight Connector 3380">
              <a:extLst>
                <a:ext uri="{FF2B5EF4-FFF2-40B4-BE49-F238E27FC236}">
                  <a16:creationId xmlns:a16="http://schemas.microsoft.com/office/drawing/2014/main" id="{1596A802-1263-3367-E86B-C940F8EB9A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75" name="Straight Connector 3374">
            <a:extLst>
              <a:ext uri="{FF2B5EF4-FFF2-40B4-BE49-F238E27FC236}">
                <a16:creationId xmlns:a16="http://schemas.microsoft.com/office/drawing/2014/main" id="{FB2D8D36-F0A8-34C1-BE2E-A534C317196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257</xdr:row>
      <xdr:rowOff>0</xdr:rowOff>
    </xdr:from>
    <xdr:to>
      <xdr:col>20</xdr:col>
      <xdr:colOff>274320</xdr:colOff>
      <xdr:row>259</xdr:row>
      <xdr:rowOff>2903</xdr:rowOff>
    </xdr:to>
    <xdr:grpSp>
      <xdr:nvGrpSpPr>
        <xdr:cNvPr id="3382" name="Group 3381">
          <a:extLst>
            <a:ext uri="{FF2B5EF4-FFF2-40B4-BE49-F238E27FC236}">
              <a16:creationId xmlns:a16="http://schemas.microsoft.com/office/drawing/2014/main" id="{4BBC7DD0-B043-4D15-BDE1-9E319C3545A7}"/>
            </a:ext>
          </a:extLst>
        </xdr:cNvPr>
        <xdr:cNvGrpSpPr/>
      </xdr:nvGrpSpPr>
      <xdr:grpSpPr>
        <a:xfrm>
          <a:off x="10445750" y="45169667"/>
          <a:ext cx="274320" cy="362736"/>
          <a:chOff x="6147651" y="793750"/>
          <a:chExt cx="462699" cy="514350"/>
        </a:xfrm>
      </xdr:grpSpPr>
      <xdr:grpSp>
        <xdr:nvGrpSpPr>
          <xdr:cNvPr id="3383" name="Group 3382">
            <a:extLst>
              <a:ext uri="{FF2B5EF4-FFF2-40B4-BE49-F238E27FC236}">
                <a16:creationId xmlns:a16="http://schemas.microsoft.com/office/drawing/2014/main" id="{989CC6AC-4C59-0428-C963-DF9E4BA18D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85" name="Straight Connector 3384">
              <a:extLst>
                <a:ext uri="{FF2B5EF4-FFF2-40B4-BE49-F238E27FC236}">
                  <a16:creationId xmlns:a16="http://schemas.microsoft.com/office/drawing/2014/main" id="{4D0A665F-9320-D59D-6BDB-96FC89F356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6" name="Straight Connector 3385">
              <a:extLst>
                <a:ext uri="{FF2B5EF4-FFF2-40B4-BE49-F238E27FC236}">
                  <a16:creationId xmlns:a16="http://schemas.microsoft.com/office/drawing/2014/main" id="{B7133659-9A29-D7FA-469D-6DDCCFB6E6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7" name="Straight Connector 3386">
              <a:extLst>
                <a:ext uri="{FF2B5EF4-FFF2-40B4-BE49-F238E27FC236}">
                  <a16:creationId xmlns:a16="http://schemas.microsoft.com/office/drawing/2014/main" id="{497824A4-4042-95DE-970B-46FA64344D4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8" name="Straight Connector 3387">
              <a:extLst>
                <a:ext uri="{FF2B5EF4-FFF2-40B4-BE49-F238E27FC236}">
                  <a16:creationId xmlns:a16="http://schemas.microsoft.com/office/drawing/2014/main" id="{3A9FA696-C7F4-FBF7-6A12-A6166BD939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9" name="Straight Connector 3388">
              <a:extLst>
                <a:ext uri="{FF2B5EF4-FFF2-40B4-BE49-F238E27FC236}">
                  <a16:creationId xmlns:a16="http://schemas.microsoft.com/office/drawing/2014/main" id="{F7E6F562-3A49-9C32-2330-004C7D05F7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0" name="Straight Connector 3389">
              <a:extLst>
                <a:ext uri="{FF2B5EF4-FFF2-40B4-BE49-F238E27FC236}">
                  <a16:creationId xmlns:a16="http://schemas.microsoft.com/office/drawing/2014/main" id="{81A018EB-39E5-4A95-0CEE-214E4F1E5D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84" name="Straight Connector 3383">
            <a:extLst>
              <a:ext uri="{FF2B5EF4-FFF2-40B4-BE49-F238E27FC236}">
                <a16:creationId xmlns:a16="http://schemas.microsoft.com/office/drawing/2014/main" id="{724C4E02-BCAE-ED9E-3E14-41A88E3AB08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269</xdr:row>
      <xdr:rowOff>0</xdr:rowOff>
    </xdr:from>
    <xdr:to>
      <xdr:col>14</xdr:col>
      <xdr:colOff>274320</xdr:colOff>
      <xdr:row>271</xdr:row>
      <xdr:rowOff>2903</xdr:rowOff>
    </xdr:to>
    <xdr:grpSp>
      <xdr:nvGrpSpPr>
        <xdr:cNvPr id="3391" name="Group 3390">
          <a:extLst>
            <a:ext uri="{FF2B5EF4-FFF2-40B4-BE49-F238E27FC236}">
              <a16:creationId xmlns:a16="http://schemas.microsoft.com/office/drawing/2014/main" id="{B140D132-A67B-4B79-A1E9-7C72621CC0A0}"/>
            </a:ext>
          </a:extLst>
        </xdr:cNvPr>
        <xdr:cNvGrpSpPr/>
      </xdr:nvGrpSpPr>
      <xdr:grpSpPr>
        <a:xfrm>
          <a:off x="7270750" y="47222833"/>
          <a:ext cx="274320" cy="362737"/>
          <a:chOff x="6147651" y="793750"/>
          <a:chExt cx="462699" cy="514350"/>
        </a:xfrm>
      </xdr:grpSpPr>
      <xdr:grpSp>
        <xdr:nvGrpSpPr>
          <xdr:cNvPr id="3392" name="Group 3391">
            <a:extLst>
              <a:ext uri="{FF2B5EF4-FFF2-40B4-BE49-F238E27FC236}">
                <a16:creationId xmlns:a16="http://schemas.microsoft.com/office/drawing/2014/main" id="{BE9FAB58-04D7-9C6D-4938-A63C36AC08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94" name="Straight Connector 3393">
              <a:extLst>
                <a:ext uri="{FF2B5EF4-FFF2-40B4-BE49-F238E27FC236}">
                  <a16:creationId xmlns:a16="http://schemas.microsoft.com/office/drawing/2014/main" id="{763FD59F-482A-2A8A-B6A6-88DAA6C21C4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5" name="Straight Connector 3394">
              <a:extLst>
                <a:ext uri="{FF2B5EF4-FFF2-40B4-BE49-F238E27FC236}">
                  <a16:creationId xmlns:a16="http://schemas.microsoft.com/office/drawing/2014/main" id="{2A164D37-59CD-92FC-3DFE-3A11B20748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6" name="Straight Connector 3395">
              <a:extLst>
                <a:ext uri="{FF2B5EF4-FFF2-40B4-BE49-F238E27FC236}">
                  <a16:creationId xmlns:a16="http://schemas.microsoft.com/office/drawing/2014/main" id="{E4A25C82-EA74-1D2D-2B2B-F5F2190E97C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7" name="Straight Connector 3396">
              <a:extLst>
                <a:ext uri="{FF2B5EF4-FFF2-40B4-BE49-F238E27FC236}">
                  <a16:creationId xmlns:a16="http://schemas.microsoft.com/office/drawing/2014/main" id="{84A3C947-50D8-57DB-6FAE-0B4AC376B44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8" name="Straight Connector 3397">
              <a:extLst>
                <a:ext uri="{FF2B5EF4-FFF2-40B4-BE49-F238E27FC236}">
                  <a16:creationId xmlns:a16="http://schemas.microsoft.com/office/drawing/2014/main" id="{3A4110F1-C33F-CAB7-DEB9-5C50D34B226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9" name="Straight Connector 3398">
              <a:extLst>
                <a:ext uri="{FF2B5EF4-FFF2-40B4-BE49-F238E27FC236}">
                  <a16:creationId xmlns:a16="http://schemas.microsoft.com/office/drawing/2014/main" id="{7734DC04-A761-96AD-EBC4-00AB96C17D0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93" name="Straight Connector 3392">
            <a:extLst>
              <a:ext uri="{FF2B5EF4-FFF2-40B4-BE49-F238E27FC236}">
                <a16:creationId xmlns:a16="http://schemas.microsoft.com/office/drawing/2014/main" id="{32E5EAB5-7072-EE4A-A67E-291F6065C0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113</xdr:row>
      <xdr:rowOff>0</xdr:rowOff>
    </xdr:from>
    <xdr:to>
      <xdr:col>4</xdr:col>
      <xdr:colOff>274320</xdr:colOff>
      <xdr:row>115</xdr:row>
      <xdr:rowOff>2902</xdr:rowOff>
    </xdr:to>
    <xdr:grpSp>
      <xdr:nvGrpSpPr>
        <xdr:cNvPr id="3400" name="Group 3399">
          <a:extLst>
            <a:ext uri="{FF2B5EF4-FFF2-40B4-BE49-F238E27FC236}">
              <a16:creationId xmlns:a16="http://schemas.microsoft.com/office/drawing/2014/main" id="{4FE4D091-29DE-44AE-B324-F5D8DAF45966}"/>
            </a:ext>
          </a:extLst>
        </xdr:cNvPr>
        <xdr:cNvGrpSpPr/>
      </xdr:nvGrpSpPr>
      <xdr:grpSpPr>
        <a:xfrm>
          <a:off x="1979083" y="20531667"/>
          <a:ext cx="274320" cy="362735"/>
          <a:chOff x="6147651" y="793750"/>
          <a:chExt cx="462699" cy="514350"/>
        </a:xfrm>
      </xdr:grpSpPr>
      <xdr:grpSp>
        <xdr:nvGrpSpPr>
          <xdr:cNvPr id="3401" name="Group 3400">
            <a:extLst>
              <a:ext uri="{FF2B5EF4-FFF2-40B4-BE49-F238E27FC236}">
                <a16:creationId xmlns:a16="http://schemas.microsoft.com/office/drawing/2014/main" id="{B4BB4EBB-F120-C4EA-DF01-9C15A93718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03" name="Straight Connector 3402">
              <a:extLst>
                <a:ext uri="{FF2B5EF4-FFF2-40B4-BE49-F238E27FC236}">
                  <a16:creationId xmlns:a16="http://schemas.microsoft.com/office/drawing/2014/main" id="{83696897-EA13-0D39-2258-7F87734790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4" name="Straight Connector 3403">
              <a:extLst>
                <a:ext uri="{FF2B5EF4-FFF2-40B4-BE49-F238E27FC236}">
                  <a16:creationId xmlns:a16="http://schemas.microsoft.com/office/drawing/2014/main" id="{B731B48F-6929-BDF0-686A-A39551FF12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5" name="Straight Connector 3404">
              <a:extLst>
                <a:ext uri="{FF2B5EF4-FFF2-40B4-BE49-F238E27FC236}">
                  <a16:creationId xmlns:a16="http://schemas.microsoft.com/office/drawing/2014/main" id="{513DBDB3-F7E5-37E4-78A8-385523E86E6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6" name="Straight Connector 3405">
              <a:extLst>
                <a:ext uri="{FF2B5EF4-FFF2-40B4-BE49-F238E27FC236}">
                  <a16:creationId xmlns:a16="http://schemas.microsoft.com/office/drawing/2014/main" id="{E1B077FF-8E8A-9461-9016-4535B51836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7" name="Straight Connector 3406">
              <a:extLst>
                <a:ext uri="{FF2B5EF4-FFF2-40B4-BE49-F238E27FC236}">
                  <a16:creationId xmlns:a16="http://schemas.microsoft.com/office/drawing/2014/main" id="{CD17F18A-6546-1409-834F-E775DE5944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8" name="Straight Connector 3407">
              <a:extLst>
                <a:ext uri="{FF2B5EF4-FFF2-40B4-BE49-F238E27FC236}">
                  <a16:creationId xmlns:a16="http://schemas.microsoft.com/office/drawing/2014/main" id="{A473EC6F-1789-02A2-5104-E0B406FB2E2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02" name="Straight Connector 3401">
            <a:extLst>
              <a:ext uri="{FF2B5EF4-FFF2-40B4-BE49-F238E27FC236}">
                <a16:creationId xmlns:a16="http://schemas.microsoft.com/office/drawing/2014/main" id="{B4B3D0B2-5FC7-5C6C-B5C9-381904F91BC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274320</xdr:colOff>
      <xdr:row>115</xdr:row>
      <xdr:rowOff>2902</xdr:rowOff>
    </xdr:to>
    <xdr:grpSp>
      <xdr:nvGrpSpPr>
        <xdr:cNvPr id="3409" name="Group 3408">
          <a:extLst>
            <a:ext uri="{FF2B5EF4-FFF2-40B4-BE49-F238E27FC236}">
              <a16:creationId xmlns:a16="http://schemas.microsoft.com/office/drawing/2014/main" id="{5F0E4BB2-9680-407F-B2E9-6C55172B61AA}"/>
            </a:ext>
          </a:extLst>
        </xdr:cNvPr>
        <xdr:cNvGrpSpPr/>
      </xdr:nvGrpSpPr>
      <xdr:grpSpPr>
        <a:xfrm>
          <a:off x="920750" y="20531667"/>
          <a:ext cx="274320" cy="362735"/>
          <a:chOff x="6147651" y="793750"/>
          <a:chExt cx="462699" cy="514350"/>
        </a:xfrm>
      </xdr:grpSpPr>
      <xdr:grpSp>
        <xdr:nvGrpSpPr>
          <xdr:cNvPr id="3410" name="Group 3409">
            <a:extLst>
              <a:ext uri="{FF2B5EF4-FFF2-40B4-BE49-F238E27FC236}">
                <a16:creationId xmlns:a16="http://schemas.microsoft.com/office/drawing/2014/main" id="{98EF0EA1-4A8E-103C-3F57-2E62DEC3651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12" name="Straight Connector 3411">
              <a:extLst>
                <a:ext uri="{FF2B5EF4-FFF2-40B4-BE49-F238E27FC236}">
                  <a16:creationId xmlns:a16="http://schemas.microsoft.com/office/drawing/2014/main" id="{4B950354-4013-29AE-A9A7-54BDB714DA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3" name="Straight Connector 3412">
              <a:extLst>
                <a:ext uri="{FF2B5EF4-FFF2-40B4-BE49-F238E27FC236}">
                  <a16:creationId xmlns:a16="http://schemas.microsoft.com/office/drawing/2014/main" id="{60E4A8A5-4ED8-F8DE-369D-C78AD79AFEC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4" name="Straight Connector 3413">
              <a:extLst>
                <a:ext uri="{FF2B5EF4-FFF2-40B4-BE49-F238E27FC236}">
                  <a16:creationId xmlns:a16="http://schemas.microsoft.com/office/drawing/2014/main" id="{D4D67547-1265-E6FE-F90C-A5CBF5A2A3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5" name="Straight Connector 3414">
              <a:extLst>
                <a:ext uri="{FF2B5EF4-FFF2-40B4-BE49-F238E27FC236}">
                  <a16:creationId xmlns:a16="http://schemas.microsoft.com/office/drawing/2014/main" id="{8AC67F0E-2120-15DE-9C95-D0AEB30179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6" name="Straight Connector 3415">
              <a:extLst>
                <a:ext uri="{FF2B5EF4-FFF2-40B4-BE49-F238E27FC236}">
                  <a16:creationId xmlns:a16="http://schemas.microsoft.com/office/drawing/2014/main" id="{1859D908-46C6-1D82-CECB-5102AA2533C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7" name="Straight Connector 3416">
              <a:extLst>
                <a:ext uri="{FF2B5EF4-FFF2-40B4-BE49-F238E27FC236}">
                  <a16:creationId xmlns:a16="http://schemas.microsoft.com/office/drawing/2014/main" id="{F1BFB370-B9E3-01B4-47BD-D3B92E34D79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11" name="Straight Connector 3410">
            <a:extLst>
              <a:ext uri="{FF2B5EF4-FFF2-40B4-BE49-F238E27FC236}">
                <a16:creationId xmlns:a16="http://schemas.microsoft.com/office/drawing/2014/main" id="{2A184FE9-A810-C897-10C5-E59017FBAC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274320</xdr:colOff>
      <xdr:row>34</xdr:row>
      <xdr:rowOff>2904</xdr:rowOff>
    </xdr:to>
    <xdr:grpSp>
      <xdr:nvGrpSpPr>
        <xdr:cNvPr id="3418" name="Group 3417">
          <a:extLst>
            <a:ext uri="{FF2B5EF4-FFF2-40B4-BE49-F238E27FC236}">
              <a16:creationId xmlns:a16="http://schemas.microsoft.com/office/drawing/2014/main" id="{94AED219-C785-4A41-80B7-545644EAB0AD}"/>
            </a:ext>
          </a:extLst>
        </xdr:cNvPr>
        <xdr:cNvGrpSpPr/>
      </xdr:nvGrpSpPr>
      <xdr:grpSpPr>
        <a:xfrm>
          <a:off x="3037417" y="6561667"/>
          <a:ext cx="274320" cy="362737"/>
          <a:chOff x="6147651" y="793750"/>
          <a:chExt cx="462699" cy="514350"/>
        </a:xfrm>
      </xdr:grpSpPr>
      <xdr:grpSp>
        <xdr:nvGrpSpPr>
          <xdr:cNvPr id="3419" name="Group 3418">
            <a:extLst>
              <a:ext uri="{FF2B5EF4-FFF2-40B4-BE49-F238E27FC236}">
                <a16:creationId xmlns:a16="http://schemas.microsoft.com/office/drawing/2014/main" id="{16F7D8D1-3ABE-B2D4-9CD0-1E86DDE4387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21" name="Straight Connector 3420">
              <a:extLst>
                <a:ext uri="{FF2B5EF4-FFF2-40B4-BE49-F238E27FC236}">
                  <a16:creationId xmlns:a16="http://schemas.microsoft.com/office/drawing/2014/main" id="{9C9993DE-D1F1-B3F9-25E5-690927D9AC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2" name="Straight Connector 3421">
              <a:extLst>
                <a:ext uri="{FF2B5EF4-FFF2-40B4-BE49-F238E27FC236}">
                  <a16:creationId xmlns:a16="http://schemas.microsoft.com/office/drawing/2014/main" id="{B1324BF4-8624-D0AE-20EB-B4F5F7AE999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3" name="Straight Connector 3422">
              <a:extLst>
                <a:ext uri="{FF2B5EF4-FFF2-40B4-BE49-F238E27FC236}">
                  <a16:creationId xmlns:a16="http://schemas.microsoft.com/office/drawing/2014/main" id="{3D3E4DBC-0C5D-BB17-7DFD-6077566D0C6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4" name="Straight Connector 3423">
              <a:extLst>
                <a:ext uri="{FF2B5EF4-FFF2-40B4-BE49-F238E27FC236}">
                  <a16:creationId xmlns:a16="http://schemas.microsoft.com/office/drawing/2014/main" id="{2B51B290-4721-EFE2-B142-AE2B47636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5" name="Straight Connector 3424">
              <a:extLst>
                <a:ext uri="{FF2B5EF4-FFF2-40B4-BE49-F238E27FC236}">
                  <a16:creationId xmlns:a16="http://schemas.microsoft.com/office/drawing/2014/main" id="{1D982662-2AC9-F691-6695-2DAF0FDC528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6" name="Straight Connector 3425">
              <a:extLst>
                <a:ext uri="{FF2B5EF4-FFF2-40B4-BE49-F238E27FC236}">
                  <a16:creationId xmlns:a16="http://schemas.microsoft.com/office/drawing/2014/main" id="{CE84A7A0-EB8E-E1FC-1A2D-A255D04EA9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20" name="Straight Connector 3419">
            <a:extLst>
              <a:ext uri="{FF2B5EF4-FFF2-40B4-BE49-F238E27FC236}">
                <a16:creationId xmlns:a16="http://schemas.microsoft.com/office/drawing/2014/main" id="{09BA3982-4E7D-5965-29CD-A6AEBAB2542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173</xdr:row>
      <xdr:rowOff>0</xdr:rowOff>
    </xdr:from>
    <xdr:to>
      <xdr:col>20</xdr:col>
      <xdr:colOff>274320</xdr:colOff>
      <xdr:row>175</xdr:row>
      <xdr:rowOff>2903</xdr:rowOff>
    </xdr:to>
    <xdr:grpSp>
      <xdr:nvGrpSpPr>
        <xdr:cNvPr id="3427" name="Group 3426">
          <a:extLst>
            <a:ext uri="{FF2B5EF4-FFF2-40B4-BE49-F238E27FC236}">
              <a16:creationId xmlns:a16="http://schemas.microsoft.com/office/drawing/2014/main" id="{F09A06AA-518D-4B29-BF93-C5D6C60AE732}"/>
            </a:ext>
          </a:extLst>
        </xdr:cNvPr>
        <xdr:cNvGrpSpPr/>
      </xdr:nvGrpSpPr>
      <xdr:grpSpPr>
        <a:xfrm>
          <a:off x="10445750" y="30797500"/>
          <a:ext cx="274320" cy="362736"/>
          <a:chOff x="6147651" y="793750"/>
          <a:chExt cx="462699" cy="514350"/>
        </a:xfrm>
      </xdr:grpSpPr>
      <xdr:grpSp>
        <xdr:nvGrpSpPr>
          <xdr:cNvPr id="3428" name="Group 3427">
            <a:extLst>
              <a:ext uri="{FF2B5EF4-FFF2-40B4-BE49-F238E27FC236}">
                <a16:creationId xmlns:a16="http://schemas.microsoft.com/office/drawing/2014/main" id="{062F0045-68BC-2ED2-0B2E-5A59D28CC4A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30" name="Straight Connector 3429">
              <a:extLst>
                <a:ext uri="{FF2B5EF4-FFF2-40B4-BE49-F238E27FC236}">
                  <a16:creationId xmlns:a16="http://schemas.microsoft.com/office/drawing/2014/main" id="{C25CD312-C1EF-17A9-2141-B523C63DCC8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1" name="Straight Connector 3430">
              <a:extLst>
                <a:ext uri="{FF2B5EF4-FFF2-40B4-BE49-F238E27FC236}">
                  <a16:creationId xmlns:a16="http://schemas.microsoft.com/office/drawing/2014/main" id="{E4F494A4-C83D-FCF6-BAA7-D635FDE526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2" name="Straight Connector 3431">
              <a:extLst>
                <a:ext uri="{FF2B5EF4-FFF2-40B4-BE49-F238E27FC236}">
                  <a16:creationId xmlns:a16="http://schemas.microsoft.com/office/drawing/2014/main" id="{853F518A-611C-0B71-CFBE-3D8BBEF2CA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3" name="Straight Connector 3432">
              <a:extLst>
                <a:ext uri="{FF2B5EF4-FFF2-40B4-BE49-F238E27FC236}">
                  <a16:creationId xmlns:a16="http://schemas.microsoft.com/office/drawing/2014/main" id="{4B0B19BA-B600-3911-0AF0-C681589FF9E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4" name="Straight Connector 3433">
              <a:extLst>
                <a:ext uri="{FF2B5EF4-FFF2-40B4-BE49-F238E27FC236}">
                  <a16:creationId xmlns:a16="http://schemas.microsoft.com/office/drawing/2014/main" id="{15B7800B-E274-7352-C4D8-C2D7A954C49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5" name="Straight Connector 3434">
              <a:extLst>
                <a:ext uri="{FF2B5EF4-FFF2-40B4-BE49-F238E27FC236}">
                  <a16:creationId xmlns:a16="http://schemas.microsoft.com/office/drawing/2014/main" id="{F703E6D7-048A-C59F-4542-2FDDD5CE44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29" name="Straight Connector 3428">
            <a:extLst>
              <a:ext uri="{FF2B5EF4-FFF2-40B4-BE49-F238E27FC236}">
                <a16:creationId xmlns:a16="http://schemas.microsoft.com/office/drawing/2014/main" id="{A87D79A1-4783-A49F-B99C-103A0E17BE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233</xdr:row>
      <xdr:rowOff>0</xdr:rowOff>
    </xdr:from>
    <xdr:to>
      <xdr:col>14</xdr:col>
      <xdr:colOff>274320</xdr:colOff>
      <xdr:row>235</xdr:row>
      <xdr:rowOff>2903</xdr:rowOff>
    </xdr:to>
    <xdr:grpSp>
      <xdr:nvGrpSpPr>
        <xdr:cNvPr id="3436" name="Group 3435">
          <a:extLst>
            <a:ext uri="{FF2B5EF4-FFF2-40B4-BE49-F238E27FC236}">
              <a16:creationId xmlns:a16="http://schemas.microsoft.com/office/drawing/2014/main" id="{0E120EFC-F35A-482E-855A-75E865CE43A0}"/>
            </a:ext>
          </a:extLst>
        </xdr:cNvPr>
        <xdr:cNvGrpSpPr/>
      </xdr:nvGrpSpPr>
      <xdr:grpSpPr>
        <a:xfrm>
          <a:off x="7270750" y="41063333"/>
          <a:ext cx="274320" cy="362737"/>
          <a:chOff x="6147651" y="793750"/>
          <a:chExt cx="462699" cy="514350"/>
        </a:xfrm>
      </xdr:grpSpPr>
      <xdr:grpSp>
        <xdr:nvGrpSpPr>
          <xdr:cNvPr id="3437" name="Group 3436">
            <a:extLst>
              <a:ext uri="{FF2B5EF4-FFF2-40B4-BE49-F238E27FC236}">
                <a16:creationId xmlns:a16="http://schemas.microsoft.com/office/drawing/2014/main" id="{159D97ED-2D8C-756B-D158-772E3DEA53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39" name="Straight Connector 3438">
              <a:extLst>
                <a:ext uri="{FF2B5EF4-FFF2-40B4-BE49-F238E27FC236}">
                  <a16:creationId xmlns:a16="http://schemas.microsoft.com/office/drawing/2014/main" id="{26711E97-7058-8C5C-EFFB-FDC158B6A44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0" name="Straight Connector 3439">
              <a:extLst>
                <a:ext uri="{FF2B5EF4-FFF2-40B4-BE49-F238E27FC236}">
                  <a16:creationId xmlns:a16="http://schemas.microsoft.com/office/drawing/2014/main" id="{E72050E3-4E3F-4893-1571-60E6F7564C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1" name="Straight Connector 3440">
              <a:extLst>
                <a:ext uri="{FF2B5EF4-FFF2-40B4-BE49-F238E27FC236}">
                  <a16:creationId xmlns:a16="http://schemas.microsoft.com/office/drawing/2014/main" id="{0FD5C17C-89D3-884B-4987-10B338A7342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2" name="Straight Connector 3441">
              <a:extLst>
                <a:ext uri="{FF2B5EF4-FFF2-40B4-BE49-F238E27FC236}">
                  <a16:creationId xmlns:a16="http://schemas.microsoft.com/office/drawing/2014/main" id="{D0739097-337B-09F6-BC33-7247CB8579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3" name="Straight Connector 3442">
              <a:extLst>
                <a:ext uri="{FF2B5EF4-FFF2-40B4-BE49-F238E27FC236}">
                  <a16:creationId xmlns:a16="http://schemas.microsoft.com/office/drawing/2014/main" id="{972B9689-6C44-59C5-17E7-21809925BE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4" name="Straight Connector 3443">
              <a:extLst>
                <a:ext uri="{FF2B5EF4-FFF2-40B4-BE49-F238E27FC236}">
                  <a16:creationId xmlns:a16="http://schemas.microsoft.com/office/drawing/2014/main" id="{382B4968-1D51-0EF3-C918-BA624B54C1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38" name="Straight Connector 3437">
            <a:extLst>
              <a:ext uri="{FF2B5EF4-FFF2-40B4-BE49-F238E27FC236}">
                <a16:creationId xmlns:a16="http://schemas.microsoft.com/office/drawing/2014/main" id="{2F1C1B7D-95F3-8744-7159-9DBC6B06A96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377</xdr:row>
      <xdr:rowOff>0</xdr:rowOff>
    </xdr:from>
    <xdr:to>
      <xdr:col>8</xdr:col>
      <xdr:colOff>274320</xdr:colOff>
      <xdr:row>378</xdr:row>
      <xdr:rowOff>184331</xdr:rowOff>
    </xdr:to>
    <xdr:grpSp>
      <xdr:nvGrpSpPr>
        <xdr:cNvPr id="3445" name="Group 3444">
          <a:extLst>
            <a:ext uri="{FF2B5EF4-FFF2-40B4-BE49-F238E27FC236}">
              <a16:creationId xmlns:a16="http://schemas.microsoft.com/office/drawing/2014/main" id="{FE18E867-F1B6-414F-A4BA-7439E4E71375}"/>
            </a:ext>
          </a:extLst>
        </xdr:cNvPr>
        <xdr:cNvGrpSpPr/>
      </xdr:nvGrpSpPr>
      <xdr:grpSpPr>
        <a:xfrm>
          <a:off x="4095750" y="65743667"/>
          <a:ext cx="274320" cy="364247"/>
          <a:chOff x="6147651" y="793750"/>
          <a:chExt cx="462699" cy="514350"/>
        </a:xfrm>
      </xdr:grpSpPr>
      <xdr:grpSp>
        <xdr:nvGrpSpPr>
          <xdr:cNvPr id="3446" name="Group 3445">
            <a:extLst>
              <a:ext uri="{FF2B5EF4-FFF2-40B4-BE49-F238E27FC236}">
                <a16:creationId xmlns:a16="http://schemas.microsoft.com/office/drawing/2014/main" id="{2CDB0ED5-C5AC-5F12-4216-C3AA02483D2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48" name="Straight Connector 3447">
              <a:extLst>
                <a:ext uri="{FF2B5EF4-FFF2-40B4-BE49-F238E27FC236}">
                  <a16:creationId xmlns:a16="http://schemas.microsoft.com/office/drawing/2014/main" id="{A12FBBC6-18C0-0A08-7F65-205744B716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9" name="Straight Connector 3448">
              <a:extLst>
                <a:ext uri="{FF2B5EF4-FFF2-40B4-BE49-F238E27FC236}">
                  <a16:creationId xmlns:a16="http://schemas.microsoft.com/office/drawing/2014/main" id="{5DF3A587-6817-3693-7B07-51502BB6761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0" name="Straight Connector 3449">
              <a:extLst>
                <a:ext uri="{FF2B5EF4-FFF2-40B4-BE49-F238E27FC236}">
                  <a16:creationId xmlns:a16="http://schemas.microsoft.com/office/drawing/2014/main" id="{84A6B304-7A03-2092-A8B7-92EB5D5BDE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1" name="Straight Connector 3450">
              <a:extLst>
                <a:ext uri="{FF2B5EF4-FFF2-40B4-BE49-F238E27FC236}">
                  <a16:creationId xmlns:a16="http://schemas.microsoft.com/office/drawing/2014/main" id="{3236B893-3C32-16DA-C1F1-42FF628A935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2" name="Straight Connector 3451">
              <a:extLst>
                <a:ext uri="{FF2B5EF4-FFF2-40B4-BE49-F238E27FC236}">
                  <a16:creationId xmlns:a16="http://schemas.microsoft.com/office/drawing/2014/main" id="{F492F3FF-7544-7D31-341E-596C47399F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3" name="Straight Connector 3452">
              <a:extLst>
                <a:ext uri="{FF2B5EF4-FFF2-40B4-BE49-F238E27FC236}">
                  <a16:creationId xmlns:a16="http://schemas.microsoft.com/office/drawing/2014/main" id="{4F3F34FA-657D-0EFA-00E4-B95C186B0B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47" name="Straight Connector 3446">
            <a:extLst>
              <a:ext uri="{FF2B5EF4-FFF2-40B4-BE49-F238E27FC236}">
                <a16:creationId xmlns:a16="http://schemas.microsoft.com/office/drawing/2014/main" id="{C814BAD2-AFF1-93CA-A165-37F18CB965D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274320</xdr:colOff>
      <xdr:row>378</xdr:row>
      <xdr:rowOff>184331</xdr:rowOff>
    </xdr:to>
    <xdr:grpSp>
      <xdr:nvGrpSpPr>
        <xdr:cNvPr id="3454" name="Group 3453">
          <a:extLst>
            <a:ext uri="{FF2B5EF4-FFF2-40B4-BE49-F238E27FC236}">
              <a16:creationId xmlns:a16="http://schemas.microsoft.com/office/drawing/2014/main" id="{E7EB9187-892A-43BE-9165-DAD7D7ED32B3}"/>
            </a:ext>
          </a:extLst>
        </xdr:cNvPr>
        <xdr:cNvGrpSpPr/>
      </xdr:nvGrpSpPr>
      <xdr:grpSpPr>
        <a:xfrm>
          <a:off x="920750" y="65743667"/>
          <a:ext cx="274320" cy="364247"/>
          <a:chOff x="6147651" y="793750"/>
          <a:chExt cx="462699" cy="514350"/>
        </a:xfrm>
      </xdr:grpSpPr>
      <xdr:grpSp>
        <xdr:nvGrpSpPr>
          <xdr:cNvPr id="3455" name="Group 3454">
            <a:extLst>
              <a:ext uri="{FF2B5EF4-FFF2-40B4-BE49-F238E27FC236}">
                <a16:creationId xmlns:a16="http://schemas.microsoft.com/office/drawing/2014/main" id="{E4F3BCB2-1ECC-B5F3-5627-B31ABDF365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57" name="Straight Connector 3456">
              <a:extLst>
                <a:ext uri="{FF2B5EF4-FFF2-40B4-BE49-F238E27FC236}">
                  <a16:creationId xmlns:a16="http://schemas.microsoft.com/office/drawing/2014/main" id="{DAAC5FA2-EF5C-C708-3BA6-9773C45C1F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8" name="Straight Connector 3457">
              <a:extLst>
                <a:ext uri="{FF2B5EF4-FFF2-40B4-BE49-F238E27FC236}">
                  <a16:creationId xmlns:a16="http://schemas.microsoft.com/office/drawing/2014/main" id="{7CB8F57C-E651-F534-2098-62DD8B274EC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9" name="Straight Connector 3458">
              <a:extLst>
                <a:ext uri="{FF2B5EF4-FFF2-40B4-BE49-F238E27FC236}">
                  <a16:creationId xmlns:a16="http://schemas.microsoft.com/office/drawing/2014/main" id="{08BF765D-36F5-7AA1-3DC3-26146F8E9E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0" name="Straight Connector 3459">
              <a:extLst>
                <a:ext uri="{FF2B5EF4-FFF2-40B4-BE49-F238E27FC236}">
                  <a16:creationId xmlns:a16="http://schemas.microsoft.com/office/drawing/2014/main" id="{CDA30B6F-B720-DC97-53A7-4C734D8808F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1" name="Straight Connector 3460">
              <a:extLst>
                <a:ext uri="{FF2B5EF4-FFF2-40B4-BE49-F238E27FC236}">
                  <a16:creationId xmlns:a16="http://schemas.microsoft.com/office/drawing/2014/main" id="{97154AC0-22A0-9720-B5A8-448945F9043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2" name="Straight Connector 3461">
              <a:extLst>
                <a:ext uri="{FF2B5EF4-FFF2-40B4-BE49-F238E27FC236}">
                  <a16:creationId xmlns:a16="http://schemas.microsoft.com/office/drawing/2014/main" id="{8E51615B-D0B5-BC41-9F60-379B18BDD38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56" name="Straight Connector 3455">
            <a:extLst>
              <a:ext uri="{FF2B5EF4-FFF2-40B4-BE49-F238E27FC236}">
                <a16:creationId xmlns:a16="http://schemas.microsoft.com/office/drawing/2014/main" id="{D6C97AB1-233B-2E9B-BE00-3924CB9255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281214</xdr:colOff>
      <xdr:row>371</xdr:row>
      <xdr:rowOff>0</xdr:rowOff>
    </xdr:from>
    <xdr:to>
      <xdr:col>3</xdr:col>
      <xdr:colOff>286984</xdr:colOff>
      <xdr:row>371</xdr:row>
      <xdr:rowOff>120402</xdr:rowOff>
    </xdr:to>
    <xdr:sp macro="" textlink="">
      <xdr:nvSpPr>
        <xdr:cNvPr id="3463" name="Freeform 10707">
          <a:extLst>
            <a:ext uri="{FF2B5EF4-FFF2-40B4-BE49-F238E27FC236}">
              <a16:creationId xmlns:a16="http://schemas.microsoft.com/office/drawing/2014/main" id="{364A8290-7C73-443B-8F54-3FAFD777E6D2}"/>
            </a:ext>
          </a:extLst>
        </xdr:cNvPr>
        <xdr:cNvSpPr>
          <a:spLocks/>
        </xdr:cNvSpPr>
      </xdr:nvSpPr>
      <xdr:spPr bwMode="auto">
        <a:xfrm>
          <a:off x="607785" y="65677143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281214</xdr:colOff>
      <xdr:row>358</xdr:row>
      <xdr:rowOff>136072</xdr:rowOff>
    </xdr:from>
    <xdr:to>
      <xdr:col>3</xdr:col>
      <xdr:colOff>286984</xdr:colOff>
      <xdr:row>359</xdr:row>
      <xdr:rowOff>84117</xdr:rowOff>
    </xdr:to>
    <xdr:sp macro="" textlink="">
      <xdr:nvSpPr>
        <xdr:cNvPr id="3464" name="Freeform 10707">
          <a:extLst>
            <a:ext uri="{FF2B5EF4-FFF2-40B4-BE49-F238E27FC236}">
              <a16:creationId xmlns:a16="http://schemas.microsoft.com/office/drawing/2014/main" id="{4A2FCE03-A192-400C-9596-8B15FD6C3CE2}"/>
            </a:ext>
          </a:extLst>
        </xdr:cNvPr>
        <xdr:cNvSpPr>
          <a:spLocks/>
        </xdr:cNvSpPr>
      </xdr:nvSpPr>
      <xdr:spPr bwMode="auto">
        <a:xfrm>
          <a:off x="607785" y="63554429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274320</xdr:colOff>
      <xdr:row>367</xdr:row>
      <xdr:rowOff>2903</xdr:rowOff>
    </xdr:to>
    <xdr:grpSp>
      <xdr:nvGrpSpPr>
        <xdr:cNvPr id="3465" name="Group 3464">
          <a:extLst>
            <a:ext uri="{FF2B5EF4-FFF2-40B4-BE49-F238E27FC236}">
              <a16:creationId xmlns:a16="http://schemas.microsoft.com/office/drawing/2014/main" id="{588A8082-269E-4176-87B5-13715A5CAFFE}"/>
            </a:ext>
          </a:extLst>
        </xdr:cNvPr>
        <xdr:cNvGrpSpPr/>
      </xdr:nvGrpSpPr>
      <xdr:grpSpPr>
        <a:xfrm>
          <a:off x="920750" y="63648167"/>
          <a:ext cx="274320" cy="362736"/>
          <a:chOff x="6147651" y="793750"/>
          <a:chExt cx="462699" cy="514350"/>
        </a:xfrm>
      </xdr:grpSpPr>
      <xdr:grpSp>
        <xdr:nvGrpSpPr>
          <xdr:cNvPr id="3466" name="Group 3465">
            <a:extLst>
              <a:ext uri="{FF2B5EF4-FFF2-40B4-BE49-F238E27FC236}">
                <a16:creationId xmlns:a16="http://schemas.microsoft.com/office/drawing/2014/main" id="{BDE80633-757C-0454-6245-796793B5EB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68" name="Straight Connector 3467">
              <a:extLst>
                <a:ext uri="{FF2B5EF4-FFF2-40B4-BE49-F238E27FC236}">
                  <a16:creationId xmlns:a16="http://schemas.microsoft.com/office/drawing/2014/main" id="{DB4F1A23-54E9-F5E3-CF40-7E3B4ABED1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9" name="Straight Connector 3468">
              <a:extLst>
                <a:ext uri="{FF2B5EF4-FFF2-40B4-BE49-F238E27FC236}">
                  <a16:creationId xmlns:a16="http://schemas.microsoft.com/office/drawing/2014/main" id="{003F7952-20F1-18CA-E7FA-05B140700B0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0" name="Straight Connector 3469">
              <a:extLst>
                <a:ext uri="{FF2B5EF4-FFF2-40B4-BE49-F238E27FC236}">
                  <a16:creationId xmlns:a16="http://schemas.microsoft.com/office/drawing/2014/main" id="{4DBDA628-094E-C865-E356-966BFF957C2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1" name="Straight Connector 3470">
              <a:extLst>
                <a:ext uri="{FF2B5EF4-FFF2-40B4-BE49-F238E27FC236}">
                  <a16:creationId xmlns:a16="http://schemas.microsoft.com/office/drawing/2014/main" id="{B478F45A-C560-13B3-2B41-2C6566918E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2" name="Straight Connector 3471">
              <a:extLst>
                <a:ext uri="{FF2B5EF4-FFF2-40B4-BE49-F238E27FC236}">
                  <a16:creationId xmlns:a16="http://schemas.microsoft.com/office/drawing/2014/main" id="{82D178B9-CD65-0493-2F9A-9803D2697B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3" name="Straight Connector 3472">
              <a:extLst>
                <a:ext uri="{FF2B5EF4-FFF2-40B4-BE49-F238E27FC236}">
                  <a16:creationId xmlns:a16="http://schemas.microsoft.com/office/drawing/2014/main" id="{28767772-9647-8541-F7D9-920D9940D19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67" name="Straight Connector 3466">
            <a:extLst>
              <a:ext uri="{FF2B5EF4-FFF2-40B4-BE49-F238E27FC236}">
                <a16:creationId xmlns:a16="http://schemas.microsoft.com/office/drawing/2014/main" id="{5EB72003-E24E-8EE9-7FB0-85087E75984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199571</xdr:colOff>
      <xdr:row>185</xdr:row>
      <xdr:rowOff>9072</xdr:rowOff>
    </xdr:from>
    <xdr:to>
      <xdr:col>1</xdr:col>
      <xdr:colOff>4499</xdr:colOff>
      <xdr:row>186</xdr:row>
      <xdr:rowOff>132900</xdr:rowOff>
    </xdr:to>
    <xdr:grpSp>
      <xdr:nvGrpSpPr>
        <xdr:cNvPr id="3474" name="Group 3473">
          <a:extLst>
            <a:ext uri="{FF2B5EF4-FFF2-40B4-BE49-F238E27FC236}">
              <a16:creationId xmlns:a16="http://schemas.microsoft.com/office/drawing/2014/main" id="{7FC4AEE2-AF93-4F85-A024-BFCC2F878B34}"/>
            </a:ext>
          </a:extLst>
        </xdr:cNvPr>
        <xdr:cNvGrpSpPr/>
      </xdr:nvGrpSpPr>
      <xdr:grpSpPr>
        <a:xfrm>
          <a:off x="199571" y="32859739"/>
          <a:ext cx="133011" cy="303744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3475" name="Can 991">
            <a:extLst>
              <a:ext uri="{FF2B5EF4-FFF2-40B4-BE49-F238E27FC236}">
                <a16:creationId xmlns:a16="http://schemas.microsoft.com/office/drawing/2014/main" id="{7F99A289-5184-0EF8-C84C-6903C0A98D63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3476" name="Straight Connector 3475">
            <a:extLst>
              <a:ext uri="{FF2B5EF4-FFF2-40B4-BE49-F238E27FC236}">
                <a16:creationId xmlns:a16="http://schemas.microsoft.com/office/drawing/2014/main" id="{AF7D9F70-A1AA-DDC6-ADB3-6E6589AA73C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290286</xdr:colOff>
      <xdr:row>84</xdr:row>
      <xdr:rowOff>36488</xdr:rowOff>
    </xdr:from>
    <xdr:to>
      <xdr:col>2</xdr:col>
      <xdr:colOff>39510</xdr:colOff>
      <xdr:row>86</xdr:row>
      <xdr:rowOff>163286</xdr:rowOff>
    </xdr:to>
    <xdr:sp macro="" textlink="">
      <xdr:nvSpPr>
        <xdr:cNvPr id="3477" name="Isosceles Triangle 3476">
          <a:extLst>
            <a:ext uri="{FF2B5EF4-FFF2-40B4-BE49-F238E27FC236}">
              <a16:creationId xmlns:a16="http://schemas.microsoft.com/office/drawing/2014/main" id="{D35CD527-8B24-438B-BCB9-1ED6A55CBECE}"/>
            </a:ext>
          </a:extLst>
        </xdr:cNvPr>
        <xdr:cNvSpPr/>
      </xdr:nvSpPr>
      <xdr:spPr>
        <a:xfrm>
          <a:off x="290286" y="15784488"/>
          <a:ext cx="665438" cy="471512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288640</xdr:colOff>
      <xdr:row>83</xdr:row>
      <xdr:rowOff>173181</xdr:rowOff>
    </xdr:from>
    <xdr:to>
      <xdr:col>3</xdr:col>
      <xdr:colOff>294410</xdr:colOff>
      <xdr:row>84</xdr:row>
      <xdr:rowOff>121226</xdr:rowOff>
    </xdr:to>
    <xdr:sp macro="" textlink="">
      <xdr:nvSpPr>
        <xdr:cNvPr id="3478" name="Freeform 10707">
          <a:extLst>
            <a:ext uri="{FF2B5EF4-FFF2-40B4-BE49-F238E27FC236}">
              <a16:creationId xmlns:a16="http://schemas.microsoft.com/office/drawing/2014/main" id="{D7EEC236-AB83-496A-B5B6-7D6AE2ED0AAF}"/>
            </a:ext>
          </a:extLst>
        </xdr:cNvPr>
        <xdr:cNvSpPr>
          <a:spLocks/>
        </xdr:cNvSpPr>
      </xdr:nvSpPr>
      <xdr:spPr bwMode="auto">
        <a:xfrm>
          <a:off x="10085783" y="13662395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pravinrr/AppData/Local/Microsoft/Windows/Temporary%20Internet%20Files/Content.Outlook/06150SP3/Jpr-Bhw%20I%20May%20Plann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hathilatk/AppData/Local/Microsoft/Windows/Temporary%20Internet%20Files/Content.Outlook/0EES95JO/Planning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_RO%20VADODARA\TA-325%20765%20kV%20Ahmedabad-Navsari%20TL\CROSSING%20DETAILS\Crossing%20updated%20Status%20as%20on%2016.05.2024.xlsx" TargetMode="External"/><Relationship Id="rId1" Type="http://schemas.openxmlformats.org/officeDocument/2006/relationships/externalLinkPath" Target="file:///D:\1_RO%20VADODARA\TA-325%20765%20kV%20Ahmedabad-Navsari%20TL\CROSSING%20DETAILS\Crossing%20updated%20Status%20as%20on%2016.05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vekgupta\Desktop\TA325_ANTL%20(Navsari%20Portion)%20Crossing%20Details%20.xlsx" TargetMode="External"/><Relationship Id="rId1" Type="http://schemas.openxmlformats.org/officeDocument/2006/relationships/externalLinkPath" Target="https://rpgnet-my.sharepoint.com/Users/vivekgupta/Desktop/TA325_ANTL%20(Navsari%20Portion)%20Crossing%20Detail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spensionTwr Planning Format"/>
      <sheetName val="Base File"/>
      <sheetName val="Erection"/>
    </sheetNames>
    <sheetDataSet>
      <sheetData sheetId="0"/>
      <sheetData sheetId="1">
        <row r="3">
          <cell r="C3" t="str">
            <v>NH</v>
          </cell>
          <cell r="D3" t="str">
            <v>Head Loading</v>
          </cell>
          <cell r="G3" t="str">
            <v>January, 2014</v>
          </cell>
          <cell r="I3" t="str">
            <v>Approved</v>
          </cell>
        </row>
        <row r="4">
          <cell r="C4" t="str">
            <v>PWL</v>
          </cell>
          <cell r="D4" t="str">
            <v>Normal</v>
          </cell>
          <cell r="G4" t="str">
            <v>February, 2014</v>
          </cell>
          <cell r="I4" t="str">
            <v>January, 2014</v>
          </cell>
        </row>
        <row r="5">
          <cell r="C5" t="str">
            <v>RL</v>
          </cell>
          <cell r="G5" t="str">
            <v>March, 2014</v>
          </cell>
          <cell r="I5" t="str">
            <v>February, 2014</v>
          </cell>
        </row>
        <row r="6">
          <cell r="C6" t="str">
            <v>Forest</v>
          </cell>
          <cell r="G6" t="str">
            <v>April, 2014</v>
          </cell>
          <cell r="I6" t="str">
            <v>March, 2014</v>
          </cell>
        </row>
        <row r="7">
          <cell r="C7" t="str">
            <v>NA</v>
          </cell>
          <cell r="G7" t="str">
            <v>May, 2014</v>
          </cell>
          <cell r="I7" t="str">
            <v>April, 2014</v>
          </cell>
        </row>
        <row r="8">
          <cell r="G8" t="str">
            <v>June, 2014</v>
          </cell>
          <cell r="I8" t="str">
            <v>May, 2014</v>
          </cell>
        </row>
        <row r="9">
          <cell r="G9" t="str">
            <v>July, 2014</v>
          </cell>
          <cell r="I9" t="str">
            <v>June, 2014</v>
          </cell>
        </row>
        <row r="10">
          <cell r="G10" t="str">
            <v>August, 2014</v>
          </cell>
          <cell r="I10" t="str">
            <v>July, 2014</v>
          </cell>
        </row>
        <row r="11">
          <cell r="G11" t="str">
            <v>September, 2014</v>
          </cell>
          <cell r="I11" t="str">
            <v>August, 2014</v>
          </cell>
        </row>
        <row r="12">
          <cell r="G12" t="str">
            <v>October, 2014</v>
          </cell>
          <cell r="I12" t="str">
            <v>September, 2014</v>
          </cell>
        </row>
        <row r="13">
          <cell r="G13" t="str">
            <v>November, 2014</v>
          </cell>
          <cell r="I13" t="str">
            <v>October, 2014</v>
          </cell>
        </row>
        <row r="14">
          <cell r="G14" t="str">
            <v>December, 2014</v>
          </cell>
          <cell r="I14" t="str">
            <v>November, 2014</v>
          </cell>
        </row>
        <row r="15">
          <cell r="G15" t="str">
            <v>January, 2015</v>
          </cell>
          <cell r="I15" t="str">
            <v>December, 2014</v>
          </cell>
        </row>
        <row r="16">
          <cell r="G16" t="str">
            <v>February, 2015</v>
          </cell>
          <cell r="I16" t="str">
            <v>January, 2015</v>
          </cell>
        </row>
        <row r="17">
          <cell r="G17" t="str">
            <v>March, 2015</v>
          </cell>
          <cell r="I17" t="str">
            <v>February, 2015</v>
          </cell>
        </row>
        <row r="18">
          <cell r="G18" t="str">
            <v>April, 2015</v>
          </cell>
          <cell r="I18" t="str">
            <v>March, 2015</v>
          </cell>
        </row>
        <row r="19">
          <cell r="G19" t="str">
            <v>May, 2015</v>
          </cell>
          <cell r="I19" t="str">
            <v>April, 2015</v>
          </cell>
        </row>
        <row r="20">
          <cell r="G20" t="str">
            <v>June, 2015</v>
          </cell>
          <cell r="I20" t="str">
            <v>May, 2015</v>
          </cell>
        </row>
        <row r="21">
          <cell r="G21" t="str">
            <v>July, 2015</v>
          </cell>
          <cell r="I21" t="str">
            <v>June, 2015</v>
          </cell>
        </row>
        <row r="22">
          <cell r="G22" t="str">
            <v>August, 2015</v>
          </cell>
          <cell r="I22" t="str">
            <v>July, 2015</v>
          </cell>
        </row>
        <row r="23">
          <cell r="G23" t="str">
            <v>September, 2015</v>
          </cell>
          <cell r="I23" t="str">
            <v>August, 2015</v>
          </cell>
        </row>
        <row r="24">
          <cell r="G24" t="str">
            <v>October, 2015</v>
          </cell>
          <cell r="I24" t="str">
            <v>September, 2015</v>
          </cell>
        </row>
        <row r="25">
          <cell r="G25" t="str">
            <v>November, 2015</v>
          </cell>
          <cell r="I25" t="str">
            <v>October, 2015</v>
          </cell>
        </row>
        <row r="26">
          <cell r="G26" t="str">
            <v>December, 2015</v>
          </cell>
          <cell r="I26" t="str">
            <v>November, 2015</v>
          </cell>
        </row>
        <row r="27">
          <cell r="G27" t="str">
            <v>January, 2016</v>
          </cell>
          <cell r="I27" t="str">
            <v>December, 2015</v>
          </cell>
        </row>
        <row r="28">
          <cell r="G28" t="str">
            <v>February, 2016</v>
          </cell>
          <cell r="I28" t="str">
            <v>January, 2016</v>
          </cell>
        </row>
        <row r="29">
          <cell r="G29" t="str">
            <v>March, 2016</v>
          </cell>
          <cell r="I29" t="str">
            <v>February, 2016</v>
          </cell>
        </row>
        <row r="30">
          <cell r="G30" t="str">
            <v>April, 2016</v>
          </cell>
          <cell r="I30" t="str">
            <v>March, 2016</v>
          </cell>
        </row>
        <row r="31">
          <cell r="G31" t="str">
            <v>May, 2016</v>
          </cell>
          <cell r="I31" t="str">
            <v>April, 2016</v>
          </cell>
        </row>
        <row r="32">
          <cell r="G32" t="str">
            <v>June, 2016</v>
          </cell>
          <cell r="I32" t="str">
            <v>May, 2016</v>
          </cell>
        </row>
        <row r="33">
          <cell r="G33" t="str">
            <v>July, 2016</v>
          </cell>
          <cell r="I33" t="str">
            <v>June, 2016</v>
          </cell>
        </row>
        <row r="34">
          <cell r="G34" t="str">
            <v>August, 2016</v>
          </cell>
          <cell r="I34" t="str">
            <v>July, 2016</v>
          </cell>
        </row>
        <row r="35">
          <cell r="G35" t="str">
            <v>September, 2016</v>
          </cell>
          <cell r="I35" t="str">
            <v>August, 2016</v>
          </cell>
        </row>
        <row r="36">
          <cell r="G36" t="str">
            <v>October, 2016</v>
          </cell>
          <cell r="I36" t="str">
            <v>September, 2016</v>
          </cell>
        </row>
        <row r="37">
          <cell r="G37" t="str">
            <v>November, 2016</v>
          </cell>
          <cell r="I37" t="str">
            <v>October, 2016</v>
          </cell>
        </row>
        <row r="38">
          <cell r="G38" t="str">
            <v>December, 2016</v>
          </cell>
          <cell r="I38" t="str">
            <v>November, 2016</v>
          </cell>
        </row>
        <row r="39">
          <cell r="G39" t="str">
            <v>January, 2017</v>
          </cell>
          <cell r="I39" t="str">
            <v>December, 2016</v>
          </cell>
        </row>
        <row r="40">
          <cell r="G40" t="str">
            <v>February, 2017</v>
          </cell>
          <cell r="I40" t="str">
            <v>January, 2017</v>
          </cell>
        </row>
        <row r="41">
          <cell r="G41" t="str">
            <v>March, 2017</v>
          </cell>
          <cell r="I41" t="str">
            <v>February, 2017</v>
          </cell>
        </row>
        <row r="42">
          <cell r="G42" t="str">
            <v>April, 2017</v>
          </cell>
          <cell r="I42" t="str">
            <v>March, 2017</v>
          </cell>
        </row>
        <row r="43">
          <cell r="G43" t="str">
            <v>May, 2017</v>
          </cell>
          <cell r="I43" t="str">
            <v>April, 2017</v>
          </cell>
        </row>
        <row r="44">
          <cell r="G44" t="str">
            <v>June, 2017</v>
          </cell>
          <cell r="I44" t="str">
            <v>May, 2017</v>
          </cell>
        </row>
        <row r="45">
          <cell r="G45" t="str">
            <v>July, 2017</v>
          </cell>
          <cell r="I45" t="str">
            <v>June, 2017</v>
          </cell>
        </row>
        <row r="46">
          <cell r="G46" t="str">
            <v>August, 2017</v>
          </cell>
          <cell r="I46" t="str">
            <v>July, 2017</v>
          </cell>
        </row>
        <row r="47">
          <cell r="G47" t="str">
            <v>September, 2017</v>
          </cell>
          <cell r="I47" t="str">
            <v>August, 2017</v>
          </cell>
        </row>
        <row r="48">
          <cell r="G48" t="str">
            <v>October, 2017</v>
          </cell>
          <cell r="I48" t="str">
            <v>September, 2017</v>
          </cell>
        </row>
        <row r="49">
          <cell r="G49" t="str">
            <v>November, 2017</v>
          </cell>
          <cell r="I49" t="str">
            <v>October, 2017</v>
          </cell>
        </row>
        <row r="50">
          <cell r="G50" t="str">
            <v>December, 2017</v>
          </cell>
          <cell r="I50" t="str">
            <v>November, 2017</v>
          </cell>
        </row>
        <row r="51">
          <cell r="G51" t="str">
            <v>January, 2018</v>
          </cell>
          <cell r="I51" t="str">
            <v>December, 2017</v>
          </cell>
        </row>
        <row r="52">
          <cell r="G52" t="str">
            <v>February, 2018</v>
          </cell>
          <cell r="I52" t="str">
            <v>January, 2018</v>
          </cell>
        </row>
        <row r="53">
          <cell r="G53" t="str">
            <v>March, 2018</v>
          </cell>
          <cell r="I53" t="str">
            <v>February, 2018</v>
          </cell>
        </row>
        <row r="54">
          <cell r="G54" t="str">
            <v>April, 2018</v>
          </cell>
          <cell r="I54" t="str">
            <v>March, 2018</v>
          </cell>
        </row>
        <row r="55">
          <cell r="G55" t="str">
            <v>May, 2018</v>
          </cell>
          <cell r="I55" t="str">
            <v>April, 2018</v>
          </cell>
        </row>
        <row r="56">
          <cell r="G56" t="str">
            <v>June, 2018</v>
          </cell>
          <cell r="I56" t="str">
            <v>May, 2018</v>
          </cell>
        </row>
        <row r="57">
          <cell r="G57" t="str">
            <v>July, 2018</v>
          </cell>
          <cell r="I57" t="str">
            <v>June, 2018</v>
          </cell>
        </row>
        <row r="58">
          <cell r="G58" t="str">
            <v>August, 2018</v>
          </cell>
          <cell r="I58" t="str">
            <v>July, 2018</v>
          </cell>
        </row>
        <row r="59">
          <cell r="G59" t="str">
            <v>September, 2018</v>
          </cell>
          <cell r="I59" t="str">
            <v>August, 2018</v>
          </cell>
        </row>
        <row r="60">
          <cell r="G60" t="str">
            <v>October, 2018</v>
          </cell>
          <cell r="I60" t="str">
            <v>September, 2018</v>
          </cell>
        </row>
        <row r="61">
          <cell r="G61" t="str">
            <v>November, 2018</v>
          </cell>
          <cell r="I61" t="str">
            <v>October, 2018</v>
          </cell>
        </row>
        <row r="62">
          <cell r="G62" t="str">
            <v>December, 2018</v>
          </cell>
          <cell r="I62" t="str">
            <v>November, 2018</v>
          </cell>
        </row>
        <row r="63">
          <cell r="I63" t="str">
            <v>December, 2018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l Planning Format"/>
      <sheetName val="Base File"/>
      <sheetName val="Sheet1"/>
    </sheetNames>
    <sheetDataSet>
      <sheetData sheetId="0"/>
      <sheetData sheetId="1">
        <row r="3">
          <cell r="B3" t="str">
            <v>Hilly</v>
          </cell>
          <cell r="F3" t="str">
            <v>Manual</v>
          </cell>
          <cell r="H3" t="str">
            <v>Lot-1</v>
          </cell>
        </row>
        <row r="4">
          <cell r="B4" t="str">
            <v>Agricultural</v>
          </cell>
          <cell r="F4" t="str">
            <v>TSE</v>
          </cell>
          <cell r="H4" t="str">
            <v>Lot-2</v>
          </cell>
        </row>
        <row r="5">
          <cell r="B5" t="str">
            <v>Barren</v>
          </cell>
          <cell r="H5" t="str">
            <v>Lot-3</v>
          </cell>
        </row>
        <row r="6">
          <cell r="B6" t="str">
            <v>Water Logged</v>
          </cell>
          <cell r="H6" t="str">
            <v>Lot-4</v>
          </cell>
        </row>
        <row r="7">
          <cell r="H7" t="str">
            <v>Lot-5</v>
          </cell>
        </row>
        <row r="8">
          <cell r="H8" t="str">
            <v>Lot-6</v>
          </cell>
        </row>
        <row r="9">
          <cell r="H9" t="str">
            <v>Lot-7</v>
          </cell>
        </row>
        <row r="10">
          <cell r="H10" t="str">
            <v>Lot-8</v>
          </cell>
        </row>
        <row r="11">
          <cell r="H11" t="str">
            <v>Lot-9</v>
          </cell>
        </row>
        <row r="12">
          <cell r="H12" t="str">
            <v>Lot-10</v>
          </cell>
        </row>
        <row r="13">
          <cell r="H13" t="str">
            <v>Lot-11</v>
          </cell>
        </row>
        <row r="14">
          <cell r="H14" t="str">
            <v>Lot-12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otal X-ing"/>
    </sheetNames>
    <sheetDataSet>
      <sheetData sheetId="0">
        <row r="13">
          <cell r="C13" t="str">
            <v>RLY X-ING</v>
          </cell>
        </row>
        <row r="14">
          <cell r="C14" t="str">
            <v>NH X-ING</v>
          </cell>
        </row>
        <row r="15">
          <cell r="C15" t="str">
            <v>Bullet Train</v>
          </cell>
        </row>
        <row r="16">
          <cell r="C16" t="str">
            <v>Express-way</v>
          </cell>
        </row>
        <row r="17">
          <cell r="C17" t="str">
            <v>GAS PIPELINE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ANTL_PKG 02_NAV Crossing Status"/>
      <sheetName val="ANTL_PKG 02_NAV"/>
      <sheetName val="TA325 NAV"/>
      <sheetName val="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C9" t="str">
            <v>153/0</v>
          </cell>
          <cell r="D9" t="str">
            <v>DD60+25</v>
          </cell>
        </row>
        <row r="11">
          <cell r="C11" t="str">
            <v>154/0</v>
          </cell>
          <cell r="D11" t="str">
            <v>DD45+25</v>
          </cell>
        </row>
        <row r="13">
          <cell r="C13" t="str">
            <v>154/1</v>
          </cell>
          <cell r="D13" t="str">
            <v>DD45+25</v>
          </cell>
        </row>
        <row r="15">
          <cell r="C15" t="str">
            <v>155/0</v>
          </cell>
          <cell r="D15" t="str">
            <v>DD60+0</v>
          </cell>
        </row>
        <row r="17">
          <cell r="C17" t="str">
            <v>155/1</v>
          </cell>
          <cell r="D17" t="str">
            <v>DA+0</v>
          </cell>
        </row>
        <row r="19">
          <cell r="C19" t="str">
            <v>155/2</v>
          </cell>
          <cell r="D19" t="str">
            <v>DA+3</v>
          </cell>
        </row>
        <row r="21">
          <cell r="C21" t="str">
            <v>155/3</v>
          </cell>
          <cell r="D21" t="str">
            <v>DA+3</v>
          </cell>
        </row>
        <row r="23">
          <cell r="C23" t="str">
            <v>155/4</v>
          </cell>
          <cell r="D23" t="str">
            <v>DA+0</v>
          </cell>
        </row>
        <row r="25">
          <cell r="C25" t="str">
            <v>155/5</v>
          </cell>
          <cell r="D25" t="str">
            <v>DA+0</v>
          </cell>
        </row>
        <row r="27">
          <cell r="C27" t="str">
            <v>155/6</v>
          </cell>
          <cell r="D27" t="str">
            <v>DA-3</v>
          </cell>
        </row>
        <row r="29">
          <cell r="C29" t="str">
            <v>156/0</v>
          </cell>
          <cell r="D29" t="str">
            <v>DD60+3</v>
          </cell>
        </row>
        <row r="31">
          <cell r="C31" t="str">
            <v>157/0</v>
          </cell>
          <cell r="D31" t="str">
            <v>DD60+6</v>
          </cell>
        </row>
        <row r="33">
          <cell r="C33" t="str">
            <v>157/1</v>
          </cell>
          <cell r="D33" t="str">
            <v>DA+0</v>
          </cell>
        </row>
        <row r="35">
          <cell r="C35" t="str">
            <v>157/2</v>
          </cell>
          <cell r="D35" t="str">
            <v>DA+0</v>
          </cell>
        </row>
        <row r="37">
          <cell r="C37" t="str">
            <v>157/3</v>
          </cell>
          <cell r="D37" t="str">
            <v>DA+0</v>
          </cell>
        </row>
        <row r="39">
          <cell r="C39" t="str">
            <v>158/0</v>
          </cell>
          <cell r="D39" t="str">
            <v>DB1+0</v>
          </cell>
        </row>
        <row r="41">
          <cell r="C41" t="str">
            <v>158/1</v>
          </cell>
          <cell r="D41" t="str">
            <v>DA+6</v>
          </cell>
        </row>
        <row r="43">
          <cell r="C43" t="str">
            <v>158/2</v>
          </cell>
          <cell r="D43" t="str">
            <v>DA+0</v>
          </cell>
        </row>
        <row r="45">
          <cell r="C45" t="str">
            <v>158/3</v>
          </cell>
          <cell r="D45" t="str">
            <v>DA+3</v>
          </cell>
        </row>
        <row r="47">
          <cell r="C47" t="str">
            <v>158/4</v>
          </cell>
          <cell r="D47" t="str">
            <v>DA+0</v>
          </cell>
        </row>
        <row r="49">
          <cell r="C49" t="str">
            <v>158/5</v>
          </cell>
          <cell r="D49" t="str">
            <v>DA+0</v>
          </cell>
        </row>
        <row r="51">
          <cell r="C51" t="str">
            <v>158/6</v>
          </cell>
          <cell r="D51" t="str">
            <v>DA+3</v>
          </cell>
        </row>
        <row r="53">
          <cell r="C53" t="str">
            <v>159/0</v>
          </cell>
          <cell r="D53" t="str">
            <v>DB1+0</v>
          </cell>
        </row>
        <row r="55">
          <cell r="C55" t="str">
            <v>159/1</v>
          </cell>
          <cell r="D55" t="str">
            <v>DA+0</v>
          </cell>
        </row>
        <row r="57">
          <cell r="C57" t="str">
            <v>159/2</v>
          </cell>
          <cell r="D57" t="str">
            <v>DA+0</v>
          </cell>
        </row>
        <row r="59">
          <cell r="C59" t="str">
            <v>159/3</v>
          </cell>
          <cell r="D59" t="str">
            <v>DA+0</v>
          </cell>
        </row>
        <row r="61">
          <cell r="C61" t="str">
            <v>159/4</v>
          </cell>
          <cell r="D61" t="str">
            <v>DA+0</v>
          </cell>
        </row>
        <row r="63">
          <cell r="C63" t="str">
            <v>160/0</v>
          </cell>
          <cell r="D63" t="str">
            <v>DD60+18</v>
          </cell>
        </row>
        <row r="65">
          <cell r="C65" t="str">
            <v>161/0</v>
          </cell>
          <cell r="D65" t="str">
            <v>DD60+25</v>
          </cell>
        </row>
        <row r="67">
          <cell r="C67" t="str">
            <v>162/0</v>
          </cell>
          <cell r="D67" t="str">
            <v>DD60+25</v>
          </cell>
        </row>
        <row r="69">
          <cell r="C69" t="str">
            <v>163/0</v>
          </cell>
          <cell r="D69" t="str">
            <v>DC2+0</v>
          </cell>
        </row>
        <row r="71">
          <cell r="C71" t="str">
            <v>163/1</v>
          </cell>
          <cell r="D71" t="str">
            <v>DA+0</v>
          </cell>
        </row>
        <row r="73">
          <cell r="C73" t="str">
            <v>163/2</v>
          </cell>
          <cell r="D73" t="str">
            <v>DA+0</v>
          </cell>
        </row>
        <row r="75">
          <cell r="C75" t="str">
            <v>163/3</v>
          </cell>
          <cell r="D75" t="str">
            <v>DA+0</v>
          </cell>
        </row>
        <row r="77">
          <cell r="C77" t="str">
            <v>163/4</v>
          </cell>
          <cell r="D77" t="str">
            <v>DA+0</v>
          </cell>
        </row>
        <row r="79">
          <cell r="C79" t="str">
            <v>163/5</v>
          </cell>
          <cell r="D79" t="str">
            <v>DA+0</v>
          </cell>
        </row>
        <row r="81">
          <cell r="C81" t="str">
            <v>163/6</v>
          </cell>
          <cell r="D81" t="str">
            <v>DA+0</v>
          </cell>
        </row>
        <row r="83">
          <cell r="C83" t="str">
            <v>164/0</v>
          </cell>
          <cell r="D83" t="str">
            <v>DB2+0</v>
          </cell>
        </row>
        <row r="85">
          <cell r="C85" t="str">
            <v>164/1</v>
          </cell>
          <cell r="D85" t="str">
            <v>DA+0</v>
          </cell>
        </row>
        <row r="87">
          <cell r="C87" t="str">
            <v>164/2</v>
          </cell>
          <cell r="D87" t="str">
            <v>DA+0</v>
          </cell>
        </row>
        <row r="89">
          <cell r="C89" t="str">
            <v>164/3</v>
          </cell>
          <cell r="D89" t="str">
            <v>DA+0</v>
          </cell>
        </row>
        <row r="91">
          <cell r="C91" t="str">
            <v>164/4</v>
          </cell>
          <cell r="D91" t="str">
            <v>DA+0</v>
          </cell>
        </row>
        <row r="93">
          <cell r="C93" t="str">
            <v>164/5</v>
          </cell>
          <cell r="D93" t="str">
            <v>DA+0</v>
          </cell>
        </row>
        <row r="95">
          <cell r="C95" t="str">
            <v>164/6</v>
          </cell>
          <cell r="D95" t="str">
            <v>DA+0</v>
          </cell>
        </row>
        <row r="97">
          <cell r="C97" t="str">
            <v>164/7</v>
          </cell>
          <cell r="D97" t="str">
            <v>DA+0</v>
          </cell>
        </row>
        <row r="99">
          <cell r="C99" t="str">
            <v>165/0</v>
          </cell>
          <cell r="D99" t="str">
            <v>DB2+0</v>
          </cell>
        </row>
        <row r="101">
          <cell r="C101" t="str">
            <v>165/1</v>
          </cell>
          <cell r="D101" t="str">
            <v>DA+0</v>
          </cell>
        </row>
        <row r="103">
          <cell r="C103" t="str">
            <v>165/2</v>
          </cell>
          <cell r="D103" t="str">
            <v>DA+0</v>
          </cell>
        </row>
        <row r="105">
          <cell r="C105" t="str">
            <v>165/3</v>
          </cell>
          <cell r="D105" t="str">
            <v>DA+6</v>
          </cell>
        </row>
        <row r="107">
          <cell r="C107" t="str">
            <v>165/4</v>
          </cell>
          <cell r="D107" t="str">
            <v>DA+0</v>
          </cell>
        </row>
        <row r="109">
          <cell r="C109" t="str">
            <v>166/0</v>
          </cell>
          <cell r="D109" t="str">
            <v>DD60+6</v>
          </cell>
        </row>
        <row r="111">
          <cell r="C111" t="str">
            <v>167/0</v>
          </cell>
          <cell r="D111" t="str">
            <v>DD60+0</v>
          </cell>
        </row>
        <row r="113">
          <cell r="C113" t="str">
            <v>167/1</v>
          </cell>
          <cell r="D113" t="str">
            <v>DA+9</v>
          </cell>
        </row>
        <row r="115">
          <cell r="C115" t="str">
            <v>167/2</v>
          </cell>
          <cell r="D115" t="str">
            <v>DA+6</v>
          </cell>
        </row>
        <row r="117">
          <cell r="C117" t="str">
            <v>167/3</v>
          </cell>
          <cell r="D117" t="str">
            <v>DA+6</v>
          </cell>
        </row>
        <row r="119">
          <cell r="C119" t="str">
            <v>167/4</v>
          </cell>
          <cell r="D119" t="str">
            <v>DA+0</v>
          </cell>
        </row>
        <row r="121">
          <cell r="C121" t="str">
            <v>168/0</v>
          </cell>
          <cell r="D121" t="str">
            <v>DC2+0</v>
          </cell>
        </row>
        <row r="123">
          <cell r="C123" t="str">
            <v>168/1</v>
          </cell>
          <cell r="D123" t="str">
            <v>DA+0</v>
          </cell>
        </row>
        <row r="125">
          <cell r="C125" t="str">
            <v>169/0</v>
          </cell>
          <cell r="D125" t="str">
            <v>DD45+9</v>
          </cell>
        </row>
        <row r="127">
          <cell r="C127" t="str">
            <v>170/0</v>
          </cell>
          <cell r="D127" t="str">
            <v>DB1+9</v>
          </cell>
        </row>
        <row r="129">
          <cell r="C129" t="str">
            <v>171/0</v>
          </cell>
          <cell r="D129" t="str">
            <v>DD60+25</v>
          </cell>
        </row>
        <row r="131">
          <cell r="C131" t="str">
            <v>172/0</v>
          </cell>
          <cell r="D131" t="str">
            <v>DD60+25</v>
          </cell>
        </row>
        <row r="133">
          <cell r="C133" t="str">
            <v>172/1</v>
          </cell>
          <cell r="D133" t="str">
            <v>DA+3</v>
          </cell>
        </row>
        <row r="135">
          <cell r="C135" t="str">
            <v>172/2</v>
          </cell>
          <cell r="D135" t="str">
            <v>DA+0</v>
          </cell>
        </row>
        <row r="137">
          <cell r="C137" t="str">
            <v>173/0</v>
          </cell>
          <cell r="D137" t="str">
            <v>DD60+18</v>
          </cell>
        </row>
        <row r="139">
          <cell r="C139" t="str">
            <v>174/0</v>
          </cell>
          <cell r="D139" t="str">
            <v>DD60+18</v>
          </cell>
        </row>
        <row r="141">
          <cell r="C141" t="str">
            <v>174/1</v>
          </cell>
          <cell r="D141" t="str">
            <v>DA+6</v>
          </cell>
        </row>
        <row r="143">
          <cell r="C143" t="str">
            <v>175/0</v>
          </cell>
          <cell r="D143" t="str">
            <v>DD45+0</v>
          </cell>
        </row>
        <row r="145">
          <cell r="C145" t="str">
            <v>175/1</v>
          </cell>
          <cell r="D145" t="str">
            <v>DA+0</v>
          </cell>
        </row>
        <row r="147">
          <cell r="C147" t="str">
            <v>175/2</v>
          </cell>
          <cell r="D147" t="str">
            <v>DA+0</v>
          </cell>
        </row>
        <row r="149">
          <cell r="C149" t="str">
            <v>176/0</v>
          </cell>
          <cell r="D149" t="str">
            <v>DD60+0</v>
          </cell>
        </row>
        <row r="151">
          <cell r="C151" t="str">
            <v>177/0</v>
          </cell>
          <cell r="D151" t="str">
            <v>DD60+0</v>
          </cell>
        </row>
        <row r="153">
          <cell r="C153" t="str">
            <v>178/0</v>
          </cell>
          <cell r="D153" t="str">
            <v>DD60+6</v>
          </cell>
        </row>
        <row r="155">
          <cell r="C155" t="str">
            <v>179/0</v>
          </cell>
          <cell r="D155" t="str">
            <v>DD60+0</v>
          </cell>
        </row>
        <row r="157">
          <cell r="C157" t="str">
            <v>180/0</v>
          </cell>
          <cell r="D157" t="str">
            <v>DD45+9</v>
          </cell>
        </row>
        <row r="159">
          <cell r="C159" t="str">
            <v>181/0</v>
          </cell>
          <cell r="D159" t="str">
            <v>DD45+18</v>
          </cell>
        </row>
        <row r="161">
          <cell r="C161" t="str">
            <v>181/1</v>
          </cell>
          <cell r="D161" t="str">
            <v>DA+0</v>
          </cell>
        </row>
        <row r="163">
          <cell r="C163" t="str">
            <v>181/2</v>
          </cell>
          <cell r="D163" t="str">
            <v>DA+0</v>
          </cell>
        </row>
        <row r="165">
          <cell r="C165" t="str">
            <v>181/3</v>
          </cell>
          <cell r="D165" t="str">
            <v>DA+0</v>
          </cell>
        </row>
        <row r="167">
          <cell r="C167" t="str">
            <v>181/4</v>
          </cell>
          <cell r="D167" t="str">
            <v>DA+0</v>
          </cell>
        </row>
        <row r="169">
          <cell r="C169" t="str">
            <v>182/0</v>
          </cell>
          <cell r="D169" t="str">
            <v>DD60+0</v>
          </cell>
        </row>
        <row r="171">
          <cell r="C171" t="str">
            <v>182A/0</v>
          </cell>
          <cell r="D171" t="str">
            <v>DD45+6</v>
          </cell>
        </row>
        <row r="173">
          <cell r="C173" t="str">
            <v>183/0</v>
          </cell>
          <cell r="D173" t="str">
            <v>DD60+25</v>
          </cell>
        </row>
        <row r="175">
          <cell r="C175" t="str">
            <v>184/0</v>
          </cell>
          <cell r="D175" t="str">
            <v>DD60+25</v>
          </cell>
        </row>
        <row r="177">
          <cell r="C177" t="str">
            <v>184/1</v>
          </cell>
          <cell r="D177" t="str">
            <v>DB1+6</v>
          </cell>
        </row>
        <row r="179">
          <cell r="C179" t="str">
            <v>185/0</v>
          </cell>
          <cell r="D179" t="str">
            <v>DC2+0</v>
          </cell>
        </row>
        <row r="181">
          <cell r="C181" t="str">
            <v>185/1</v>
          </cell>
          <cell r="D181" t="str">
            <v>DA+0</v>
          </cell>
        </row>
        <row r="183">
          <cell r="C183" t="str">
            <v>186/0</v>
          </cell>
          <cell r="D183" t="str">
            <v>DD60+25</v>
          </cell>
        </row>
        <row r="185">
          <cell r="C185" t="str">
            <v>187/0</v>
          </cell>
          <cell r="D185" t="str">
            <v>DD60+18</v>
          </cell>
        </row>
        <row r="187">
          <cell r="C187" t="str">
            <v>187/1</v>
          </cell>
          <cell r="D187" t="str">
            <v>DA-3</v>
          </cell>
        </row>
        <row r="189">
          <cell r="C189" t="str">
            <v>187/2</v>
          </cell>
          <cell r="D189" t="str">
            <v>DA-3</v>
          </cell>
        </row>
        <row r="191">
          <cell r="C191" t="str">
            <v>187/3</v>
          </cell>
          <cell r="D191" t="str">
            <v>DA+0</v>
          </cell>
        </row>
        <row r="193">
          <cell r="C193" t="str">
            <v>188/0</v>
          </cell>
          <cell r="D193" t="str">
            <v>DB1+6</v>
          </cell>
        </row>
        <row r="195">
          <cell r="C195" t="str">
            <v>189/0</v>
          </cell>
          <cell r="D195" t="str">
            <v>DB2+6</v>
          </cell>
        </row>
        <row r="197">
          <cell r="C197" t="str">
            <v>189/1</v>
          </cell>
          <cell r="D197" t="str">
            <v>DA+0</v>
          </cell>
        </row>
        <row r="199">
          <cell r="C199" t="str">
            <v>190/0</v>
          </cell>
          <cell r="D199" t="str">
            <v>DD45+25</v>
          </cell>
        </row>
        <row r="201">
          <cell r="C201" t="str">
            <v>191/0</v>
          </cell>
          <cell r="D201" t="str">
            <v>DD45+25</v>
          </cell>
        </row>
        <row r="203">
          <cell r="C203" t="str">
            <v>191/1</v>
          </cell>
          <cell r="D203" t="str">
            <v>DA+0</v>
          </cell>
        </row>
        <row r="205">
          <cell r="C205" t="str">
            <v>191/2</v>
          </cell>
          <cell r="D205" t="str">
            <v>DA-3</v>
          </cell>
        </row>
        <row r="207">
          <cell r="C207" t="str">
            <v>191/3</v>
          </cell>
          <cell r="D207" t="str">
            <v>DA-3</v>
          </cell>
        </row>
        <row r="209">
          <cell r="C209" t="str">
            <v>191A/0</v>
          </cell>
          <cell r="D209" t="str">
            <v>DB2+0</v>
          </cell>
        </row>
        <row r="211">
          <cell r="C211" t="str">
            <v>191A/1</v>
          </cell>
          <cell r="D211" t="str">
            <v>DA-3</v>
          </cell>
        </row>
        <row r="213">
          <cell r="C213" t="str">
            <v>192/0</v>
          </cell>
          <cell r="D213" t="str">
            <v>DC1+0</v>
          </cell>
        </row>
        <row r="215">
          <cell r="C215" t="str">
            <v>193/0</v>
          </cell>
          <cell r="D215" t="str">
            <v>DD60+6</v>
          </cell>
        </row>
        <row r="217">
          <cell r="C217" t="str">
            <v>194/0</v>
          </cell>
          <cell r="D217" t="str">
            <v>DD60+6</v>
          </cell>
        </row>
        <row r="219">
          <cell r="C219" t="str">
            <v>195/0</v>
          </cell>
          <cell r="D219" t="str">
            <v>DC2+0</v>
          </cell>
        </row>
        <row r="221">
          <cell r="C221" t="str">
            <v>195/1</v>
          </cell>
          <cell r="D221" t="str">
            <v>DA+6</v>
          </cell>
        </row>
        <row r="223">
          <cell r="C223" t="str">
            <v>195/2</v>
          </cell>
          <cell r="D223" t="str">
            <v>DA+0</v>
          </cell>
        </row>
        <row r="225">
          <cell r="C225" t="str">
            <v>195/3</v>
          </cell>
          <cell r="D225" t="str">
            <v>DA+6</v>
          </cell>
        </row>
        <row r="227">
          <cell r="C227" t="str">
            <v>195/4</v>
          </cell>
          <cell r="D227" t="str">
            <v>DA+0</v>
          </cell>
        </row>
        <row r="229">
          <cell r="C229" t="str">
            <v>195/5</v>
          </cell>
          <cell r="D229" t="str">
            <v>DA+6</v>
          </cell>
        </row>
        <row r="231">
          <cell r="C231" t="str">
            <v>195A/0</v>
          </cell>
          <cell r="D231" t="str">
            <v>DB1+0</v>
          </cell>
        </row>
        <row r="233">
          <cell r="C233" t="str">
            <v>195A/1</v>
          </cell>
          <cell r="D233" t="str">
            <v>DA+6</v>
          </cell>
        </row>
        <row r="235">
          <cell r="C235" t="str">
            <v>195A/2</v>
          </cell>
          <cell r="D235" t="str">
            <v>DA+6</v>
          </cell>
        </row>
        <row r="237">
          <cell r="C237" t="str">
            <v>195A/3</v>
          </cell>
          <cell r="D237" t="str">
            <v>DA+0</v>
          </cell>
        </row>
        <row r="239">
          <cell r="C239" t="str">
            <v>196/0</v>
          </cell>
          <cell r="D239" t="str">
            <v>DD60+9</v>
          </cell>
        </row>
        <row r="241">
          <cell r="C241" t="str">
            <v>197/0</v>
          </cell>
          <cell r="D241" t="str">
            <v>DD60+9</v>
          </cell>
        </row>
        <row r="243">
          <cell r="C243" t="str">
            <v>197/1</v>
          </cell>
          <cell r="D243" t="str">
            <v>DA+0</v>
          </cell>
        </row>
        <row r="245">
          <cell r="C245" t="str">
            <v>197/2</v>
          </cell>
          <cell r="D245" t="str">
            <v>DA+0</v>
          </cell>
        </row>
        <row r="247">
          <cell r="C247" t="str">
            <v>197/3</v>
          </cell>
          <cell r="D247" t="str">
            <v>DA+0</v>
          </cell>
        </row>
        <row r="249">
          <cell r="C249" t="str">
            <v>197/4</v>
          </cell>
          <cell r="D249" t="str">
            <v>DA+0</v>
          </cell>
        </row>
        <row r="251">
          <cell r="C251" t="str">
            <v>198/0</v>
          </cell>
          <cell r="D251" t="str">
            <v>DC1+0</v>
          </cell>
        </row>
        <row r="253">
          <cell r="C253" t="str">
            <v>198/1</v>
          </cell>
          <cell r="D253" t="str">
            <v>DA+0</v>
          </cell>
        </row>
        <row r="255">
          <cell r="C255" t="str">
            <v>198/2</v>
          </cell>
          <cell r="D255" t="str">
            <v>DA+0</v>
          </cell>
        </row>
        <row r="257">
          <cell r="C257" t="str">
            <v>199/0</v>
          </cell>
          <cell r="D257" t="str">
            <v>DD45+18</v>
          </cell>
        </row>
        <row r="259">
          <cell r="C259" t="str">
            <v>200/0</v>
          </cell>
          <cell r="D259" t="str">
            <v>DB2+18</v>
          </cell>
        </row>
        <row r="261">
          <cell r="C261" t="str">
            <v>201/0</v>
          </cell>
          <cell r="D261" t="str">
            <v>DC1+18</v>
          </cell>
        </row>
        <row r="264">
          <cell r="C264" t="str">
            <v>204/0</v>
          </cell>
          <cell r="D264" t="str">
            <v>DD60+6</v>
          </cell>
        </row>
        <row r="266">
          <cell r="C266" t="str">
            <v>205/0</v>
          </cell>
          <cell r="D266" t="str">
            <v>DD60+3</v>
          </cell>
        </row>
        <row r="268">
          <cell r="C268" t="str">
            <v>205/1</v>
          </cell>
          <cell r="D268" t="str">
            <v>DA-3</v>
          </cell>
        </row>
        <row r="270">
          <cell r="C270" t="str">
            <v>205/2</v>
          </cell>
          <cell r="D270" t="str">
            <v>DA+3</v>
          </cell>
        </row>
        <row r="272">
          <cell r="C272" t="str">
            <v>206/0</v>
          </cell>
          <cell r="D272" t="str">
            <v>DD60+25</v>
          </cell>
        </row>
        <row r="274">
          <cell r="C274" t="str">
            <v>208/0</v>
          </cell>
          <cell r="D274" t="str">
            <v>DD60+25</v>
          </cell>
        </row>
        <row r="276">
          <cell r="C276" t="str">
            <v>209/0</v>
          </cell>
          <cell r="D276" t="str">
            <v>DC2+0</v>
          </cell>
        </row>
        <row r="278">
          <cell r="C278" t="str">
            <v>209/1</v>
          </cell>
          <cell r="D278" t="str">
            <v>DA+3</v>
          </cell>
        </row>
        <row r="280">
          <cell r="C280" t="str">
            <v>210/0</v>
          </cell>
          <cell r="D280" t="str">
            <v>DB1+18</v>
          </cell>
        </row>
        <row r="282">
          <cell r="C282" t="str">
            <v>211/0</v>
          </cell>
          <cell r="D282" t="str">
            <v>DB2+6</v>
          </cell>
        </row>
        <row r="284">
          <cell r="C284" t="str">
            <v>211/1</v>
          </cell>
          <cell r="D284" t="str">
            <v>DA+0</v>
          </cell>
        </row>
        <row r="286">
          <cell r="C286" t="str">
            <v>211/2</v>
          </cell>
          <cell r="D286" t="str">
            <v>DA+0</v>
          </cell>
        </row>
        <row r="288">
          <cell r="C288" t="str">
            <v>211A/0</v>
          </cell>
          <cell r="D288" t="str">
            <v>DB2+0</v>
          </cell>
        </row>
        <row r="290">
          <cell r="C290" t="str">
            <v>211A/1</v>
          </cell>
          <cell r="D290" t="str">
            <v>DA-3</v>
          </cell>
        </row>
        <row r="292">
          <cell r="C292" t="str">
            <v>211A/2</v>
          </cell>
          <cell r="D292" t="str">
            <v>DA+0</v>
          </cell>
        </row>
        <row r="294">
          <cell r="C294" t="str">
            <v>212/0</v>
          </cell>
          <cell r="D294" t="str">
            <v>DD60+0</v>
          </cell>
        </row>
        <row r="296">
          <cell r="C296" t="str">
            <v>213/0</v>
          </cell>
          <cell r="D296" t="str">
            <v>DD60+0</v>
          </cell>
        </row>
        <row r="298">
          <cell r="C298" t="str">
            <v>213/1</v>
          </cell>
          <cell r="D298" t="str">
            <v>DA+0</v>
          </cell>
        </row>
        <row r="300">
          <cell r="C300" t="str">
            <v>214/0</v>
          </cell>
          <cell r="D300" t="str">
            <v>DD45+0</v>
          </cell>
        </row>
        <row r="302">
          <cell r="C302" t="str">
            <v>214/1</v>
          </cell>
          <cell r="D302" t="str">
            <v>DA+6</v>
          </cell>
        </row>
        <row r="304">
          <cell r="C304" t="str">
            <v>215/0</v>
          </cell>
          <cell r="D304" t="str">
            <v>DB1+6</v>
          </cell>
        </row>
        <row r="306">
          <cell r="C306" t="str">
            <v>215/1</v>
          </cell>
          <cell r="D306" t="str">
            <v>DA+9</v>
          </cell>
        </row>
        <row r="308">
          <cell r="C308" t="str">
            <v>216/0</v>
          </cell>
          <cell r="D308" t="str">
            <v>DB2+25</v>
          </cell>
        </row>
        <row r="310">
          <cell r="C310" t="str">
            <v>217/0</v>
          </cell>
          <cell r="D310" t="str">
            <v>DD45+25</v>
          </cell>
        </row>
        <row r="312">
          <cell r="C312" t="str">
            <v>217A/0</v>
          </cell>
          <cell r="D312" t="str">
            <v>DB1+3</v>
          </cell>
        </row>
        <row r="314">
          <cell r="C314" t="str">
            <v>217A/1</v>
          </cell>
          <cell r="D314" t="str">
            <v>DA+3</v>
          </cell>
        </row>
        <row r="316">
          <cell r="C316" t="str">
            <v>217A/2</v>
          </cell>
          <cell r="D316" t="str">
            <v>DA+0</v>
          </cell>
        </row>
        <row r="318">
          <cell r="C318" t="str">
            <v>218/0</v>
          </cell>
          <cell r="D318" t="str">
            <v>DD60+0</v>
          </cell>
        </row>
        <row r="320">
          <cell r="C320" t="str">
            <v>218/1</v>
          </cell>
          <cell r="D320" t="str">
            <v>DA+3</v>
          </cell>
        </row>
        <row r="322">
          <cell r="C322" t="str">
            <v>219/0</v>
          </cell>
          <cell r="D322" t="str">
            <v>DC2+18</v>
          </cell>
        </row>
        <row r="324">
          <cell r="C324" t="str">
            <v>220/0</v>
          </cell>
          <cell r="D324" t="str">
            <v>DD45+9</v>
          </cell>
        </row>
        <row r="326">
          <cell r="C326" t="str">
            <v>220/1</v>
          </cell>
          <cell r="D326" t="str">
            <v>DA+3</v>
          </cell>
        </row>
        <row r="328">
          <cell r="C328" t="str">
            <v>221/0</v>
          </cell>
          <cell r="D328" t="str">
            <v>DD60+25</v>
          </cell>
        </row>
        <row r="330">
          <cell r="C330" t="str">
            <v>222/0</v>
          </cell>
          <cell r="D330" t="str">
            <v>DD60+25</v>
          </cell>
        </row>
        <row r="332">
          <cell r="C332" t="str">
            <v>222/1</v>
          </cell>
          <cell r="D332" t="str">
            <v>DB1+3</v>
          </cell>
        </row>
        <row r="334">
          <cell r="C334" t="str">
            <v>223/0</v>
          </cell>
          <cell r="D334" t="str">
            <v>DC1+0</v>
          </cell>
        </row>
        <row r="336">
          <cell r="C336" t="str">
            <v>223/1</v>
          </cell>
          <cell r="D336" t="str">
            <v>DA+0</v>
          </cell>
        </row>
        <row r="338">
          <cell r="C338" t="str">
            <v>223/2</v>
          </cell>
          <cell r="D338" t="str">
            <v>DA+0</v>
          </cell>
        </row>
        <row r="340">
          <cell r="C340" t="str">
            <v>223/3</v>
          </cell>
          <cell r="D340" t="str">
            <v>DA+0</v>
          </cell>
        </row>
        <row r="342">
          <cell r="C342" t="str">
            <v>224/0</v>
          </cell>
          <cell r="D342" t="str">
            <v>DC2+6</v>
          </cell>
        </row>
        <row r="344">
          <cell r="C344" t="str">
            <v>225/0</v>
          </cell>
          <cell r="D344" t="str">
            <v>DD60+0</v>
          </cell>
        </row>
        <row r="346">
          <cell r="C346" t="str">
            <v>225/1</v>
          </cell>
          <cell r="D346" t="str">
            <v>DA+6</v>
          </cell>
        </row>
        <row r="348">
          <cell r="C348" t="str">
            <v>226/0</v>
          </cell>
          <cell r="D348" t="str">
            <v>DC2+0</v>
          </cell>
        </row>
        <row r="350">
          <cell r="C350" t="str">
            <v>227/0</v>
          </cell>
          <cell r="D350" t="str">
            <v>DB1+6</v>
          </cell>
        </row>
        <row r="352">
          <cell r="C352" t="str">
            <v>228/0</v>
          </cell>
          <cell r="D352" t="str">
            <v>DD60+25</v>
          </cell>
        </row>
        <row r="354">
          <cell r="C354" t="str">
            <v>229/0</v>
          </cell>
          <cell r="D354" t="str">
            <v>DD60+18</v>
          </cell>
        </row>
        <row r="356">
          <cell r="C356" t="str">
            <v>229/1</v>
          </cell>
          <cell r="D356" t="str">
            <v>DB1+6</v>
          </cell>
        </row>
        <row r="358">
          <cell r="C358" t="str">
            <v>229/2</v>
          </cell>
          <cell r="D358" t="str">
            <v>DA+6</v>
          </cell>
        </row>
        <row r="360">
          <cell r="C360" t="str">
            <v>229/3</v>
          </cell>
          <cell r="D360" t="str">
            <v>DA+0</v>
          </cell>
        </row>
        <row r="362">
          <cell r="C362" t="str">
            <v>229/4</v>
          </cell>
          <cell r="D362" t="str">
            <v>DA+0</v>
          </cell>
        </row>
        <row r="364">
          <cell r="C364" t="str">
            <v>229/5</v>
          </cell>
          <cell r="D364" t="str">
            <v>DA+0</v>
          </cell>
        </row>
        <row r="366">
          <cell r="C366" t="str">
            <v>230/0</v>
          </cell>
          <cell r="D366" t="str">
            <v>DD60+0</v>
          </cell>
        </row>
        <row r="368">
          <cell r="C368" t="str">
            <v>231/0</v>
          </cell>
          <cell r="D368" t="str">
            <v>DD60+6</v>
          </cell>
        </row>
        <row r="370">
          <cell r="C370" t="str">
            <v>232/0</v>
          </cell>
          <cell r="D370" t="str">
            <v>DD60+3</v>
          </cell>
        </row>
        <row r="372">
          <cell r="C372" t="str">
            <v>233/0</v>
          </cell>
          <cell r="D372" t="str">
            <v>DD45+0</v>
          </cell>
        </row>
        <row r="374">
          <cell r="C374" t="str">
            <v>234/0</v>
          </cell>
          <cell r="D374" t="str">
            <v>DC2+3</v>
          </cell>
        </row>
        <row r="376">
          <cell r="C376" t="str">
            <v>235/0</v>
          </cell>
          <cell r="D376" t="str">
            <v>DD45+0</v>
          </cell>
        </row>
        <row r="378">
          <cell r="C378" t="str">
            <v>236/0</v>
          </cell>
          <cell r="D378" t="str">
            <v>DB2+0</v>
          </cell>
        </row>
        <row r="380">
          <cell r="C380" t="str">
            <v>237/0</v>
          </cell>
          <cell r="D380" t="str">
            <v>DD45+9</v>
          </cell>
        </row>
        <row r="382">
          <cell r="C382" t="str">
            <v>237/1</v>
          </cell>
          <cell r="D382" t="str">
            <v>DA+0</v>
          </cell>
        </row>
        <row r="384">
          <cell r="C384" t="str">
            <v>237/2</v>
          </cell>
          <cell r="D384" t="str">
            <v>DA-3</v>
          </cell>
        </row>
        <row r="386">
          <cell r="C386" t="str">
            <v>237/3</v>
          </cell>
          <cell r="D386" t="str">
            <v>DA-3</v>
          </cell>
        </row>
        <row r="388">
          <cell r="C388" t="str">
            <v>237/4</v>
          </cell>
          <cell r="D388" t="str">
            <v>DA+0</v>
          </cell>
        </row>
        <row r="390">
          <cell r="C390" t="str">
            <v>237/5</v>
          </cell>
          <cell r="D390" t="str">
            <v>DA-3</v>
          </cell>
        </row>
        <row r="392">
          <cell r="C392" t="str">
            <v>237/6</v>
          </cell>
          <cell r="D392" t="str">
            <v>DA+3</v>
          </cell>
        </row>
        <row r="394">
          <cell r="C394" t="str">
            <v>239/0</v>
          </cell>
          <cell r="D394" t="str">
            <v>DD60+25</v>
          </cell>
        </row>
        <row r="396">
          <cell r="C396" t="str">
            <v>240/0</v>
          </cell>
          <cell r="D396" t="str">
            <v>DD60+25</v>
          </cell>
        </row>
        <row r="398">
          <cell r="C398" t="str">
            <v>241/0</v>
          </cell>
          <cell r="D398" t="str">
            <v>DD60+9</v>
          </cell>
        </row>
        <row r="400">
          <cell r="C400" t="str">
            <v>242/0</v>
          </cell>
          <cell r="D400" t="str">
            <v>DD60+0</v>
          </cell>
        </row>
        <row r="402">
          <cell r="C402" t="str">
            <v>242/1</v>
          </cell>
          <cell r="D402" t="str">
            <v>DA-3</v>
          </cell>
        </row>
        <row r="404">
          <cell r="C404" t="str">
            <v>242/2</v>
          </cell>
          <cell r="D404" t="str">
            <v>DA-3</v>
          </cell>
        </row>
        <row r="406">
          <cell r="C406" t="str">
            <v>242/3</v>
          </cell>
          <cell r="D406" t="str">
            <v>DA-3</v>
          </cell>
        </row>
        <row r="408">
          <cell r="C408" t="str">
            <v>243/0</v>
          </cell>
          <cell r="D408" t="str">
            <v>DD60+9</v>
          </cell>
        </row>
        <row r="410">
          <cell r="C410" t="str">
            <v>244/0</v>
          </cell>
          <cell r="D410" t="str">
            <v>DD60+9</v>
          </cell>
        </row>
        <row r="412">
          <cell r="C412" t="str">
            <v>244/1</v>
          </cell>
          <cell r="D412" t="str">
            <v>DB1+9</v>
          </cell>
        </row>
        <row r="414">
          <cell r="C414" t="str">
            <v>245/0</v>
          </cell>
          <cell r="D414" t="str">
            <v>DD45+0</v>
          </cell>
        </row>
        <row r="416">
          <cell r="C416" t="str">
            <v>245/1</v>
          </cell>
          <cell r="D416" t="str">
            <v>DA+0</v>
          </cell>
        </row>
        <row r="418">
          <cell r="C418" t="str">
            <v>246/0</v>
          </cell>
          <cell r="D418" t="str">
            <v>DD60+0</v>
          </cell>
        </row>
        <row r="420">
          <cell r="C420" t="str">
            <v>247/0</v>
          </cell>
          <cell r="D420" t="str">
            <v>DD60+0</v>
          </cell>
        </row>
        <row r="423">
          <cell r="C423" t="str">
            <v>250/0</v>
          </cell>
          <cell r="D423" t="str">
            <v>DD60+0</v>
          </cell>
        </row>
        <row r="425">
          <cell r="C425" t="str">
            <v>250/1</v>
          </cell>
          <cell r="D425" t="str">
            <v>DA-3</v>
          </cell>
        </row>
        <row r="427">
          <cell r="C427" t="str">
            <v>251/0</v>
          </cell>
          <cell r="D427" t="str">
            <v>DB1+9</v>
          </cell>
        </row>
        <row r="429">
          <cell r="C429" t="str">
            <v>252/0</v>
          </cell>
          <cell r="D429" t="str">
            <v>DC1+18</v>
          </cell>
        </row>
        <row r="431">
          <cell r="C431" t="str">
            <v>253/0</v>
          </cell>
          <cell r="D431" t="str">
            <v>DD60+0</v>
          </cell>
        </row>
        <row r="433">
          <cell r="C433" t="str">
            <v>254/0</v>
          </cell>
          <cell r="D433" t="str">
            <v>DD60+0</v>
          </cell>
        </row>
        <row r="435">
          <cell r="C435" t="str">
            <v>255/0</v>
          </cell>
          <cell r="D435" t="str">
            <v>DD60+3</v>
          </cell>
        </row>
        <row r="437">
          <cell r="C437" t="str">
            <v>255/1</v>
          </cell>
          <cell r="D437" t="str">
            <v>DA+6</v>
          </cell>
        </row>
        <row r="439">
          <cell r="C439" t="str">
            <v>255/2</v>
          </cell>
          <cell r="D439" t="str">
            <v>DA+0</v>
          </cell>
        </row>
        <row r="441">
          <cell r="C441" t="str">
            <v>256/0</v>
          </cell>
          <cell r="D441" t="str">
            <v>DC2+6</v>
          </cell>
        </row>
        <row r="443">
          <cell r="C443" t="str">
            <v>257/0</v>
          </cell>
          <cell r="D443" t="str">
            <v>DC2+6</v>
          </cell>
        </row>
        <row r="447">
          <cell r="C447" t="str">
            <v>259/0</v>
          </cell>
          <cell r="D447" t="str">
            <v>DD60+18</v>
          </cell>
        </row>
        <row r="449">
          <cell r="C449" t="str">
            <v>260/0</v>
          </cell>
          <cell r="D449" t="str">
            <v>DD60+18</v>
          </cell>
        </row>
        <row r="451">
          <cell r="C451" t="str">
            <v>261/0</v>
          </cell>
          <cell r="D451" t="str">
            <v>DC2+9</v>
          </cell>
        </row>
        <row r="453">
          <cell r="C453" t="str">
            <v>262/0</v>
          </cell>
          <cell r="D453" t="str">
            <v>DD45+9</v>
          </cell>
        </row>
        <row r="455">
          <cell r="C455" t="str">
            <v>262/1</v>
          </cell>
          <cell r="D455" t="str">
            <v>DA+0</v>
          </cell>
        </row>
        <row r="457">
          <cell r="C457" t="str">
            <v>263/0</v>
          </cell>
          <cell r="D457" t="str">
            <v>DC2+0</v>
          </cell>
        </row>
        <row r="459">
          <cell r="C459" t="str">
            <v>264/0</v>
          </cell>
          <cell r="D459" t="str">
            <v>DC1+6</v>
          </cell>
        </row>
        <row r="461">
          <cell r="C461" t="str">
            <v>265/0</v>
          </cell>
          <cell r="D461" t="str">
            <v>DB2+3</v>
          </cell>
        </row>
        <row r="463">
          <cell r="C463" t="str">
            <v>266/0</v>
          </cell>
          <cell r="D463" t="str">
            <v>DB1+0</v>
          </cell>
        </row>
        <row r="465">
          <cell r="C465" t="str">
            <v>266A/0</v>
          </cell>
          <cell r="D465" t="str">
            <v>DB1+0</v>
          </cell>
        </row>
        <row r="467">
          <cell r="C467" t="str">
            <v>266A/1</v>
          </cell>
          <cell r="D467" t="str">
            <v>DA+0</v>
          </cell>
        </row>
        <row r="469">
          <cell r="C469" t="str">
            <v>267/0</v>
          </cell>
          <cell r="D469" t="str">
            <v>DB2+0</v>
          </cell>
        </row>
        <row r="471">
          <cell r="C471" t="str">
            <v>267/1</v>
          </cell>
          <cell r="D471" t="str">
            <v>DA+6</v>
          </cell>
        </row>
        <row r="473">
          <cell r="C473" t="str">
            <v>267/2</v>
          </cell>
          <cell r="D473" t="str">
            <v>DA+6</v>
          </cell>
        </row>
        <row r="475">
          <cell r="C475" t="str">
            <v>267/3</v>
          </cell>
          <cell r="D475" t="str">
            <v>DA+0</v>
          </cell>
        </row>
        <row r="477">
          <cell r="C477" t="str">
            <v>267/4</v>
          </cell>
          <cell r="D477" t="str">
            <v>DA+0</v>
          </cell>
        </row>
        <row r="479">
          <cell r="C479" t="str">
            <v>267/5</v>
          </cell>
          <cell r="D479" t="str">
            <v>DA+0</v>
          </cell>
        </row>
        <row r="481">
          <cell r="C481" t="str">
            <v>268/0</v>
          </cell>
          <cell r="D481" t="str">
            <v>DD60+6</v>
          </cell>
        </row>
        <row r="483">
          <cell r="C483" t="str">
            <v>269/0</v>
          </cell>
          <cell r="D483" t="str">
            <v>DD60+0</v>
          </cell>
        </row>
        <row r="485">
          <cell r="C485" t="str">
            <v>269/1</v>
          </cell>
          <cell r="D485" t="str">
            <v>DA+0</v>
          </cell>
        </row>
        <row r="487">
          <cell r="C487" t="str">
            <v>269/2</v>
          </cell>
          <cell r="D487" t="str">
            <v>DA+6</v>
          </cell>
        </row>
        <row r="489">
          <cell r="C489" t="str">
            <v>270/0</v>
          </cell>
          <cell r="D489" t="str">
            <v>DD45+0</v>
          </cell>
        </row>
        <row r="492">
          <cell r="C492" t="str">
            <v>271/0</v>
          </cell>
          <cell r="D492" t="str">
            <v>DC2+0</v>
          </cell>
        </row>
        <row r="494">
          <cell r="C494" t="str">
            <v>271/1</v>
          </cell>
          <cell r="D494" t="str">
            <v>DA+0</v>
          </cell>
        </row>
        <row r="496">
          <cell r="C496" t="str">
            <v>271/2</v>
          </cell>
          <cell r="D496" t="str">
            <v>DA+0</v>
          </cell>
        </row>
        <row r="498">
          <cell r="C498" t="str">
            <v>271/3</v>
          </cell>
          <cell r="D498" t="str">
            <v>DA+0</v>
          </cell>
        </row>
        <row r="500">
          <cell r="C500" t="str">
            <v>271/4</v>
          </cell>
          <cell r="D500" t="str">
            <v>DA-3</v>
          </cell>
        </row>
        <row r="502">
          <cell r="C502" t="str">
            <v>272/0</v>
          </cell>
          <cell r="D502" t="str">
            <v>DB1+0</v>
          </cell>
        </row>
        <row r="504">
          <cell r="C504" t="str">
            <v>272/1</v>
          </cell>
          <cell r="D504" t="str">
            <v>DA+0</v>
          </cell>
        </row>
        <row r="506">
          <cell r="C506" t="str">
            <v>272/2</v>
          </cell>
          <cell r="D506" t="str">
            <v>DA+0</v>
          </cell>
        </row>
        <row r="508">
          <cell r="C508" t="str">
            <v>272/3</v>
          </cell>
          <cell r="D508" t="str">
            <v>DA+3</v>
          </cell>
        </row>
        <row r="510">
          <cell r="C510" t="str">
            <v>272/4</v>
          </cell>
          <cell r="D510" t="str">
            <v>DA+3</v>
          </cell>
        </row>
        <row r="512">
          <cell r="C512" t="str">
            <v>272/5</v>
          </cell>
          <cell r="D512" t="str">
            <v>DA+9</v>
          </cell>
        </row>
        <row r="514">
          <cell r="C514" t="str">
            <v>272A/0</v>
          </cell>
          <cell r="D514" t="str">
            <v>DB1+18</v>
          </cell>
        </row>
        <row r="516">
          <cell r="C516" t="str">
            <v>272A/1</v>
          </cell>
          <cell r="D516" t="str">
            <v>DA+6</v>
          </cell>
        </row>
        <row r="518">
          <cell r="C518" t="str">
            <v>272A/2</v>
          </cell>
          <cell r="D518" t="str">
            <v>DA+0</v>
          </cell>
        </row>
        <row r="520">
          <cell r="C520" t="str">
            <v>272A/3</v>
          </cell>
          <cell r="D520" t="str">
            <v>DA+0</v>
          </cell>
        </row>
        <row r="522">
          <cell r="C522" t="str">
            <v>272A/4</v>
          </cell>
          <cell r="D522" t="str">
            <v>DA+0</v>
          </cell>
        </row>
        <row r="524">
          <cell r="C524" t="str">
            <v>272A/5</v>
          </cell>
          <cell r="D524" t="str">
            <v>DA+3</v>
          </cell>
        </row>
        <row r="526">
          <cell r="C526" t="str">
            <v>272A/6</v>
          </cell>
          <cell r="D526" t="str">
            <v>DA-3</v>
          </cell>
        </row>
        <row r="528">
          <cell r="C528" t="str">
            <v>272A/7</v>
          </cell>
          <cell r="D528" t="str">
            <v>DA-3</v>
          </cell>
        </row>
        <row r="530">
          <cell r="C530" t="str">
            <v>273/0</v>
          </cell>
          <cell r="D530" t="str">
            <v>DB2+0</v>
          </cell>
        </row>
        <row r="532">
          <cell r="C532" t="str">
            <v>273/1</v>
          </cell>
          <cell r="D532" t="str">
            <v>DA+0</v>
          </cell>
        </row>
        <row r="534">
          <cell r="C534" t="str">
            <v>273/2</v>
          </cell>
          <cell r="D534" t="str">
            <v>DA+0</v>
          </cell>
        </row>
        <row r="536">
          <cell r="C536" t="str">
            <v>274/0</v>
          </cell>
          <cell r="D536" t="str">
            <v>DC1+0</v>
          </cell>
        </row>
        <row r="538">
          <cell r="C538" t="str">
            <v>275/0</v>
          </cell>
          <cell r="D538" t="str">
            <v>DD60+0</v>
          </cell>
        </row>
        <row r="540">
          <cell r="C540" t="str">
            <v>276/0</v>
          </cell>
          <cell r="D540" t="str">
            <v>DD60+0</v>
          </cell>
        </row>
        <row r="544">
          <cell r="C544" t="str">
            <v>SUMMARY</v>
          </cell>
        </row>
        <row r="545">
          <cell r="C545" t="str">
            <v>DA</v>
          </cell>
          <cell r="D545">
            <v>135</v>
          </cell>
        </row>
        <row r="546">
          <cell r="C546" t="str">
            <v>DB</v>
          </cell>
          <cell r="D546">
            <v>30</v>
          </cell>
        </row>
        <row r="547">
          <cell r="C547" t="str">
            <v>DC</v>
          </cell>
          <cell r="D547">
            <v>21</v>
          </cell>
        </row>
        <row r="548">
          <cell r="C548" t="str">
            <v>DD</v>
          </cell>
          <cell r="D548">
            <v>78</v>
          </cell>
        </row>
        <row r="549">
          <cell r="C549" t="str">
            <v>Total</v>
          </cell>
          <cell r="D549">
            <v>264</v>
          </cell>
        </row>
        <row r="552">
          <cell r="C552" t="str">
            <v>DC1-3</v>
          </cell>
          <cell r="D552">
            <v>0</v>
          </cell>
        </row>
        <row r="553">
          <cell r="C553" t="str">
            <v>DC1+0</v>
          </cell>
          <cell r="D553">
            <v>4</v>
          </cell>
        </row>
        <row r="554">
          <cell r="C554" t="str">
            <v>DC1+3</v>
          </cell>
          <cell r="D554">
            <v>0</v>
          </cell>
        </row>
        <row r="555">
          <cell r="C555" t="str">
            <v>DC1+6</v>
          </cell>
          <cell r="D555">
            <v>1</v>
          </cell>
        </row>
        <row r="556">
          <cell r="C556" t="str">
            <v>DC1+9</v>
          </cell>
          <cell r="D556">
            <v>0</v>
          </cell>
        </row>
        <row r="557">
          <cell r="C557" t="str">
            <v>DC1+18</v>
          </cell>
          <cell r="D557">
            <v>2</v>
          </cell>
        </row>
        <row r="558">
          <cell r="C558" t="str">
            <v>DC1+25</v>
          </cell>
          <cell r="D558">
            <v>0</v>
          </cell>
        </row>
        <row r="559">
          <cell r="C559" t="str">
            <v>TOTAL</v>
          </cell>
          <cell r="D559">
            <v>7</v>
          </cell>
        </row>
        <row r="561">
          <cell r="C561" t="str">
            <v>DC2-3</v>
          </cell>
          <cell r="D561">
            <v>0</v>
          </cell>
        </row>
        <row r="562">
          <cell r="C562" t="str">
            <v>DC2+0</v>
          </cell>
          <cell r="D562">
            <v>8</v>
          </cell>
        </row>
        <row r="563">
          <cell r="C563" t="str">
            <v>DC2+3</v>
          </cell>
          <cell r="D563">
            <v>1</v>
          </cell>
        </row>
        <row r="564">
          <cell r="C564" t="str">
            <v>DC2+6</v>
          </cell>
          <cell r="D564">
            <v>3</v>
          </cell>
        </row>
        <row r="565">
          <cell r="C565" t="str">
            <v>DC2+9</v>
          </cell>
          <cell r="D565">
            <v>1</v>
          </cell>
        </row>
        <row r="566">
          <cell r="C566" t="str">
            <v>DC2+18</v>
          </cell>
          <cell r="D566">
            <v>1</v>
          </cell>
        </row>
        <row r="567">
          <cell r="C567" t="str">
            <v>DC2+25</v>
          </cell>
          <cell r="D567">
            <v>0</v>
          </cell>
        </row>
        <row r="568">
          <cell r="C568" t="str">
            <v>TOTAL</v>
          </cell>
          <cell r="D568">
            <v>14</v>
          </cell>
        </row>
        <row r="570">
          <cell r="C570" t="str">
            <v>DD45-3</v>
          </cell>
          <cell r="D570">
            <v>0</v>
          </cell>
        </row>
        <row r="571">
          <cell r="C571" t="str">
            <v>DD45+0</v>
          </cell>
          <cell r="D571">
            <v>6</v>
          </cell>
        </row>
        <row r="572">
          <cell r="C572" t="str">
            <v>DD45+3</v>
          </cell>
          <cell r="D572">
            <v>0</v>
          </cell>
        </row>
        <row r="573">
          <cell r="C573" t="str">
            <v>DD45+6</v>
          </cell>
          <cell r="D573">
            <v>1</v>
          </cell>
        </row>
        <row r="574">
          <cell r="C574" t="str">
            <v>DD45+9</v>
          </cell>
          <cell r="D574">
            <v>5</v>
          </cell>
        </row>
        <row r="575">
          <cell r="C575" t="str">
            <v>DD45+18</v>
          </cell>
          <cell r="D575">
            <v>2</v>
          </cell>
        </row>
        <row r="576">
          <cell r="C576" t="str">
            <v>DD45+25</v>
          </cell>
          <cell r="D576">
            <v>5</v>
          </cell>
        </row>
        <row r="577">
          <cell r="C577" t="str">
            <v>TOTAL</v>
          </cell>
          <cell r="D577">
            <v>19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A329-8343-4430-8718-859B4CF2F6F8}">
  <dimension ref="A1:J1"/>
  <sheetViews>
    <sheetView tabSelected="1" workbookViewId="0">
      <selection activeCell="H4" sqref="H4"/>
    </sheetView>
  </sheetViews>
  <sheetFormatPr defaultRowHeight="14.5"/>
  <cols>
    <col min="1" max="1" width="11.90625" bestFit="1" customWidth="1"/>
    <col min="2" max="2" width="10.90625" bestFit="1" customWidth="1"/>
    <col min="3" max="3" width="13" bestFit="1" customWidth="1"/>
    <col min="4" max="4" width="12.1796875" bestFit="1" customWidth="1"/>
    <col min="5" max="5" width="15.7265625" bestFit="1" customWidth="1"/>
    <col min="6" max="6" width="4.1796875" bestFit="1" customWidth="1"/>
    <col min="7" max="7" width="15.90625" bestFit="1" customWidth="1"/>
    <col min="8" max="8" width="13.54296875" bestFit="1" customWidth="1"/>
    <col min="9" max="9" width="14.54296875" bestFit="1" customWidth="1"/>
    <col min="10" max="10" width="18.36328125" bestFit="1" customWidth="1"/>
  </cols>
  <sheetData>
    <row r="1" spans="1:10">
      <c r="A1" s="691" t="s">
        <v>1609</v>
      </c>
      <c r="B1" s="691" t="s">
        <v>1614</v>
      </c>
      <c r="C1" s="691" t="s">
        <v>1934</v>
      </c>
      <c r="D1" s="691" t="s">
        <v>1616</v>
      </c>
      <c r="E1" s="691" t="s">
        <v>1620</v>
      </c>
      <c r="F1" s="691" t="s">
        <v>1612</v>
      </c>
      <c r="G1" s="691" t="s">
        <v>1617</v>
      </c>
      <c r="H1" s="691" t="s">
        <v>1622</v>
      </c>
      <c r="I1" s="691" t="s">
        <v>1720</v>
      </c>
      <c r="J1" s="691" t="s">
        <v>1935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E25C-7B3A-4393-ACB4-09EF27C91DC9}">
  <dimension ref="A2:P300"/>
  <sheetViews>
    <sheetView zoomScale="70" zoomScaleNormal="70" workbookViewId="0">
      <pane ySplit="3" topLeftCell="A163" activePane="bottomLeft" state="frozen"/>
      <selection pane="bottomLeft" activeCell="K202" sqref="K202"/>
    </sheetView>
  </sheetViews>
  <sheetFormatPr defaultRowHeight="14.5"/>
  <cols>
    <col min="2" max="2" width="9.81640625" customWidth="1"/>
    <col min="3" max="3" width="12.453125" customWidth="1"/>
    <col min="4" max="5" width="11.1796875" customWidth="1"/>
    <col min="6" max="6" width="12.54296875" customWidth="1"/>
    <col min="7" max="7" width="37.36328125" bestFit="1" customWidth="1"/>
    <col min="8" max="8" width="17.1796875" customWidth="1"/>
    <col min="9" max="9" width="16.1796875" customWidth="1"/>
    <col min="10" max="10" width="20.1796875" customWidth="1"/>
    <col min="11" max="11" width="16.1796875" customWidth="1"/>
    <col min="12" max="12" width="17.90625" customWidth="1"/>
    <col min="13" max="13" width="21.1796875" customWidth="1"/>
    <col min="14" max="14" width="17.1796875" customWidth="1"/>
    <col min="15" max="15" width="15.90625" customWidth="1"/>
    <col min="16" max="16" width="14.6328125" customWidth="1"/>
  </cols>
  <sheetData>
    <row r="2" spans="1:16">
      <c r="A2" s="531" t="s">
        <v>828</v>
      </c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</row>
    <row r="3" spans="1:16" ht="29">
      <c r="A3" s="54" t="s">
        <v>471</v>
      </c>
      <c r="B3" s="54" t="s">
        <v>472</v>
      </c>
      <c r="C3" s="54" t="s">
        <v>508</v>
      </c>
      <c r="D3" s="55" t="s">
        <v>501</v>
      </c>
      <c r="E3" s="54" t="s">
        <v>1337</v>
      </c>
      <c r="F3" s="39" t="s">
        <v>801</v>
      </c>
      <c r="G3" s="54" t="s">
        <v>474</v>
      </c>
      <c r="H3" s="55" t="s">
        <v>503</v>
      </c>
      <c r="I3" s="65" t="s">
        <v>510</v>
      </c>
      <c r="J3" s="65" t="s">
        <v>1014</v>
      </c>
      <c r="K3" s="65" t="s">
        <v>1180</v>
      </c>
      <c r="L3" s="65" t="s">
        <v>539</v>
      </c>
      <c r="M3" s="54" t="s">
        <v>821</v>
      </c>
      <c r="N3" s="54" t="s">
        <v>822</v>
      </c>
      <c r="O3" s="54" t="s">
        <v>804</v>
      </c>
      <c r="P3" s="54" t="s">
        <v>823</v>
      </c>
    </row>
    <row r="4" spans="1:16" ht="30" customHeight="1">
      <c r="A4" s="152">
        <v>1</v>
      </c>
      <c r="B4" s="48" t="s">
        <v>222</v>
      </c>
      <c r="C4" s="48" t="s">
        <v>12</v>
      </c>
      <c r="D4" s="48">
        <v>45481</v>
      </c>
      <c r="E4" s="319">
        <v>286911</v>
      </c>
      <c r="F4" s="429">
        <v>37.729999999999997</v>
      </c>
      <c r="G4" s="4" t="s">
        <v>477</v>
      </c>
      <c r="H4" s="48">
        <v>45496</v>
      </c>
      <c r="I4" s="47" t="s">
        <v>792</v>
      </c>
      <c r="J4" s="47"/>
      <c r="K4" s="47"/>
      <c r="L4" s="4"/>
      <c r="M4" s="4"/>
      <c r="N4" s="4"/>
      <c r="O4" s="4"/>
      <c r="P4" s="4"/>
    </row>
    <row r="5" spans="1:16" ht="30" customHeight="1">
      <c r="A5" s="152">
        <f>A4+1</f>
        <v>2</v>
      </c>
      <c r="B5" s="48" t="s">
        <v>684</v>
      </c>
      <c r="C5" s="48" t="s">
        <v>12</v>
      </c>
      <c r="D5" s="48">
        <v>45483</v>
      </c>
      <c r="E5" s="319">
        <v>286911</v>
      </c>
      <c r="F5" s="429">
        <v>37.729999999999997</v>
      </c>
      <c r="G5" s="4" t="s">
        <v>477</v>
      </c>
      <c r="H5" s="48">
        <v>45526</v>
      </c>
      <c r="I5" s="47" t="s">
        <v>793</v>
      </c>
      <c r="J5" s="47"/>
      <c r="K5" s="47"/>
      <c r="L5" s="4"/>
      <c r="M5" s="4"/>
      <c r="N5" s="4"/>
      <c r="O5" s="4"/>
      <c r="P5" s="4"/>
    </row>
    <row r="6" spans="1:16" ht="30" customHeight="1">
      <c r="A6" s="152">
        <f t="shared" ref="A6:A69" si="0">A5+1</f>
        <v>3</v>
      </c>
      <c r="B6" s="48" t="s">
        <v>236</v>
      </c>
      <c r="C6" s="48" t="s">
        <v>12</v>
      </c>
      <c r="D6" s="48">
        <v>45500</v>
      </c>
      <c r="E6" s="319">
        <v>286911</v>
      </c>
      <c r="F6" s="429">
        <v>37.729999999999997</v>
      </c>
      <c r="G6" s="4" t="s">
        <v>477</v>
      </c>
      <c r="H6" s="48">
        <v>45517</v>
      </c>
      <c r="I6" s="47" t="s">
        <v>792</v>
      </c>
      <c r="J6" s="47"/>
      <c r="K6" s="47"/>
      <c r="L6" s="4"/>
      <c r="M6" s="4"/>
      <c r="N6" s="4"/>
      <c r="O6" s="4"/>
      <c r="P6" s="4"/>
    </row>
    <row r="7" spans="1:16" ht="30" customHeight="1">
      <c r="A7" s="152">
        <f t="shared" si="0"/>
        <v>4</v>
      </c>
      <c r="B7" s="153" t="s">
        <v>219</v>
      </c>
      <c r="C7" s="81" t="s">
        <v>790</v>
      </c>
      <c r="D7" s="81">
        <v>45518</v>
      </c>
      <c r="E7" s="49">
        <v>403998</v>
      </c>
      <c r="F7" s="154">
        <v>54.417999999999999</v>
      </c>
      <c r="G7" s="49" t="s">
        <v>768</v>
      </c>
      <c r="H7" s="81">
        <v>45543</v>
      </c>
      <c r="I7" s="47" t="s">
        <v>792</v>
      </c>
      <c r="J7" s="47"/>
      <c r="K7" s="47"/>
      <c r="L7" s="67"/>
      <c r="M7" s="4"/>
      <c r="N7" s="4"/>
      <c r="O7" s="4"/>
      <c r="P7" s="4"/>
    </row>
    <row r="8" spans="1:16" ht="30" customHeight="1">
      <c r="A8" s="152">
        <f t="shared" si="0"/>
        <v>5</v>
      </c>
      <c r="B8" s="81" t="s">
        <v>688</v>
      </c>
      <c r="C8" s="81" t="s">
        <v>12</v>
      </c>
      <c r="D8" s="81">
        <v>45525</v>
      </c>
      <c r="E8" s="319">
        <v>286911</v>
      </c>
      <c r="F8" s="154">
        <v>37.729999999999997</v>
      </c>
      <c r="G8" s="49" t="s">
        <v>768</v>
      </c>
      <c r="H8" s="81">
        <v>45548</v>
      </c>
      <c r="I8" s="84" t="s">
        <v>839</v>
      </c>
      <c r="J8" s="84"/>
      <c r="K8" s="84"/>
      <c r="L8" s="49"/>
      <c r="M8" s="4"/>
      <c r="N8" s="4"/>
      <c r="O8" s="4"/>
      <c r="P8" s="4"/>
    </row>
    <row r="9" spans="1:16" ht="30" customHeight="1">
      <c r="A9" s="152">
        <f t="shared" si="0"/>
        <v>6</v>
      </c>
      <c r="B9" s="49" t="s">
        <v>607</v>
      </c>
      <c r="C9" s="81" t="s">
        <v>12</v>
      </c>
      <c r="D9" s="81">
        <v>45533</v>
      </c>
      <c r="E9" s="319">
        <v>286911</v>
      </c>
      <c r="F9" s="154">
        <v>37.729999999999997</v>
      </c>
      <c r="G9" s="49" t="s">
        <v>477</v>
      </c>
      <c r="H9" s="81">
        <v>45571</v>
      </c>
      <c r="I9" s="84" t="s">
        <v>841</v>
      </c>
      <c r="J9" s="84"/>
      <c r="K9" s="84"/>
      <c r="L9" s="49"/>
      <c r="M9" s="4"/>
      <c r="N9" s="4"/>
      <c r="O9" s="4"/>
      <c r="P9" s="4"/>
    </row>
    <row r="10" spans="1:16" ht="30" customHeight="1">
      <c r="A10" s="152">
        <f t="shared" si="0"/>
        <v>7</v>
      </c>
      <c r="B10" s="49" t="s">
        <v>417</v>
      </c>
      <c r="C10" s="81" t="s">
        <v>789</v>
      </c>
      <c r="D10" s="81">
        <v>45534</v>
      </c>
      <c r="E10" s="49">
        <v>470077</v>
      </c>
      <c r="F10" s="154">
        <v>64.254000000000005</v>
      </c>
      <c r="G10" s="49" t="s">
        <v>477</v>
      </c>
      <c r="H10" s="81">
        <v>45558</v>
      </c>
      <c r="I10" s="84" t="s">
        <v>794</v>
      </c>
      <c r="J10" s="84"/>
      <c r="K10" s="84"/>
      <c r="L10" s="49"/>
      <c r="M10" s="4"/>
      <c r="N10" s="4"/>
      <c r="O10" s="4"/>
      <c r="P10" s="4"/>
    </row>
    <row r="11" spans="1:16" ht="30" customHeight="1">
      <c r="A11" s="152">
        <f t="shared" si="0"/>
        <v>8</v>
      </c>
      <c r="B11" s="49" t="s">
        <v>244</v>
      </c>
      <c r="C11" s="81" t="s">
        <v>12</v>
      </c>
      <c r="D11" s="72">
        <v>45544</v>
      </c>
      <c r="E11" s="319">
        <v>286911</v>
      </c>
      <c r="F11" s="154">
        <v>37.729999999999997</v>
      </c>
      <c r="G11" s="49" t="s">
        <v>477</v>
      </c>
      <c r="H11" s="81">
        <v>45555</v>
      </c>
      <c r="I11" s="84" t="s">
        <v>792</v>
      </c>
      <c r="J11" s="84"/>
      <c r="K11" s="84"/>
      <c r="L11" s="49"/>
      <c r="M11" s="4"/>
      <c r="N11" s="4"/>
      <c r="O11" s="4"/>
      <c r="P11" s="4"/>
    </row>
    <row r="12" spans="1:16" ht="30" customHeight="1">
      <c r="A12" s="152">
        <f t="shared" si="0"/>
        <v>9</v>
      </c>
      <c r="B12" s="49" t="s">
        <v>420</v>
      </c>
      <c r="C12" s="49" t="s">
        <v>9</v>
      </c>
      <c r="D12" s="81">
        <v>45546</v>
      </c>
      <c r="E12" s="49">
        <v>1003256</v>
      </c>
      <c r="F12" s="49">
        <v>129.34100000000001</v>
      </c>
      <c r="G12" s="49" t="s">
        <v>768</v>
      </c>
      <c r="H12" s="81">
        <v>45596</v>
      </c>
      <c r="I12" s="49" t="s">
        <v>838</v>
      </c>
      <c r="J12" s="49">
        <v>34</v>
      </c>
      <c r="K12" s="49"/>
      <c r="L12" s="49"/>
      <c r="M12" s="4"/>
      <c r="N12" s="4"/>
      <c r="O12" s="4"/>
      <c r="P12" s="4"/>
    </row>
    <row r="13" spans="1:16" ht="30" customHeight="1">
      <c r="A13" s="152">
        <f t="shared" si="0"/>
        <v>10</v>
      </c>
      <c r="B13" s="49" t="s">
        <v>435</v>
      </c>
      <c r="C13" s="49" t="s">
        <v>55</v>
      </c>
      <c r="D13" s="81">
        <v>45549</v>
      </c>
      <c r="E13" s="49">
        <v>297143</v>
      </c>
      <c r="F13" s="49">
        <v>39.459000000000003</v>
      </c>
      <c r="G13" s="49" t="s">
        <v>768</v>
      </c>
      <c r="H13" s="81">
        <v>45593</v>
      </c>
      <c r="I13" s="49" t="s">
        <v>1020</v>
      </c>
      <c r="J13" s="49"/>
      <c r="K13" s="49"/>
      <c r="L13" s="49"/>
      <c r="M13" s="4"/>
      <c r="N13" s="4"/>
      <c r="O13" s="4"/>
      <c r="P13" s="4"/>
    </row>
    <row r="14" spans="1:16" ht="38" customHeight="1">
      <c r="A14" s="152">
        <f t="shared" si="0"/>
        <v>11</v>
      </c>
      <c r="B14" s="49" t="s">
        <v>241</v>
      </c>
      <c r="C14" s="49" t="s">
        <v>12</v>
      </c>
      <c r="D14" s="81">
        <v>45557</v>
      </c>
      <c r="E14" s="319">
        <v>286911</v>
      </c>
      <c r="F14" s="154">
        <v>37.729999999999997</v>
      </c>
      <c r="G14" s="49" t="s">
        <v>477</v>
      </c>
      <c r="H14" s="81">
        <v>45574</v>
      </c>
      <c r="I14" s="49" t="s">
        <v>985</v>
      </c>
      <c r="J14" s="49"/>
      <c r="K14" s="49"/>
      <c r="L14" s="119"/>
      <c r="M14" s="4"/>
      <c r="N14" s="4"/>
      <c r="O14" s="4"/>
      <c r="P14" s="4"/>
    </row>
    <row r="15" spans="1:16" ht="30" customHeight="1">
      <c r="A15" s="152">
        <f t="shared" si="0"/>
        <v>12</v>
      </c>
      <c r="B15" s="49" t="s">
        <v>608</v>
      </c>
      <c r="C15" s="49" t="s">
        <v>11</v>
      </c>
      <c r="D15" s="81">
        <v>45558</v>
      </c>
      <c r="E15" s="49">
        <v>273608.93</v>
      </c>
      <c r="F15" s="49">
        <v>36.043999999999997</v>
      </c>
      <c r="G15" s="49" t="s">
        <v>477</v>
      </c>
      <c r="H15" s="81">
        <v>45589</v>
      </c>
      <c r="I15" s="84" t="s">
        <v>794</v>
      </c>
      <c r="J15" s="84">
        <v>42</v>
      </c>
      <c r="K15" s="84"/>
      <c r="L15" s="49"/>
      <c r="M15" s="4"/>
      <c r="N15" s="4"/>
      <c r="O15" s="4"/>
      <c r="P15" s="4"/>
    </row>
    <row r="16" spans="1:16" ht="30" customHeight="1">
      <c r="A16" s="152">
        <f t="shared" si="0"/>
        <v>13</v>
      </c>
      <c r="B16" s="49" t="s">
        <v>426</v>
      </c>
      <c r="C16" s="49" t="s">
        <v>69</v>
      </c>
      <c r="D16" s="81">
        <v>45565</v>
      </c>
      <c r="E16" s="49">
        <v>424198</v>
      </c>
      <c r="F16" s="49">
        <v>56.863</v>
      </c>
      <c r="G16" s="49" t="s">
        <v>768</v>
      </c>
      <c r="H16" s="81">
        <v>45596</v>
      </c>
      <c r="I16" s="49" t="s">
        <v>983</v>
      </c>
      <c r="J16" s="49"/>
      <c r="K16" s="49"/>
      <c r="L16" s="49"/>
      <c r="M16" s="4"/>
      <c r="N16" s="4"/>
      <c r="O16" s="4"/>
      <c r="P16" s="4"/>
    </row>
    <row r="17" spans="1:16" ht="30" customHeight="1">
      <c r="A17" s="152">
        <f t="shared" si="0"/>
        <v>14</v>
      </c>
      <c r="B17" s="49" t="s">
        <v>242</v>
      </c>
      <c r="C17" s="49" t="s">
        <v>25</v>
      </c>
      <c r="D17" s="81">
        <v>45574</v>
      </c>
      <c r="E17" s="49">
        <v>403998</v>
      </c>
      <c r="F17" s="49">
        <v>54.417999999999999</v>
      </c>
      <c r="G17" s="49" t="s">
        <v>768</v>
      </c>
      <c r="H17" s="81">
        <v>45593</v>
      </c>
      <c r="I17" s="49" t="s">
        <v>985</v>
      </c>
      <c r="J17" s="49"/>
      <c r="K17" s="49"/>
      <c r="L17" s="49"/>
      <c r="M17" s="4"/>
      <c r="N17" s="4"/>
      <c r="O17" s="4"/>
      <c r="P17" s="4"/>
    </row>
    <row r="18" spans="1:16" ht="30" customHeight="1">
      <c r="A18" s="152">
        <f t="shared" si="0"/>
        <v>15</v>
      </c>
      <c r="B18" s="49" t="s">
        <v>631</v>
      </c>
      <c r="C18" s="49" t="s">
        <v>40</v>
      </c>
      <c r="D18" s="81">
        <v>45588</v>
      </c>
      <c r="E18" s="49">
        <v>650023</v>
      </c>
      <c r="F18" s="49">
        <v>85.233999999999995</v>
      </c>
      <c r="G18" s="49" t="s">
        <v>768</v>
      </c>
      <c r="H18" s="81">
        <v>45608</v>
      </c>
      <c r="I18" s="49" t="s">
        <v>764</v>
      </c>
      <c r="J18" s="49">
        <v>23</v>
      </c>
      <c r="K18" s="49"/>
      <c r="L18" s="49"/>
      <c r="M18" s="4"/>
      <c r="N18" s="4"/>
      <c r="O18" s="4"/>
      <c r="P18" s="4"/>
    </row>
    <row r="19" spans="1:16" ht="30" customHeight="1">
      <c r="A19" s="152">
        <f t="shared" si="0"/>
        <v>16</v>
      </c>
      <c r="B19" s="49" t="s">
        <v>423</v>
      </c>
      <c r="C19" s="49" t="s">
        <v>12</v>
      </c>
      <c r="D19" s="81">
        <v>45590</v>
      </c>
      <c r="E19" s="319">
        <v>286911</v>
      </c>
      <c r="F19" s="154">
        <v>37.729999999999997</v>
      </c>
      <c r="G19" s="49" t="s">
        <v>768</v>
      </c>
      <c r="H19" s="81">
        <v>45603</v>
      </c>
      <c r="I19" s="84" t="s">
        <v>794</v>
      </c>
      <c r="J19" s="49"/>
      <c r="K19" s="49"/>
      <c r="L19" s="49"/>
      <c r="M19" s="4"/>
      <c r="N19" s="4"/>
      <c r="O19" s="4"/>
      <c r="P19" s="4"/>
    </row>
    <row r="20" spans="1:16" ht="30" customHeight="1">
      <c r="A20" s="152">
        <f t="shared" si="0"/>
        <v>17</v>
      </c>
      <c r="B20" s="49" t="s">
        <v>648</v>
      </c>
      <c r="C20" s="49" t="s">
        <v>12</v>
      </c>
      <c r="D20" s="81">
        <v>45594</v>
      </c>
      <c r="E20" s="319">
        <v>286911</v>
      </c>
      <c r="F20" s="154">
        <v>37.729999999999997</v>
      </c>
      <c r="G20" s="49" t="s">
        <v>768</v>
      </c>
      <c r="H20" s="81">
        <v>45612</v>
      </c>
      <c r="I20" s="49" t="s">
        <v>983</v>
      </c>
      <c r="J20" s="49"/>
      <c r="K20" s="49"/>
      <c r="L20" s="49"/>
      <c r="M20" s="4"/>
      <c r="N20" s="4"/>
      <c r="O20" s="4"/>
      <c r="P20" s="4"/>
    </row>
    <row r="21" spans="1:16" ht="30" customHeight="1">
      <c r="A21" s="152">
        <f t="shared" si="0"/>
        <v>18</v>
      </c>
      <c r="B21" s="49" t="s">
        <v>245</v>
      </c>
      <c r="C21" s="49" t="s">
        <v>71</v>
      </c>
      <c r="D21" s="81">
        <v>45595</v>
      </c>
      <c r="E21" s="49">
        <v>342192</v>
      </c>
      <c r="F21" s="49">
        <v>44.728000000000002</v>
      </c>
      <c r="G21" s="49" t="s">
        <v>768</v>
      </c>
      <c r="H21" s="81">
        <v>45611</v>
      </c>
      <c r="I21" s="49" t="s">
        <v>1026</v>
      </c>
      <c r="J21" s="49">
        <v>35</v>
      </c>
      <c r="K21" s="49"/>
      <c r="L21" s="49"/>
      <c r="M21" s="4"/>
      <c r="N21" s="4"/>
      <c r="O21" s="4"/>
      <c r="P21" s="4"/>
    </row>
    <row r="22" spans="1:16" ht="30" customHeight="1">
      <c r="A22" s="152">
        <f t="shared" si="0"/>
        <v>19</v>
      </c>
      <c r="B22" s="49" t="s">
        <v>413</v>
      </c>
      <c r="C22" s="49" t="s">
        <v>25</v>
      </c>
      <c r="D22" s="81">
        <v>45600</v>
      </c>
      <c r="E22" s="49">
        <v>403998</v>
      </c>
      <c r="F22" s="49">
        <v>54.417999999999999</v>
      </c>
      <c r="G22" s="49" t="s">
        <v>768</v>
      </c>
      <c r="H22" s="81">
        <v>45617</v>
      </c>
      <c r="I22" s="49" t="s">
        <v>1020</v>
      </c>
      <c r="J22" s="49"/>
      <c r="K22" s="49"/>
      <c r="L22" s="49"/>
      <c r="M22" s="4"/>
      <c r="N22" s="4"/>
      <c r="O22" s="4"/>
      <c r="P22" s="4"/>
    </row>
    <row r="23" spans="1:16" ht="30" customHeight="1">
      <c r="A23" s="152">
        <f t="shared" si="0"/>
        <v>20</v>
      </c>
      <c r="B23" s="49" t="s">
        <v>419</v>
      </c>
      <c r="C23" s="49" t="s">
        <v>9</v>
      </c>
      <c r="D23" s="81">
        <v>45606</v>
      </c>
      <c r="E23" s="49">
        <v>1003256</v>
      </c>
      <c r="F23" s="99">
        <v>129.34100000000001</v>
      </c>
      <c r="G23" s="49" t="s">
        <v>768</v>
      </c>
      <c r="H23" s="81">
        <v>45649</v>
      </c>
      <c r="I23" s="49" t="s">
        <v>1113</v>
      </c>
      <c r="J23" s="49">
        <v>29</v>
      </c>
      <c r="K23" s="49"/>
      <c r="L23" s="49"/>
      <c r="M23" s="4"/>
      <c r="N23" s="4"/>
      <c r="O23" s="4"/>
      <c r="P23" s="4"/>
    </row>
    <row r="24" spans="1:16" ht="30" customHeight="1">
      <c r="A24" s="152">
        <f t="shared" si="0"/>
        <v>21</v>
      </c>
      <c r="B24" s="49" t="s">
        <v>429</v>
      </c>
      <c r="C24" s="49" t="s">
        <v>54</v>
      </c>
      <c r="D24" s="81">
        <v>45606</v>
      </c>
      <c r="E24" s="49">
        <v>719574</v>
      </c>
      <c r="F24" s="99" t="s">
        <v>1044</v>
      </c>
      <c r="G24" s="49" t="s">
        <v>768</v>
      </c>
      <c r="H24" s="81">
        <v>45633</v>
      </c>
      <c r="I24" s="49" t="s">
        <v>1031</v>
      </c>
      <c r="J24" s="49">
        <v>29</v>
      </c>
      <c r="K24" s="49"/>
      <c r="L24" s="49"/>
      <c r="M24" s="4"/>
      <c r="N24" s="4"/>
      <c r="O24" s="4"/>
      <c r="P24" s="4"/>
    </row>
    <row r="25" spans="1:16" ht="30" customHeight="1">
      <c r="A25" s="152">
        <f t="shared" si="0"/>
        <v>22</v>
      </c>
      <c r="B25" s="49" t="s">
        <v>206</v>
      </c>
      <c r="C25" s="49" t="s">
        <v>55</v>
      </c>
      <c r="D25" s="81">
        <v>45612</v>
      </c>
      <c r="E25" s="49">
        <v>297143</v>
      </c>
      <c r="F25" s="49">
        <v>39.459000000000003</v>
      </c>
      <c r="G25" s="49" t="s">
        <v>768</v>
      </c>
      <c r="H25" s="81">
        <v>45618</v>
      </c>
      <c r="I25" s="49" t="s">
        <v>764</v>
      </c>
      <c r="J25" s="81"/>
      <c r="K25" s="81"/>
      <c r="L25" s="49"/>
      <c r="M25" s="4"/>
      <c r="N25" s="4"/>
      <c r="O25" s="4"/>
      <c r="P25" s="4"/>
    </row>
    <row r="26" spans="1:16" ht="30" customHeight="1">
      <c r="A26" s="152">
        <f t="shared" si="0"/>
        <v>23</v>
      </c>
      <c r="B26" s="49" t="s">
        <v>290</v>
      </c>
      <c r="C26" s="49" t="s">
        <v>297</v>
      </c>
      <c r="D26" s="81">
        <v>45618</v>
      </c>
      <c r="E26" s="49">
        <v>480757</v>
      </c>
      <c r="F26" s="49">
        <v>63.509</v>
      </c>
      <c r="G26" s="49" t="s">
        <v>768</v>
      </c>
      <c r="H26" s="81">
        <v>45640</v>
      </c>
      <c r="I26" s="49" t="s">
        <v>1053</v>
      </c>
      <c r="J26" s="49"/>
      <c r="K26" s="49"/>
      <c r="L26" s="49"/>
      <c r="M26" s="4"/>
      <c r="N26" s="4"/>
      <c r="O26" s="4"/>
      <c r="P26" s="4"/>
    </row>
    <row r="27" spans="1:16" ht="30" customHeight="1">
      <c r="A27" s="152">
        <f t="shared" si="0"/>
        <v>24</v>
      </c>
      <c r="B27" s="49" t="s">
        <v>299</v>
      </c>
      <c r="C27" s="49" t="s">
        <v>11</v>
      </c>
      <c r="D27" s="81">
        <v>45618</v>
      </c>
      <c r="E27" s="49">
        <v>273608.93</v>
      </c>
      <c r="F27" s="49">
        <v>36.045000000000002</v>
      </c>
      <c r="G27" s="49" t="s">
        <v>768</v>
      </c>
      <c r="H27" s="81">
        <v>45626</v>
      </c>
      <c r="I27" s="49" t="s">
        <v>1054</v>
      </c>
      <c r="J27" s="49"/>
      <c r="K27" s="49"/>
      <c r="L27" s="49"/>
      <c r="M27" s="4"/>
      <c r="N27" s="4"/>
      <c r="O27" s="4"/>
      <c r="P27" s="4"/>
    </row>
    <row r="28" spans="1:16" ht="30" customHeight="1">
      <c r="A28" s="152">
        <f t="shared" si="0"/>
        <v>25</v>
      </c>
      <c r="B28" s="49" t="s">
        <v>288</v>
      </c>
      <c r="C28" s="49" t="s">
        <v>12</v>
      </c>
      <c r="D28" s="81">
        <v>45618</v>
      </c>
      <c r="E28" s="319">
        <v>286911</v>
      </c>
      <c r="F28" s="154">
        <v>37.729999999999997</v>
      </c>
      <c r="G28" s="49" t="s">
        <v>768</v>
      </c>
      <c r="H28" s="81">
        <v>45622</v>
      </c>
      <c r="I28" s="49" t="s">
        <v>1055</v>
      </c>
      <c r="J28" s="49"/>
      <c r="K28" s="49"/>
      <c r="L28" s="49"/>
      <c r="M28" s="4"/>
      <c r="N28" s="4"/>
      <c r="O28" s="4"/>
      <c r="P28" s="4"/>
    </row>
    <row r="29" spans="1:16" ht="30" customHeight="1">
      <c r="A29" s="152">
        <f t="shared" si="0"/>
        <v>26</v>
      </c>
      <c r="B29" s="49" t="s">
        <v>421</v>
      </c>
      <c r="C29" s="49" t="s">
        <v>365</v>
      </c>
      <c r="D29" s="81">
        <v>45619</v>
      </c>
      <c r="E29" s="49">
        <v>780122</v>
      </c>
      <c r="F29" s="49">
        <v>97.933999999999997</v>
      </c>
      <c r="G29" s="49" t="s">
        <v>768</v>
      </c>
      <c r="H29" s="81">
        <v>45654</v>
      </c>
      <c r="I29" s="49" t="s">
        <v>1061</v>
      </c>
      <c r="J29" s="49"/>
      <c r="K29" s="49"/>
      <c r="L29" s="49"/>
      <c r="M29" s="4"/>
      <c r="N29" s="4"/>
      <c r="O29" s="4"/>
      <c r="P29" s="4"/>
    </row>
    <row r="30" spans="1:16" ht="30" customHeight="1">
      <c r="A30" s="152">
        <f t="shared" si="0"/>
        <v>27</v>
      </c>
      <c r="B30" s="49" t="s">
        <v>425</v>
      </c>
      <c r="C30" s="49" t="s">
        <v>53</v>
      </c>
      <c r="D30" s="81">
        <v>45613</v>
      </c>
      <c r="E30" s="49">
        <v>559332</v>
      </c>
      <c r="F30" s="49">
        <v>74.632000000000005</v>
      </c>
      <c r="G30" s="49" t="s">
        <v>768</v>
      </c>
      <c r="H30" s="81">
        <v>45636</v>
      </c>
      <c r="I30" s="49" t="s">
        <v>1060</v>
      </c>
      <c r="J30" s="49"/>
      <c r="K30" s="49"/>
      <c r="L30" s="49"/>
      <c r="M30" s="4"/>
      <c r="N30" s="4"/>
      <c r="O30" s="4"/>
      <c r="P30" s="4"/>
    </row>
    <row r="31" spans="1:16" ht="30" customHeight="1">
      <c r="A31" s="152">
        <f t="shared" si="0"/>
        <v>28</v>
      </c>
      <c r="B31" s="49" t="s">
        <v>414</v>
      </c>
      <c r="C31" s="49" t="s">
        <v>153</v>
      </c>
      <c r="D31" s="81">
        <v>45623</v>
      </c>
      <c r="E31" s="49">
        <v>635073</v>
      </c>
      <c r="F31" s="49">
        <v>84.299000000000007</v>
      </c>
      <c r="G31" s="71" t="s">
        <v>768</v>
      </c>
      <c r="H31" s="81">
        <v>45647</v>
      </c>
      <c r="I31" s="49" t="s">
        <v>1130</v>
      </c>
      <c r="J31" s="49"/>
      <c r="K31" s="49"/>
      <c r="L31" s="49"/>
      <c r="M31" s="4"/>
      <c r="N31" s="4"/>
      <c r="O31" s="4"/>
      <c r="P31" s="4"/>
    </row>
    <row r="32" spans="1:16" ht="30" customHeight="1">
      <c r="A32" s="152">
        <f t="shared" si="0"/>
        <v>29</v>
      </c>
      <c r="B32" s="49" t="s">
        <v>289</v>
      </c>
      <c r="C32" s="49" t="s">
        <v>23</v>
      </c>
      <c r="D32" s="81">
        <v>45623</v>
      </c>
      <c r="E32" s="49">
        <v>480757</v>
      </c>
      <c r="F32" s="49">
        <v>63.509</v>
      </c>
      <c r="G32" s="71" t="s">
        <v>768</v>
      </c>
      <c r="H32" s="81">
        <v>45636</v>
      </c>
      <c r="I32" s="49" t="s">
        <v>1055</v>
      </c>
      <c r="J32" s="49"/>
      <c r="K32" s="49"/>
      <c r="L32" s="49"/>
      <c r="M32" s="4"/>
      <c r="N32" s="4"/>
      <c r="O32" s="4"/>
      <c r="P32" s="4"/>
    </row>
    <row r="33" spans="1:16" ht="30" customHeight="1">
      <c r="A33" s="152">
        <f t="shared" si="0"/>
        <v>30</v>
      </c>
      <c r="B33" s="49" t="s">
        <v>410</v>
      </c>
      <c r="C33" s="49" t="s">
        <v>166</v>
      </c>
      <c r="D33" s="81">
        <v>45629</v>
      </c>
      <c r="E33" s="49">
        <v>503365</v>
      </c>
      <c r="F33" s="49">
        <v>65.757000000000005</v>
      </c>
      <c r="G33" s="49" t="s">
        <v>768</v>
      </c>
      <c r="H33" s="81">
        <v>45654</v>
      </c>
      <c r="I33" s="49" t="s">
        <v>1079</v>
      </c>
      <c r="J33" s="49"/>
      <c r="K33" s="49"/>
      <c r="L33" s="49"/>
      <c r="M33" s="4"/>
      <c r="N33" s="4"/>
      <c r="O33" s="4"/>
      <c r="P33" s="4"/>
    </row>
    <row r="34" spans="1:16" ht="30" customHeight="1">
      <c r="A34" s="152">
        <f t="shared" si="0"/>
        <v>31</v>
      </c>
      <c r="B34" s="49" t="s">
        <v>446</v>
      </c>
      <c r="C34" s="49" t="s">
        <v>22</v>
      </c>
      <c r="D34" s="81">
        <v>45628</v>
      </c>
      <c r="E34" s="49">
        <v>357181</v>
      </c>
      <c r="F34" s="49">
        <v>46.622999999999998</v>
      </c>
      <c r="G34" s="49" t="s">
        <v>768</v>
      </c>
      <c r="H34" s="81">
        <v>45642</v>
      </c>
      <c r="I34" s="49" t="s">
        <v>1068</v>
      </c>
      <c r="J34" s="49"/>
      <c r="K34" s="49"/>
      <c r="L34" s="49"/>
      <c r="M34" s="4"/>
      <c r="N34" s="4"/>
      <c r="O34" s="4"/>
      <c r="P34" s="4"/>
    </row>
    <row r="35" spans="1:16" ht="30" customHeight="1">
      <c r="A35" s="152">
        <f t="shared" si="0"/>
        <v>32</v>
      </c>
      <c r="B35" s="49" t="s">
        <v>294</v>
      </c>
      <c r="C35" s="49" t="s">
        <v>12</v>
      </c>
      <c r="D35" s="81">
        <v>45635</v>
      </c>
      <c r="E35" s="319">
        <v>286911</v>
      </c>
      <c r="F35" s="154">
        <v>37.729999999999997</v>
      </c>
      <c r="G35" s="71" t="s">
        <v>768</v>
      </c>
      <c r="H35" s="81">
        <v>45649</v>
      </c>
      <c r="I35" s="49" t="s">
        <v>1054</v>
      </c>
      <c r="J35" s="49"/>
      <c r="K35" s="49"/>
      <c r="L35" s="49"/>
      <c r="M35" s="4"/>
      <c r="N35" s="4"/>
      <c r="O35" s="4"/>
      <c r="P35" s="4"/>
    </row>
    <row r="36" spans="1:16" ht="30" customHeight="1">
      <c r="A36" s="152">
        <f t="shared" si="0"/>
        <v>33</v>
      </c>
      <c r="B36" s="49" t="s">
        <v>301</v>
      </c>
      <c r="C36" s="49" t="s">
        <v>54</v>
      </c>
      <c r="D36" s="81">
        <v>45637</v>
      </c>
      <c r="E36" s="49">
        <v>719574</v>
      </c>
      <c r="F36" s="49">
        <v>94.408000000000001</v>
      </c>
      <c r="G36" s="49" t="s">
        <v>768</v>
      </c>
      <c r="H36" s="81">
        <v>45647</v>
      </c>
      <c r="I36" s="49" t="s">
        <v>1055</v>
      </c>
      <c r="J36" s="49"/>
      <c r="K36" s="49"/>
      <c r="L36" s="49"/>
      <c r="M36" s="4"/>
      <c r="N36" s="4"/>
      <c r="O36" s="4"/>
      <c r="P36" s="4"/>
    </row>
    <row r="37" spans="1:16" ht="30" customHeight="1">
      <c r="A37" s="152">
        <f t="shared" si="0"/>
        <v>34</v>
      </c>
      <c r="B37" s="49" t="s">
        <v>434</v>
      </c>
      <c r="C37" s="49" t="s">
        <v>12</v>
      </c>
      <c r="D37" s="81">
        <v>45637</v>
      </c>
      <c r="E37" s="319">
        <v>286911</v>
      </c>
      <c r="F37" s="154">
        <v>37.729999999999997</v>
      </c>
      <c r="G37" s="49" t="s">
        <v>768</v>
      </c>
      <c r="H37" s="81">
        <v>45650</v>
      </c>
      <c r="I37" s="49" t="s">
        <v>1031</v>
      </c>
      <c r="J37" s="49"/>
      <c r="K37" s="49"/>
      <c r="L37" s="49"/>
      <c r="M37" s="4"/>
      <c r="N37" s="4"/>
      <c r="O37" s="4"/>
      <c r="P37" s="4"/>
    </row>
    <row r="38" spans="1:16" ht="30" customHeight="1">
      <c r="A38" s="152">
        <f t="shared" si="0"/>
        <v>35</v>
      </c>
      <c r="B38" s="49" t="s">
        <v>445</v>
      </c>
      <c r="C38" s="49" t="s">
        <v>53</v>
      </c>
      <c r="D38" s="81">
        <v>45637</v>
      </c>
      <c r="E38" s="49">
        <v>559332</v>
      </c>
      <c r="F38" s="49">
        <v>74.632000000000005</v>
      </c>
      <c r="G38" s="49" t="s">
        <v>768</v>
      </c>
      <c r="H38" s="81">
        <v>45657</v>
      </c>
      <c r="I38" s="49" t="s">
        <v>983</v>
      </c>
      <c r="J38" s="49"/>
      <c r="K38" s="49"/>
      <c r="L38" s="49"/>
      <c r="M38" s="4"/>
      <c r="N38" s="4"/>
      <c r="O38" s="4"/>
      <c r="P38" s="4"/>
    </row>
    <row r="39" spans="1:16" ht="30" customHeight="1">
      <c r="A39" s="152">
        <f t="shared" si="0"/>
        <v>36</v>
      </c>
      <c r="B39" s="49" t="s">
        <v>319</v>
      </c>
      <c r="C39" s="49" t="s">
        <v>12</v>
      </c>
      <c r="D39" s="81">
        <v>45649</v>
      </c>
      <c r="E39" s="319">
        <v>286911</v>
      </c>
      <c r="F39" s="154">
        <v>37.729999999999997</v>
      </c>
      <c r="G39" s="49" t="s">
        <v>768</v>
      </c>
      <c r="H39" s="81">
        <v>45655</v>
      </c>
      <c r="I39" s="49" t="s">
        <v>1055</v>
      </c>
      <c r="J39" s="49"/>
      <c r="K39" s="49"/>
      <c r="L39" s="49"/>
      <c r="M39" s="4"/>
      <c r="N39" s="4"/>
      <c r="O39" s="4"/>
      <c r="P39" s="4"/>
    </row>
    <row r="40" spans="1:16" ht="30" customHeight="1">
      <c r="A40" s="152">
        <f t="shared" si="0"/>
        <v>37</v>
      </c>
      <c r="B40" s="49" t="s">
        <v>427</v>
      </c>
      <c r="C40" s="49" t="s">
        <v>80</v>
      </c>
      <c r="D40" s="81">
        <v>45654</v>
      </c>
      <c r="E40" s="49">
        <v>403998</v>
      </c>
      <c r="F40" s="49">
        <v>54.417999999999999</v>
      </c>
      <c r="G40" s="49" t="s">
        <v>768</v>
      </c>
      <c r="H40" s="81">
        <v>45669</v>
      </c>
      <c r="I40" s="49" t="s">
        <v>1130</v>
      </c>
      <c r="J40" s="49"/>
      <c r="K40" s="49"/>
      <c r="L40" s="49"/>
      <c r="M40" s="4"/>
      <c r="N40" s="4"/>
      <c r="O40" s="4"/>
      <c r="P40" s="4"/>
    </row>
    <row r="41" spans="1:16" ht="30" customHeight="1">
      <c r="A41" s="152">
        <f t="shared" si="0"/>
        <v>38</v>
      </c>
      <c r="B41" s="49" t="s">
        <v>287</v>
      </c>
      <c r="C41" s="49" t="s">
        <v>11</v>
      </c>
      <c r="D41" s="81">
        <v>45652</v>
      </c>
      <c r="E41" s="49">
        <v>273608.93</v>
      </c>
      <c r="F41" s="49">
        <v>36.045000000000002</v>
      </c>
      <c r="G41" s="49" t="s">
        <v>768</v>
      </c>
      <c r="H41" s="81">
        <v>45661</v>
      </c>
      <c r="I41" s="49" t="s">
        <v>1054</v>
      </c>
      <c r="J41" s="49"/>
      <c r="K41" s="49"/>
      <c r="L41" s="49"/>
      <c r="M41" s="4"/>
      <c r="N41" s="4"/>
      <c r="O41" s="4"/>
      <c r="P41" s="4"/>
    </row>
    <row r="42" spans="1:16" ht="30" customHeight="1">
      <c r="A42" s="152">
        <f t="shared" si="0"/>
        <v>39</v>
      </c>
      <c r="B42" s="49" t="s">
        <v>683</v>
      </c>
      <c r="C42" s="49" t="s">
        <v>55</v>
      </c>
      <c r="D42" s="81">
        <v>45652</v>
      </c>
      <c r="E42" s="49">
        <v>297143</v>
      </c>
      <c r="F42" s="49">
        <v>39.459000000000003</v>
      </c>
      <c r="G42" s="49" t="s">
        <v>768</v>
      </c>
      <c r="H42" s="81">
        <v>45659</v>
      </c>
      <c r="I42" s="49" t="s">
        <v>1113</v>
      </c>
      <c r="J42" s="49"/>
      <c r="K42" s="49"/>
      <c r="L42" s="49"/>
      <c r="M42" s="4"/>
      <c r="N42" s="4"/>
      <c r="O42" s="4"/>
      <c r="P42" s="4"/>
    </row>
    <row r="43" spans="1:16" ht="30" customHeight="1">
      <c r="A43" s="152">
        <f t="shared" si="0"/>
        <v>40</v>
      </c>
      <c r="B43" s="49" t="s">
        <v>431</v>
      </c>
      <c r="C43" s="49" t="s">
        <v>12</v>
      </c>
      <c r="D43" s="81">
        <v>45654</v>
      </c>
      <c r="E43" s="319">
        <v>286911</v>
      </c>
      <c r="F43" s="154">
        <v>37.729999999999997</v>
      </c>
      <c r="G43" s="49" t="s">
        <v>768</v>
      </c>
      <c r="H43" s="81">
        <v>45664</v>
      </c>
      <c r="I43" s="49" t="s">
        <v>1031</v>
      </c>
      <c r="J43" s="49"/>
      <c r="K43" s="49"/>
      <c r="L43" s="49"/>
      <c r="M43" s="4"/>
      <c r="N43" s="4"/>
      <c r="O43" s="4"/>
      <c r="P43" s="4"/>
    </row>
    <row r="44" spans="1:16" ht="30" customHeight="1">
      <c r="A44" s="152">
        <f t="shared" si="0"/>
        <v>41</v>
      </c>
      <c r="B44" s="49" t="s">
        <v>424</v>
      </c>
      <c r="C44" s="49" t="s">
        <v>70</v>
      </c>
      <c r="D44" s="81">
        <v>45657</v>
      </c>
      <c r="E44" s="49">
        <v>470077</v>
      </c>
      <c r="F44" s="49">
        <v>64.254000000000005</v>
      </c>
      <c r="G44" s="49" t="s">
        <v>768</v>
      </c>
      <c r="H44" s="81">
        <v>45670</v>
      </c>
      <c r="I44" s="49" t="s">
        <v>794</v>
      </c>
      <c r="J44" s="49"/>
      <c r="K44" s="49"/>
      <c r="L44" s="49"/>
      <c r="M44" s="4"/>
      <c r="N44" s="4"/>
      <c r="O44" s="4"/>
      <c r="P44" s="4"/>
    </row>
    <row r="45" spans="1:16" ht="30" customHeight="1">
      <c r="A45" s="152">
        <f t="shared" si="0"/>
        <v>42</v>
      </c>
      <c r="B45" s="49" t="s">
        <v>314</v>
      </c>
      <c r="C45" s="49" t="s">
        <v>52</v>
      </c>
      <c r="D45" s="81">
        <v>45657</v>
      </c>
      <c r="E45" s="49">
        <v>753337</v>
      </c>
      <c r="F45" s="49">
        <v>98.838999999999999</v>
      </c>
      <c r="G45" s="49" t="s">
        <v>768</v>
      </c>
      <c r="H45" s="81">
        <v>45667</v>
      </c>
      <c r="I45" s="49" t="s">
        <v>1055</v>
      </c>
      <c r="J45" s="49"/>
      <c r="K45" s="49"/>
      <c r="L45" s="49"/>
      <c r="M45" s="4"/>
      <c r="N45" s="4"/>
      <c r="O45" s="4"/>
      <c r="P45" s="4"/>
    </row>
    <row r="46" spans="1:16" ht="30" customHeight="1">
      <c r="A46" s="152">
        <f t="shared" si="0"/>
        <v>43</v>
      </c>
      <c r="B46" s="49" t="s">
        <v>691</v>
      </c>
      <c r="C46" s="49" t="s">
        <v>11</v>
      </c>
      <c r="D46" s="81">
        <v>45658</v>
      </c>
      <c r="E46" s="49">
        <v>273608.93</v>
      </c>
      <c r="F46" s="49">
        <v>36.045000000000002</v>
      </c>
      <c r="G46" s="49" t="s">
        <v>768</v>
      </c>
      <c r="H46" s="81">
        <v>45668</v>
      </c>
      <c r="I46" s="49" t="s">
        <v>983</v>
      </c>
      <c r="J46" s="49"/>
      <c r="K46" s="49"/>
      <c r="L46" s="49"/>
      <c r="M46" s="4"/>
      <c r="N46" s="4"/>
      <c r="O46" s="4"/>
      <c r="P46" s="4"/>
    </row>
    <row r="47" spans="1:16" ht="30" customHeight="1">
      <c r="A47" s="152">
        <f t="shared" si="0"/>
        <v>44</v>
      </c>
      <c r="B47" s="49" t="s">
        <v>416</v>
      </c>
      <c r="C47" s="49" t="s">
        <v>12</v>
      </c>
      <c r="D47" s="81">
        <v>45660</v>
      </c>
      <c r="E47" s="4">
        <v>286911</v>
      </c>
      <c r="F47" s="154">
        <v>37.729999999999997</v>
      </c>
      <c r="G47" s="49" t="s">
        <v>768</v>
      </c>
      <c r="H47" s="81">
        <v>45667</v>
      </c>
      <c r="I47" s="49" t="s">
        <v>1113</v>
      </c>
      <c r="J47" s="49"/>
      <c r="K47" s="49"/>
      <c r="L47" s="49"/>
      <c r="M47" s="4"/>
      <c r="N47" s="4"/>
      <c r="O47" s="4"/>
      <c r="P47" s="4"/>
    </row>
    <row r="48" spans="1:16" ht="30" customHeight="1">
      <c r="A48" s="152">
        <f t="shared" si="0"/>
        <v>45</v>
      </c>
      <c r="B48" s="49" t="s">
        <v>318</v>
      </c>
      <c r="C48" s="49" t="s">
        <v>12</v>
      </c>
      <c r="D48" s="81">
        <v>45664</v>
      </c>
      <c r="E48" s="319">
        <v>286911</v>
      </c>
      <c r="F48" s="154">
        <v>37.729999999999997</v>
      </c>
      <c r="G48" s="49" t="s">
        <v>768</v>
      </c>
      <c r="H48" s="81">
        <v>45673</v>
      </c>
      <c r="I48" s="49" t="s">
        <v>1054</v>
      </c>
      <c r="J48" s="49"/>
      <c r="K48" s="49"/>
      <c r="L48" s="49"/>
      <c r="M48" s="4"/>
      <c r="N48" s="4"/>
      <c r="O48" s="4"/>
      <c r="P48" s="4"/>
    </row>
    <row r="49" spans="1:16" ht="30" customHeight="1">
      <c r="A49" s="152">
        <f t="shared" si="0"/>
        <v>46</v>
      </c>
      <c r="B49" s="49" t="s">
        <v>315</v>
      </c>
      <c r="C49" s="49" t="s">
        <v>52</v>
      </c>
      <c r="D49" s="81">
        <v>45669</v>
      </c>
      <c r="E49" s="416">
        <v>753337</v>
      </c>
      <c r="F49" s="49">
        <v>98.835999999999999</v>
      </c>
      <c r="G49" s="49" t="s">
        <v>768</v>
      </c>
      <c r="H49" s="81">
        <v>45679</v>
      </c>
      <c r="I49" s="49" t="s">
        <v>1055</v>
      </c>
      <c r="J49" s="49"/>
      <c r="K49" s="49"/>
      <c r="L49" s="49"/>
      <c r="M49" s="4"/>
      <c r="N49" s="4"/>
      <c r="O49" s="4"/>
      <c r="P49" s="4"/>
    </row>
    <row r="50" spans="1:16" ht="30" customHeight="1">
      <c r="A50" s="152">
        <f t="shared" si="0"/>
        <v>47</v>
      </c>
      <c r="B50" s="49" t="s">
        <v>418</v>
      </c>
      <c r="C50" s="49" t="s">
        <v>12</v>
      </c>
      <c r="D50" s="81">
        <v>45666</v>
      </c>
      <c r="E50" s="4">
        <v>286911</v>
      </c>
      <c r="F50" s="154">
        <v>37.729999999999997</v>
      </c>
      <c r="G50" s="49" t="s">
        <v>768</v>
      </c>
      <c r="H50" s="81">
        <v>45674</v>
      </c>
      <c r="I50" s="49" t="s">
        <v>1031</v>
      </c>
      <c r="J50" s="49"/>
      <c r="K50" s="49"/>
      <c r="L50" s="49"/>
      <c r="M50" s="4"/>
      <c r="N50" s="4"/>
      <c r="O50" s="4"/>
      <c r="P50" s="4"/>
    </row>
    <row r="51" spans="1:16" ht="30" customHeight="1">
      <c r="A51" s="152">
        <f t="shared" si="0"/>
        <v>48</v>
      </c>
      <c r="B51" s="49" t="s">
        <v>432</v>
      </c>
      <c r="C51" s="49" t="s">
        <v>71</v>
      </c>
      <c r="D51" s="81">
        <v>45668</v>
      </c>
      <c r="E51" s="416">
        <v>342192</v>
      </c>
      <c r="F51" s="49">
        <v>44.728000000000002</v>
      </c>
      <c r="G51" s="49" t="s">
        <v>768</v>
      </c>
      <c r="H51" s="81">
        <v>45676</v>
      </c>
      <c r="I51" s="49" t="s">
        <v>1113</v>
      </c>
      <c r="J51" s="49"/>
      <c r="K51" s="49"/>
      <c r="L51" s="49"/>
      <c r="M51" s="4"/>
      <c r="N51" s="4"/>
      <c r="O51" s="4"/>
      <c r="P51" s="4"/>
    </row>
    <row r="52" spans="1:16" ht="30" customHeight="1">
      <c r="A52" s="152">
        <f t="shared" si="0"/>
        <v>49</v>
      </c>
      <c r="B52" s="49" t="s">
        <v>450</v>
      </c>
      <c r="C52" s="49" t="s">
        <v>80</v>
      </c>
      <c r="D52" s="81">
        <v>45670</v>
      </c>
      <c r="E52" s="49">
        <v>403998</v>
      </c>
      <c r="F52" s="49">
        <v>54.417999999999999</v>
      </c>
      <c r="G52" s="49" t="s">
        <v>768</v>
      </c>
      <c r="H52" s="81">
        <v>45680</v>
      </c>
      <c r="I52" s="49" t="s">
        <v>983</v>
      </c>
      <c r="J52" s="49"/>
      <c r="K52" s="49"/>
      <c r="L52" s="49"/>
      <c r="M52" s="4"/>
      <c r="N52" s="4"/>
      <c r="O52" s="4"/>
      <c r="P52" s="4"/>
    </row>
    <row r="53" spans="1:16" ht="30" customHeight="1">
      <c r="A53" s="152">
        <f t="shared" si="0"/>
        <v>50</v>
      </c>
      <c r="B53" s="49" t="s">
        <v>422</v>
      </c>
      <c r="C53" s="49" t="s">
        <v>192</v>
      </c>
      <c r="D53" s="81">
        <v>45675</v>
      </c>
      <c r="E53" s="49">
        <v>680590</v>
      </c>
      <c r="F53" s="49">
        <v>89.146000000000001</v>
      </c>
      <c r="G53" s="71" t="s">
        <v>768</v>
      </c>
      <c r="H53" s="81">
        <v>45699</v>
      </c>
      <c r="I53" s="49" t="s">
        <v>794</v>
      </c>
      <c r="J53" s="49"/>
      <c r="K53" s="49"/>
      <c r="L53" s="49"/>
      <c r="M53" s="4"/>
      <c r="N53" s="4"/>
      <c r="O53" s="4"/>
      <c r="P53" s="4"/>
    </row>
    <row r="54" spans="1:16" ht="30" customHeight="1">
      <c r="A54" s="152">
        <f t="shared" si="0"/>
        <v>51</v>
      </c>
      <c r="B54" s="49" t="s">
        <v>448</v>
      </c>
      <c r="C54" s="49" t="s">
        <v>55</v>
      </c>
      <c r="D54" s="81">
        <v>45674</v>
      </c>
      <c r="E54" s="49">
        <v>297143</v>
      </c>
      <c r="F54" s="49">
        <v>39.459000000000003</v>
      </c>
      <c r="G54" s="49" t="s">
        <v>768</v>
      </c>
      <c r="H54" s="81">
        <v>45694</v>
      </c>
      <c r="I54" s="49" t="s">
        <v>1161</v>
      </c>
      <c r="J54" s="49"/>
      <c r="K54" s="49"/>
      <c r="L54" s="49"/>
      <c r="M54" s="4"/>
      <c r="N54" s="4"/>
      <c r="O54" s="4"/>
      <c r="P54" s="4"/>
    </row>
    <row r="55" spans="1:16" ht="30" customHeight="1">
      <c r="A55" s="152">
        <f t="shared" si="0"/>
        <v>52</v>
      </c>
      <c r="B55" s="49" t="s">
        <v>321</v>
      </c>
      <c r="C55" s="49" t="s">
        <v>12</v>
      </c>
      <c r="D55" s="81">
        <v>45674</v>
      </c>
      <c r="E55" s="4">
        <v>286911</v>
      </c>
      <c r="F55" s="154">
        <v>37.729999999999997</v>
      </c>
      <c r="G55" s="49" t="s">
        <v>768</v>
      </c>
      <c r="H55" s="81">
        <v>45684</v>
      </c>
      <c r="I55" s="49" t="s">
        <v>1054</v>
      </c>
      <c r="J55" s="49"/>
      <c r="K55" s="49"/>
      <c r="L55" s="49"/>
      <c r="M55" s="4"/>
      <c r="N55" s="4"/>
      <c r="O55" s="4"/>
      <c r="P55" s="4"/>
    </row>
    <row r="56" spans="1:16" ht="30" customHeight="1">
      <c r="A56" s="152">
        <f t="shared" si="0"/>
        <v>53</v>
      </c>
      <c r="B56" s="49" t="s">
        <v>415</v>
      </c>
      <c r="C56" s="49" t="s">
        <v>71</v>
      </c>
      <c r="D56" s="81">
        <v>45676</v>
      </c>
      <c r="E56" s="416">
        <v>342192</v>
      </c>
      <c r="F56" s="49">
        <v>44.728000000000002</v>
      </c>
      <c r="G56" s="49" t="s">
        <v>768</v>
      </c>
      <c r="H56" s="81">
        <v>45684</v>
      </c>
      <c r="I56" s="49" t="s">
        <v>1031</v>
      </c>
      <c r="J56" s="49"/>
      <c r="K56" s="49"/>
      <c r="L56" s="49"/>
      <c r="M56" s="4"/>
      <c r="N56" s="4"/>
      <c r="O56" s="4"/>
      <c r="P56" s="4"/>
    </row>
    <row r="57" spans="1:16" ht="30" customHeight="1">
      <c r="A57" s="152">
        <f t="shared" si="0"/>
        <v>54</v>
      </c>
      <c r="B57" s="49" t="s">
        <v>428</v>
      </c>
      <c r="C57" s="49" t="s">
        <v>1185</v>
      </c>
      <c r="D57" s="81">
        <v>45678</v>
      </c>
      <c r="E57" s="49">
        <v>585620</v>
      </c>
      <c r="F57" s="49">
        <v>77.718000000000004</v>
      </c>
      <c r="G57" s="49" t="s">
        <v>768</v>
      </c>
      <c r="H57" s="81">
        <v>45688</v>
      </c>
      <c r="I57" s="49" t="s">
        <v>1113</v>
      </c>
      <c r="J57" s="49"/>
      <c r="K57" s="49"/>
      <c r="L57" s="49"/>
      <c r="M57" s="4"/>
      <c r="N57" s="4"/>
      <c r="O57" s="4"/>
      <c r="P57" s="4"/>
    </row>
    <row r="58" spans="1:16" ht="30" customHeight="1">
      <c r="A58" s="152">
        <f t="shared" si="0"/>
        <v>55</v>
      </c>
      <c r="B58" s="49" t="s">
        <v>449</v>
      </c>
      <c r="C58" s="49" t="s">
        <v>55</v>
      </c>
      <c r="D58" s="81">
        <v>45682</v>
      </c>
      <c r="E58" s="49">
        <v>297143</v>
      </c>
      <c r="F58" s="49">
        <v>39.459000000000003</v>
      </c>
      <c r="G58" s="49" t="s">
        <v>768</v>
      </c>
      <c r="H58" s="81">
        <v>45690</v>
      </c>
      <c r="I58" s="49" t="s">
        <v>983</v>
      </c>
      <c r="J58" s="4"/>
      <c r="K58" s="4"/>
      <c r="L58" s="4"/>
      <c r="M58" s="4"/>
      <c r="N58" s="4"/>
      <c r="O58" s="4"/>
      <c r="P58" s="4"/>
    </row>
    <row r="59" spans="1:16" ht="30" customHeight="1">
      <c r="A59" s="152">
        <f t="shared" si="0"/>
        <v>56</v>
      </c>
      <c r="B59" s="49" t="s">
        <v>453</v>
      </c>
      <c r="C59" s="49" t="s">
        <v>71</v>
      </c>
      <c r="D59" s="81">
        <v>45681</v>
      </c>
      <c r="E59" s="49">
        <v>342192</v>
      </c>
      <c r="F59" s="49">
        <v>44.728000000000002</v>
      </c>
      <c r="G59" s="49" t="s">
        <v>768</v>
      </c>
      <c r="H59" s="81">
        <v>45686</v>
      </c>
      <c r="I59" s="49" t="s">
        <v>1055</v>
      </c>
      <c r="J59" s="4"/>
      <c r="K59" s="4"/>
      <c r="L59" s="4"/>
      <c r="M59" s="4"/>
      <c r="N59" s="4"/>
      <c r="O59" s="4"/>
      <c r="P59" s="4"/>
    </row>
    <row r="60" spans="1:16" ht="30" customHeight="1">
      <c r="A60" s="152">
        <f t="shared" si="0"/>
        <v>57</v>
      </c>
      <c r="B60" s="49" t="s">
        <v>317</v>
      </c>
      <c r="C60" s="49" t="s">
        <v>12</v>
      </c>
      <c r="D60" s="81">
        <v>45686</v>
      </c>
      <c r="E60" s="4">
        <v>286911</v>
      </c>
      <c r="F60" s="154">
        <v>37.729999999999997</v>
      </c>
      <c r="G60" s="49" t="s">
        <v>768</v>
      </c>
      <c r="H60" s="81">
        <v>45695</v>
      </c>
      <c r="I60" s="49" t="s">
        <v>1054</v>
      </c>
      <c r="J60" s="4"/>
      <c r="K60" s="4"/>
      <c r="L60" s="4"/>
      <c r="M60" s="4"/>
      <c r="N60" s="4"/>
      <c r="O60" s="4"/>
      <c r="P60" s="4"/>
    </row>
    <row r="61" spans="1:16" ht="30" customHeight="1">
      <c r="A61" s="152">
        <f t="shared" si="0"/>
        <v>58</v>
      </c>
      <c r="B61" s="49" t="s">
        <v>447</v>
      </c>
      <c r="C61" s="49" t="s">
        <v>11</v>
      </c>
      <c r="D61" s="81">
        <v>45687</v>
      </c>
      <c r="E61" s="416">
        <v>273608.93</v>
      </c>
      <c r="F61" s="49">
        <v>36.045000000000002</v>
      </c>
      <c r="G61" s="49" t="s">
        <v>768</v>
      </c>
      <c r="H61" s="81">
        <v>45692</v>
      </c>
      <c r="I61" s="49" t="s">
        <v>1031</v>
      </c>
      <c r="J61" s="4"/>
      <c r="K61" s="4"/>
      <c r="L61" s="4"/>
      <c r="M61" s="4"/>
      <c r="N61" s="4"/>
      <c r="O61" s="4"/>
      <c r="P61" s="4"/>
    </row>
    <row r="62" spans="1:16" ht="30" customHeight="1">
      <c r="A62" s="152">
        <f t="shared" si="0"/>
        <v>59</v>
      </c>
      <c r="B62" s="49" t="s">
        <v>412</v>
      </c>
      <c r="C62" s="49" t="s">
        <v>10</v>
      </c>
      <c r="D62" s="81">
        <v>45689</v>
      </c>
      <c r="E62" s="49">
        <v>470077</v>
      </c>
      <c r="F62" s="49">
        <v>64.254000000000005</v>
      </c>
      <c r="G62" s="49" t="s">
        <v>768</v>
      </c>
      <c r="H62" s="81">
        <v>45705</v>
      </c>
      <c r="I62" s="49" t="s">
        <v>1020</v>
      </c>
      <c r="J62" s="4"/>
      <c r="K62" s="4"/>
      <c r="L62" s="4"/>
      <c r="M62" s="4"/>
      <c r="N62" s="4"/>
      <c r="O62" s="4"/>
      <c r="P62" s="4"/>
    </row>
    <row r="63" spans="1:16" ht="30" customHeight="1">
      <c r="A63" s="152">
        <f t="shared" si="0"/>
        <v>60</v>
      </c>
      <c r="B63" s="49" t="s">
        <v>454</v>
      </c>
      <c r="C63" s="49" t="s">
        <v>12</v>
      </c>
      <c r="D63" s="81">
        <v>45687</v>
      </c>
      <c r="E63" s="4">
        <v>286911</v>
      </c>
      <c r="F63" s="154">
        <v>37.729999999999997</v>
      </c>
      <c r="G63" s="49" t="s">
        <v>768</v>
      </c>
      <c r="H63" s="81">
        <v>45692</v>
      </c>
      <c r="I63" s="49" t="s">
        <v>1055</v>
      </c>
      <c r="J63" s="4"/>
      <c r="K63" s="4"/>
      <c r="L63" s="4"/>
      <c r="M63" s="4"/>
      <c r="N63" s="4"/>
      <c r="O63" s="4"/>
      <c r="P63" s="4"/>
    </row>
    <row r="64" spans="1:16" ht="30" customHeight="1">
      <c r="A64" s="152">
        <f t="shared" si="0"/>
        <v>61</v>
      </c>
      <c r="B64" s="49" t="s">
        <v>440</v>
      </c>
      <c r="C64" s="49" t="s">
        <v>10</v>
      </c>
      <c r="D64" s="81">
        <v>45692</v>
      </c>
      <c r="E64" s="416">
        <v>470077</v>
      </c>
      <c r="F64" s="49">
        <v>64.254000000000005</v>
      </c>
      <c r="G64" s="49" t="s">
        <v>768</v>
      </c>
      <c r="H64" s="81">
        <v>45701</v>
      </c>
      <c r="I64" s="49" t="s">
        <v>983</v>
      </c>
      <c r="J64" s="4"/>
      <c r="K64" s="4"/>
      <c r="L64" s="4"/>
      <c r="M64" s="4"/>
      <c r="N64" s="4"/>
      <c r="O64" s="4"/>
      <c r="P64" s="4"/>
    </row>
    <row r="65" spans="1:16" ht="30" customHeight="1">
      <c r="A65" s="152">
        <f t="shared" si="0"/>
        <v>62</v>
      </c>
      <c r="B65" s="49" t="s">
        <v>685</v>
      </c>
      <c r="C65" s="49" t="s">
        <v>12</v>
      </c>
      <c r="D65" s="81">
        <v>45692</v>
      </c>
      <c r="E65" s="4">
        <v>286911</v>
      </c>
      <c r="F65" s="154">
        <v>37.729999999999997</v>
      </c>
      <c r="G65" s="49" t="s">
        <v>768</v>
      </c>
      <c r="H65" s="81">
        <v>45700</v>
      </c>
      <c r="I65" s="49" t="s">
        <v>1113</v>
      </c>
      <c r="J65" s="4"/>
      <c r="K65" s="4"/>
      <c r="L65" s="4"/>
      <c r="M65" s="4"/>
      <c r="N65" s="4"/>
      <c r="O65" s="4"/>
      <c r="P65" s="4"/>
    </row>
    <row r="66" spans="1:16" ht="30" customHeight="1">
      <c r="A66" s="152">
        <f t="shared" si="0"/>
        <v>63</v>
      </c>
      <c r="B66" s="49" t="s">
        <v>439</v>
      </c>
      <c r="C66" s="49" t="s">
        <v>70</v>
      </c>
      <c r="D66" s="81">
        <v>45693</v>
      </c>
      <c r="E66" s="416">
        <v>470077</v>
      </c>
      <c r="F66" s="49">
        <v>64.254000000000005</v>
      </c>
      <c r="G66" s="49" t="s">
        <v>768</v>
      </c>
      <c r="H66" s="81">
        <v>45703</v>
      </c>
      <c r="I66" s="49" t="s">
        <v>1031</v>
      </c>
      <c r="J66" s="4"/>
      <c r="K66" s="4"/>
      <c r="L66" s="4"/>
      <c r="M66" s="4"/>
      <c r="N66" s="4"/>
      <c r="O66" s="4"/>
      <c r="P66" s="4"/>
    </row>
    <row r="67" spans="1:16" ht="30" customHeight="1">
      <c r="A67" s="152">
        <f t="shared" si="0"/>
        <v>64</v>
      </c>
      <c r="B67" s="49" t="s">
        <v>455</v>
      </c>
      <c r="C67" s="49" t="s">
        <v>12</v>
      </c>
      <c r="D67" s="81">
        <v>45693</v>
      </c>
      <c r="E67" s="4">
        <v>286911</v>
      </c>
      <c r="F67" s="154">
        <v>37.729999999999997</v>
      </c>
      <c r="G67" s="49" t="s">
        <v>768</v>
      </c>
      <c r="H67" s="81">
        <v>45697</v>
      </c>
      <c r="I67" s="49" t="s">
        <v>1055</v>
      </c>
      <c r="J67" s="4"/>
      <c r="K67" s="4"/>
      <c r="L67" s="4"/>
      <c r="M67" s="4"/>
      <c r="N67" s="4"/>
      <c r="O67" s="4"/>
      <c r="P67" s="4"/>
    </row>
    <row r="68" spans="1:16" ht="30" customHeight="1">
      <c r="A68" s="152">
        <f t="shared" si="0"/>
        <v>65</v>
      </c>
      <c r="B68" s="49" t="s">
        <v>692</v>
      </c>
      <c r="C68" s="49" t="s">
        <v>22</v>
      </c>
      <c r="D68" s="81">
        <v>45698</v>
      </c>
      <c r="E68" s="416">
        <v>357181</v>
      </c>
      <c r="F68" s="49">
        <v>46.622999999999998</v>
      </c>
      <c r="G68" s="49" t="s">
        <v>768</v>
      </c>
      <c r="H68" s="81">
        <v>45723</v>
      </c>
      <c r="I68" s="49" t="s">
        <v>1161</v>
      </c>
      <c r="J68" s="4"/>
      <c r="K68" s="4"/>
      <c r="L68" s="4" t="s">
        <v>1254</v>
      </c>
      <c r="M68" s="4"/>
      <c r="N68" s="4"/>
      <c r="O68" s="4"/>
      <c r="P68" s="4"/>
    </row>
    <row r="69" spans="1:16" ht="30" customHeight="1">
      <c r="A69" s="152">
        <f t="shared" si="0"/>
        <v>66</v>
      </c>
      <c r="B69" s="49" t="s">
        <v>689</v>
      </c>
      <c r="C69" s="49" t="s">
        <v>11</v>
      </c>
      <c r="D69" s="81">
        <v>45699</v>
      </c>
      <c r="E69" s="49">
        <v>273608.93</v>
      </c>
      <c r="F69" s="49">
        <v>36.045000000000002</v>
      </c>
      <c r="G69" s="49" t="s">
        <v>768</v>
      </c>
      <c r="H69" s="81">
        <v>45705</v>
      </c>
      <c r="I69" s="49" t="s">
        <v>1208</v>
      </c>
      <c r="J69" s="4"/>
      <c r="K69" s="4"/>
      <c r="L69" s="4"/>
      <c r="M69" s="4"/>
      <c r="N69" s="4"/>
      <c r="O69" s="4"/>
      <c r="P69" s="4"/>
    </row>
    <row r="70" spans="1:16" ht="30" customHeight="1">
      <c r="A70" s="152">
        <f t="shared" ref="A70:A133" si="1">A69+1</f>
        <v>67</v>
      </c>
      <c r="B70" s="49" t="s">
        <v>409</v>
      </c>
      <c r="C70" s="49" t="s">
        <v>11</v>
      </c>
      <c r="D70" s="81">
        <v>45702</v>
      </c>
      <c r="E70" s="49">
        <v>273608.93</v>
      </c>
      <c r="F70" s="49">
        <v>36.045000000000002</v>
      </c>
      <c r="G70" s="49" t="s">
        <v>768</v>
      </c>
      <c r="H70" s="81">
        <v>45712</v>
      </c>
      <c r="I70" s="49" t="s">
        <v>794</v>
      </c>
      <c r="J70" s="4"/>
      <c r="K70" s="4"/>
      <c r="L70" s="4"/>
      <c r="M70" s="4"/>
      <c r="N70" s="4"/>
      <c r="O70" s="4"/>
      <c r="P70" s="4"/>
    </row>
    <row r="71" spans="1:16" ht="30" customHeight="1">
      <c r="A71" s="152">
        <f t="shared" si="1"/>
        <v>68</v>
      </c>
      <c r="B71" s="49" t="s">
        <v>682</v>
      </c>
      <c r="C71" s="49" t="s">
        <v>25</v>
      </c>
      <c r="D71" s="81">
        <v>45702</v>
      </c>
      <c r="E71" s="49">
        <v>403998</v>
      </c>
      <c r="F71" s="49">
        <v>54.417999999999999</v>
      </c>
      <c r="G71" s="49" t="s">
        <v>768</v>
      </c>
      <c r="H71" s="81">
        <v>45714</v>
      </c>
      <c r="I71" s="49" t="s">
        <v>1113</v>
      </c>
      <c r="J71" s="4"/>
      <c r="K71" s="4"/>
      <c r="L71" s="4"/>
      <c r="M71" s="4"/>
      <c r="N71" s="4"/>
      <c r="O71" s="4"/>
      <c r="P71" s="4"/>
    </row>
    <row r="72" spans="1:16" ht="30" customHeight="1">
      <c r="A72" s="152">
        <f t="shared" si="1"/>
        <v>69</v>
      </c>
      <c r="B72" s="49" t="s">
        <v>442</v>
      </c>
      <c r="C72" s="49" t="s">
        <v>12</v>
      </c>
      <c r="D72" s="81">
        <v>45702</v>
      </c>
      <c r="E72" s="4">
        <v>286911</v>
      </c>
      <c r="F72" s="154">
        <v>37.729999999999997</v>
      </c>
      <c r="G72" s="49" t="s">
        <v>768</v>
      </c>
      <c r="H72" s="81">
        <v>45709</v>
      </c>
      <c r="I72" s="49" t="s">
        <v>1060</v>
      </c>
      <c r="J72" s="4"/>
      <c r="K72" s="4"/>
      <c r="L72" s="4"/>
      <c r="M72" s="4"/>
      <c r="N72" s="4"/>
      <c r="O72" s="4"/>
      <c r="P72" s="4"/>
    </row>
    <row r="73" spans="1:16" ht="30" customHeight="1">
      <c r="A73" s="152">
        <f t="shared" si="1"/>
        <v>70</v>
      </c>
      <c r="B73" s="49" t="s">
        <v>690</v>
      </c>
      <c r="C73" s="49" t="s">
        <v>11</v>
      </c>
      <c r="D73" s="81">
        <v>45705</v>
      </c>
      <c r="E73" s="416">
        <v>273608.93</v>
      </c>
      <c r="F73" s="49">
        <v>36.045000000000002</v>
      </c>
      <c r="G73" s="49" t="s">
        <v>768</v>
      </c>
      <c r="H73" s="81">
        <v>45711</v>
      </c>
      <c r="I73" s="49" t="s">
        <v>1031</v>
      </c>
      <c r="J73" s="4"/>
      <c r="K73" s="4"/>
      <c r="L73" s="4"/>
      <c r="M73" s="4"/>
      <c r="N73" s="4"/>
      <c r="O73" s="4"/>
      <c r="P73" s="4"/>
    </row>
    <row r="74" spans="1:16" ht="30" customHeight="1">
      <c r="A74" s="152">
        <f t="shared" si="1"/>
        <v>71</v>
      </c>
      <c r="B74" s="49" t="s">
        <v>462</v>
      </c>
      <c r="C74" s="49" t="s">
        <v>10</v>
      </c>
      <c r="D74" s="81">
        <v>45705</v>
      </c>
      <c r="E74" s="49">
        <v>470077</v>
      </c>
      <c r="F74" s="49">
        <v>64.254000000000005</v>
      </c>
      <c r="G74" s="49" t="s">
        <v>768</v>
      </c>
      <c r="H74" s="81">
        <v>45711</v>
      </c>
      <c r="I74" s="49" t="s">
        <v>1055</v>
      </c>
      <c r="J74" s="4"/>
      <c r="K74" s="4"/>
      <c r="L74" s="4"/>
      <c r="M74" s="4"/>
      <c r="N74" s="4"/>
      <c r="O74" s="4"/>
      <c r="P74" s="4"/>
    </row>
    <row r="75" spans="1:16" ht="30" customHeight="1">
      <c r="A75" s="152">
        <f t="shared" si="1"/>
        <v>72</v>
      </c>
      <c r="B75" s="49" t="s">
        <v>609</v>
      </c>
      <c r="C75" s="49" t="s">
        <v>1224</v>
      </c>
      <c r="D75" s="81">
        <v>45709</v>
      </c>
      <c r="E75" s="49"/>
      <c r="F75" s="49">
        <v>77.718000000000004</v>
      </c>
      <c r="G75" s="49" t="s">
        <v>768</v>
      </c>
      <c r="H75" s="81">
        <v>45734</v>
      </c>
      <c r="I75" s="49" t="s">
        <v>1020</v>
      </c>
      <c r="J75" s="4"/>
      <c r="K75" s="4"/>
      <c r="L75" s="4"/>
      <c r="M75" s="4"/>
      <c r="N75" s="4"/>
      <c r="O75" s="4"/>
      <c r="P75" s="4"/>
    </row>
    <row r="76" spans="1:16" ht="30" customHeight="1">
      <c r="A76" s="152">
        <f t="shared" si="1"/>
        <v>73</v>
      </c>
      <c r="B76" s="49" t="s">
        <v>438</v>
      </c>
      <c r="C76" s="49" t="s">
        <v>12</v>
      </c>
      <c r="D76" s="81">
        <v>45708</v>
      </c>
      <c r="E76" s="4">
        <v>286911</v>
      </c>
      <c r="F76" s="154">
        <v>37.729999999999997</v>
      </c>
      <c r="G76" s="49" t="s">
        <v>768</v>
      </c>
      <c r="H76" s="81">
        <v>45716</v>
      </c>
      <c r="I76" s="49" t="s">
        <v>1208</v>
      </c>
      <c r="J76" s="4"/>
      <c r="K76" s="4"/>
      <c r="L76" s="4"/>
      <c r="M76" s="4"/>
      <c r="N76" s="4"/>
      <c r="O76" s="4"/>
      <c r="P76" s="4"/>
    </row>
    <row r="77" spans="1:16" ht="30" customHeight="1">
      <c r="A77" s="152">
        <f t="shared" si="1"/>
        <v>74</v>
      </c>
      <c r="B77" s="49" t="s">
        <v>433</v>
      </c>
      <c r="C77" s="49" t="s">
        <v>24</v>
      </c>
      <c r="D77" s="81">
        <v>45710</v>
      </c>
      <c r="E77" s="416">
        <v>546238</v>
      </c>
      <c r="F77" s="49">
        <v>72.238</v>
      </c>
      <c r="G77" s="49" t="s">
        <v>768</v>
      </c>
      <c r="H77" s="81">
        <v>45732</v>
      </c>
      <c r="I77" s="49" t="s">
        <v>1235</v>
      </c>
      <c r="J77" s="4"/>
      <c r="K77" s="4"/>
      <c r="L77" s="4"/>
      <c r="M77" s="4"/>
      <c r="N77" s="4"/>
      <c r="O77" s="4"/>
      <c r="P77" s="4"/>
    </row>
    <row r="78" spans="1:16" ht="30" customHeight="1">
      <c r="A78" s="152">
        <f t="shared" si="1"/>
        <v>75</v>
      </c>
      <c r="B78" s="49" t="s">
        <v>444</v>
      </c>
      <c r="C78" s="49" t="s">
        <v>11</v>
      </c>
      <c r="D78" s="81">
        <v>45710</v>
      </c>
      <c r="E78" s="49">
        <v>273608.93</v>
      </c>
      <c r="F78" s="49">
        <v>36.045000000000002</v>
      </c>
      <c r="G78" s="49" t="s">
        <v>768</v>
      </c>
      <c r="H78" s="81">
        <v>45719</v>
      </c>
      <c r="I78" s="49" t="s">
        <v>1060</v>
      </c>
      <c r="J78" s="4"/>
      <c r="K78" s="4"/>
      <c r="L78" s="4"/>
      <c r="M78" s="4"/>
      <c r="N78" s="4"/>
      <c r="O78" s="4"/>
      <c r="P78" s="4"/>
    </row>
    <row r="79" spans="1:16" ht="30" customHeight="1">
      <c r="A79" s="152">
        <f t="shared" si="1"/>
        <v>76</v>
      </c>
      <c r="B79" s="49" t="s">
        <v>461</v>
      </c>
      <c r="C79" s="49" t="s">
        <v>71</v>
      </c>
      <c r="D79" s="81">
        <v>45712</v>
      </c>
      <c r="E79" s="49">
        <v>342192</v>
      </c>
      <c r="F79" s="49">
        <v>44.728000000000002</v>
      </c>
      <c r="G79" s="49" t="s">
        <v>768</v>
      </c>
      <c r="H79" s="81">
        <v>45716</v>
      </c>
      <c r="I79" s="49" t="s">
        <v>1055</v>
      </c>
      <c r="J79" s="4"/>
      <c r="K79" s="4"/>
      <c r="L79" s="4"/>
      <c r="M79" s="4"/>
      <c r="N79" s="4"/>
      <c r="O79" s="4"/>
      <c r="P79" s="4"/>
    </row>
    <row r="80" spans="1:16" ht="30" customHeight="1">
      <c r="A80" s="152">
        <f t="shared" si="1"/>
        <v>77</v>
      </c>
      <c r="B80" s="49" t="s">
        <v>686</v>
      </c>
      <c r="C80" s="49" t="s">
        <v>12</v>
      </c>
      <c r="D80" s="81">
        <v>45715</v>
      </c>
      <c r="E80" s="4">
        <v>286911</v>
      </c>
      <c r="F80" s="154">
        <v>37.729999999999997</v>
      </c>
      <c r="G80" s="49" t="s">
        <v>768</v>
      </c>
      <c r="H80" s="81">
        <v>45721</v>
      </c>
      <c r="I80" s="49" t="s">
        <v>1031</v>
      </c>
      <c r="J80" s="4"/>
      <c r="K80" s="4"/>
      <c r="L80" s="4"/>
      <c r="M80" s="4"/>
      <c r="N80" s="4"/>
      <c r="O80" s="4"/>
      <c r="P80" s="4"/>
    </row>
    <row r="81" spans="1:16" ht="30" customHeight="1">
      <c r="A81" s="152">
        <f t="shared" si="1"/>
        <v>78</v>
      </c>
      <c r="B81" s="49" t="s">
        <v>257</v>
      </c>
      <c r="C81" s="49" t="s">
        <v>1241</v>
      </c>
      <c r="D81" s="81">
        <v>45714</v>
      </c>
      <c r="E81" s="416">
        <v>1099828</v>
      </c>
      <c r="F81" s="49">
        <v>141.874</v>
      </c>
      <c r="G81" s="49" t="s">
        <v>768</v>
      </c>
      <c r="H81" s="81">
        <v>45745</v>
      </c>
      <c r="I81" s="49" t="s">
        <v>1066</v>
      </c>
      <c r="J81" s="4"/>
      <c r="K81" s="4"/>
      <c r="L81" s="4" t="s">
        <v>1246</v>
      </c>
      <c r="M81" s="4"/>
      <c r="N81" s="4"/>
      <c r="O81" s="4"/>
      <c r="P81" s="4"/>
    </row>
    <row r="82" spans="1:16" ht="30" customHeight="1">
      <c r="A82" s="152">
        <f t="shared" si="1"/>
        <v>79</v>
      </c>
      <c r="B82" s="49" t="s">
        <v>406</v>
      </c>
      <c r="C82" s="49" t="s">
        <v>12</v>
      </c>
      <c r="D82" s="81">
        <v>45717</v>
      </c>
      <c r="E82" s="4">
        <v>286911</v>
      </c>
      <c r="F82" s="154">
        <v>37.729999999999997</v>
      </c>
      <c r="G82" s="49" t="s">
        <v>768</v>
      </c>
      <c r="H82" s="81">
        <v>45725</v>
      </c>
      <c r="I82" s="49" t="s">
        <v>1113</v>
      </c>
      <c r="J82" s="4"/>
      <c r="K82" s="4"/>
      <c r="L82" s="4"/>
      <c r="M82" s="4"/>
      <c r="N82" s="4"/>
      <c r="O82" s="4"/>
      <c r="P82" s="4"/>
    </row>
    <row r="83" spans="1:16" ht="30" customHeight="1">
      <c r="A83" s="152">
        <f t="shared" si="1"/>
        <v>80</v>
      </c>
      <c r="B83" s="49" t="s">
        <v>437</v>
      </c>
      <c r="C83" s="49" t="s">
        <v>12</v>
      </c>
      <c r="D83" s="81">
        <v>45725</v>
      </c>
      <c r="E83" s="319">
        <v>286911</v>
      </c>
      <c r="F83" s="154">
        <v>37.729999999999997</v>
      </c>
      <c r="G83" s="49" t="s">
        <v>768</v>
      </c>
      <c r="H83" s="81">
        <v>45744</v>
      </c>
      <c r="I83" s="49" t="s">
        <v>1208</v>
      </c>
      <c r="J83" s="4">
        <v>15</v>
      </c>
      <c r="K83" s="4"/>
      <c r="L83" s="4"/>
      <c r="M83" s="4"/>
      <c r="N83" s="4"/>
      <c r="O83" s="4"/>
      <c r="P83" s="4"/>
    </row>
    <row r="84" spans="1:16" ht="30" customHeight="1">
      <c r="A84" s="152">
        <f t="shared" si="1"/>
        <v>81</v>
      </c>
      <c r="B84" s="49" t="s">
        <v>458</v>
      </c>
      <c r="C84" s="49" t="s">
        <v>11</v>
      </c>
      <c r="D84" s="81">
        <v>45718</v>
      </c>
      <c r="E84" s="416">
        <v>273608.93</v>
      </c>
      <c r="F84" s="49">
        <v>36.045000000000002</v>
      </c>
      <c r="G84" s="49" t="s">
        <v>768</v>
      </c>
      <c r="H84" s="81">
        <v>45721</v>
      </c>
      <c r="I84" s="49" t="s">
        <v>1055</v>
      </c>
      <c r="J84" s="4"/>
      <c r="K84" s="4"/>
      <c r="L84" s="4"/>
      <c r="M84" s="4"/>
      <c r="N84" s="4"/>
      <c r="O84" s="4"/>
      <c r="P84" s="4"/>
    </row>
    <row r="85" spans="1:16" ht="30" customHeight="1">
      <c r="A85" s="152">
        <f t="shared" si="1"/>
        <v>82</v>
      </c>
      <c r="B85" s="49" t="s">
        <v>693</v>
      </c>
      <c r="C85" s="49" t="s">
        <v>11</v>
      </c>
      <c r="D85" s="81">
        <v>45722</v>
      </c>
      <c r="E85" s="49">
        <v>273608.93</v>
      </c>
      <c r="F85" s="49">
        <v>36.045000000000002</v>
      </c>
      <c r="G85" s="49" t="s">
        <v>768</v>
      </c>
      <c r="H85" s="81">
        <v>45726</v>
      </c>
      <c r="I85" s="49" t="s">
        <v>1055</v>
      </c>
      <c r="J85" s="4"/>
      <c r="K85" s="4"/>
      <c r="L85" s="4"/>
      <c r="M85" s="4"/>
      <c r="N85" s="4"/>
      <c r="O85" s="4"/>
      <c r="P85" s="4"/>
    </row>
    <row r="86" spans="1:16" ht="30" customHeight="1">
      <c r="A86" s="152">
        <f t="shared" si="1"/>
        <v>83</v>
      </c>
      <c r="B86" s="49" t="s">
        <v>443</v>
      </c>
      <c r="C86" s="49" t="s">
        <v>11</v>
      </c>
      <c r="D86" s="81">
        <v>49372</v>
      </c>
      <c r="E86" s="49">
        <v>273608.93</v>
      </c>
      <c r="F86" s="49">
        <v>36.045000000000002</v>
      </c>
      <c r="G86" s="49" t="s">
        <v>768</v>
      </c>
      <c r="H86" s="81">
        <v>45727</v>
      </c>
      <c r="I86" s="49" t="s">
        <v>1060</v>
      </c>
      <c r="J86" s="4"/>
      <c r="K86" s="4"/>
      <c r="L86" s="4"/>
      <c r="M86" s="4"/>
      <c r="N86" s="4"/>
      <c r="O86" s="4"/>
      <c r="P86" s="4"/>
    </row>
    <row r="87" spans="1:16" ht="30" customHeight="1">
      <c r="A87" s="152">
        <f t="shared" si="1"/>
        <v>84</v>
      </c>
      <c r="B87" s="49" t="s">
        <v>687</v>
      </c>
      <c r="C87" s="49" t="s">
        <v>11</v>
      </c>
      <c r="D87" s="81">
        <v>45723</v>
      </c>
      <c r="E87" s="49">
        <v>273608.93</v>
      </c>
      <c r="F87" s="49">
        <v>36.045000000000002</v>
      </c>
      <c r="G87" s="49" t="s">
        <v>768</v>
      </c>
      <c r="H87" s="81">
        <v>45731</v>
      </c>
      <c r="I87" s="49" t="s">
        <v>1031</v>
      </c>
      <c r="J87" s="4"/>
      <c r="K87" s="4"/>
      <c r="L87" s="4"/>
      <c r="M87" s="4"/>
      <c r="N87" s="4"/>
      <c r="O87" s="4"/>
      <c r="P87" s="4"/>
    </row>
    <row r="88" spans="1:16" ht="30" customHeight="1">
      <c r="A88" s="152">
        <f t="shared" si="1"/>
        <v>85</v>
      </c>
      <c r="B88" s="49" t="s">
        <v>407</v>
      </c>
      <c r="C88" s="49" t="s">
        <v>12</v>
      </c>
      <c r="D88" s="81">
        <v>45726</v>
      </c>
      <c r="E88" s="4">
        <v>286911</v>
      </c>
      <c r="F88" s="154">
        <v>37.729999999999997</v>
      </c>
      <c r="G88" s="49" t="s">
        <v>768</v>
      </c>
      <c r="H88" s="81">
        <v>45734</v>
      </c>
      <c r="I88" s="49" t="s">
        <v>1113</v>
      </c>
      <c r="J88" s="4"/>
      <c r="K88" s="4"/>
      <c r="L88" s="4" t="s">
        <v>1271</v>
      </c>
      <c r="M88" s="4"/>
      <c r="N88" s="4"/>
      <c r="O88" s="4"/>
      <c r="P88" s="4"/>
    </row>
    <row r="89" spans="1:16" ht="58" customHeight="1">
      <c r="A89" s="152">
        <f t="shared" si="1"/>
        <v>86</v>
      </c>
      <c r="B89" s="49" t="s">
        <v>457</v>
      </c>
      <c r="C89" s="49" t="s">
        <v>55</v>
      </c>
      <c r="D89" s="81">
        <v>45727</v>
      </c>
      <c r="E89" s="416">
        <v>297143</v>
      </c>
      <c r="F89" s="49">
        <v>39.459000000000003</v>
      </c>
      <c r="G89" s="49" t="s">
        <v>768</v>
      </c>
      <c r="H89" s="81">
        <v>45732</v>
      </c>
      <c r="I89" s="49" t="s">
        <v>1055</v>
      </c>
      <c r="J89" s="4"/>
      <c r="K89" s="4"/>
      <c r="L89" s="4"/>
      <c r="M89" s="4"/>
      <c r="N89" s="4"/>
      <c r="O89" s="4"/>
      <c r="P89" s="4"/>
    </row>
    <row r="90" spans="1:16" ht="30" customHeight="1">
      <c r="A90" s="152">
        <f t="shared" si="1"/>
        <v>87</v>
      </c>
      <c r="B90" s="49" t="s">
        <v>436</v>
      </c>
      <c r="C90" s="49" t="s">
        <v>11</v>
      </c>
      <c r="D90" s="81">
        <v>45735</v>
      </c>
      <c r="E90" s="49">
        <v>273608.93</v>
      </c>
      <c r="F90" s="49">
        <v>36.045000000000002</v>
      </c>
      <c r="G90" s="49" t="s">
        <v>768</v>
      </c>
      <c r="H90" s="81">
        <v>45744</v>
      </c>
      <c r="I90" s="49" t="s">
        <v>983</v>
      </c>
      <c r="J90" s="4"/>
      <c r="K90" s="4"/>
      <c r="L90" s="4"/>
      <c r="M90" s="4"/>
      <c r="N90" s="4"/>
      <c r="O90" s="4"/>
      <c r="P90" s="4"/>
    </row>
    <row r="91" spans="1:16" ht="30" customHeight="1">
      <c r="A91" s="152">
        <f t="shared" si="1"/>
        <v>88</v>
      </c>
      <c r="B91" s="49" t="s">
        <v>411</v>
      </c>
      <c r="C91" s="49" t="s">
        <v>331</v>
      </c>
      <c r="D91" s="81">
        <v>45734</v>
      </c>
      <c r="E91" s="49">
        <v>780122</v>
      </c>
      <c r="F91" s="49">
        <v>97.933999999999997</v>
      </c>
      <c r="G91" s="49" t="s">
        <v>768</v>
      </c>
      <c r="H91" s="81">
        <v>45758</v>
      </c>
      <c r="I91" s="49" t="s">
        <v>1235</v>
      </c>
      <c r="J91" s="4">
        <v>20</v>
      </c>
      <c r="K91" s="4"/>
      <c r="L91" s="4">
        <f>H91-D91</f>
        <v>24</v>
      </c>
      <c r="M91" s="4"/>
      <c r="N91" s="4"/>
      <c r="O91" s="4"/>
      <c r="P91" s="4"/>
    </row>
    <row r="92" spans="1:16" ht="30" customHeight="1">
      <c r="A92" s="152">
        <f t="shared" si="1"/>
        <v>89</v>
      </c>
      <c r="B92" s="49" t="s">
        <v>456</v>
      </c>
      <c r="C92" s="49" t="s">
        <v>12</v>
      </c>
      <c r="D92" s="81">
        <v>45733</v>
      </c>
      <c r="E92" s="4">
        <v>286911</v>
      </c>
      <c r="F92" s="154">
        <v>37.729999999999997</v>
      </c>
      <c r="G92" s="49" t="s">
        <v>768</v>
      </c>
      <c r="H92" s="81">
        <v>45736</v>
      </c>
      <c r="I92" s="49" t="s">
        <v>1055</v>
      </c>
      <c r="J92" s="4"/>
      <c r="K92" s="4"/>
      <c r="L92" s="4"/>
      <c r="M92" s="4"/>
      <c r="N92" s="4"/>
      <c r="O92" s="4"/>
      <c r="P92" s="4"/>
    </row>
    <row r="93" spans="1:16" ht="30" customHeight="1">
      <c r="A93" s="152">
        <f t="shared" si="1"/>
        <v>90</v>
      </c>
      <c r="B93" s="49" t="s">
        <v>451</v>
      </c>
      <c r="C93" s="49" t="s">
        <v>55</v>
      </c>
      <c r="D93" s="81">
        <v>45735</v>
      </c>
      <c r="E93" s="416">
        <v>297143</v>
      </c>
      <c r="F93" s="49">
        <v>39.459000000000003</v>
      </c>
      <c r="G93" s="49" t="s">
        <v>768</v>
      </c>
      <c r="H93" s="81">
        <v>45746</v>
      </c>
      <c r="I93" s="49" t="s">
        <v>1031</v>
      </c>
      <c r="J93" s="49"/>
      <c r="K93" s="4"/>
      <c r="L93" s="4"/>
      <c r="M93" s="4"/>
      <c r="N93" s="4"/>
      <c r="O93" s="4"/>
      <c r="P93" s="4"/>
    </row>
    <row r="94" spans="1:16" ht="30" customHeight="1">
      <c r="A94" s="152">
        <f t="shared" si="1"/>
        <v>91</v>
      </c>
      <c r="B94" s="49" t="s">
        <v>452</v>
      </c>
      <c r="C94" s="49" t="s">
        <v>1270</v>
      </c>
      <c r="D94" s="81">
        <v>45750</v>
      </c>
      <c r="E94" s="49">
        <v>670636</v>
      </c>
      <c r="F94" s="49">
        <v>82.239000000000004</v>
      </c>
      <c r="G94" s="49" t="s">
        <v>768</v>
      </c>
      <c r="H94" s="81">
        <v>45773</v>
      </c>
      <c r="I94" s="49" t="s">
        <v>1020</v>
      </c>
      <c r="J94" s="4">
        <v>34</v>
      </c>
      <c r="K94" s="4"/>
      <c r="L94" s="4"/>
      <c r="M94" s="4"/>
      <c r="N94" s="4"/>
      <c r="O94" s="4"/>
      <c r="P94" s="4"/>
    </row>
    <row r="95" spans="1:16" ht="30" customHeight="1">
      <c r="A95" s="152">
        <f t="shared" si="1"/>
        <v>92</v>
      </c>
      <c r="B95" s="49" t="s">
        <v>441</v>
      </c>
      <c r="C95" s="49" t="s">
        <v>11</v>
      </c>
      <c r="D95" s="81">
        <v>45737</v>
      </c>
      <c r="E95" s="49">
        <v>273608.93</v>
      </c>
      <c r="F95" s="49">
        <v>36.045000000000002</v>
      </c>
      <c r="G95" s="49" t="s">
        <v>768</v>
      </c>
      <c r="H95" s="81">
        <v>45741</v>
      </c>
      <c r="I95" s="49" t="s">
        <v>1055</v>
      </c>
      <c r="J95" s="49"/>
      <c r="K95" s="4"/>
      <c r="L95" s="4"/>
      <c r="M95" s="4"/>
      <c r="N95" s="4"/>
      <c r="O95" s="4"/>
      <c r="P95" s="4"/>
    </row>
    <row r="96" spans="1:16" ht="30" customHeight="1">
      <c r="A96" s="152">
        <f t="shared" si="1"/>
        <v>93</v>
      </c>
      <c r="B96" s="49" t="s">
        <v>408</v>
      </c>
      <c r="C96" s="49" t="s">
        <v>37</v>
      </c>
      <c r="D96" s="81">
        <v>45737</v>
      </c>
      <c r="E96" s="49">
        <v>604881</v>
      </c>
      <c r="F96" s="49">
        <v>80.408000000000001</v>
      </c>
      <c r="G96" s="49" t="s">
        <v>768</v>
      </c>
      <c r="H96" s="81">
        <v>45759</v>
      </c>
      <c r="I96" s="49" t="s">
        <v>1113</v>
      </c>
      <c r="J96" s="4">
        <v>16</v>
      </c>
      <c r="K96" s="4"/>
      <c r="L96" s="4">
        <f>H96-D96</f>
        <v>22</v>
      </c>
      <c r="M96" s="4"/>
      <c r="N96" s="4"/>
      <c r="O96" s="4"/>
      <c r="P96" s="4"/>
    </row>
    <row r="97" spans="1:16" ht="30" customHeight="1">
      <c r="A97" s="152">
        <f t="shared" si="1"/>
        <v>94</v>
      </c>
      <c r="B97" s="49" t="s">
        <v>430</v>
      </c>
      <c r="C97" s="49" t="s">
        <v>37</v>
      </c>
      <c r="D97" s="81">
        <v>45742</v>
      </c>
      <c r="E97" s="49">
        <v>604881</v>
      </c>
      <c r="F97" s="49">
        <v>80.408000000000001</v>
      </c>
      <c r="G97" s="49" t="s">
        <v>768</v>
      </c>
      <c r="H97" s="81">
        <v>45748</v>
      </c>
      <c r="I97" s="49" t="s">
        <v>1055</v>
      </c>
      <c r="J97" s="4"/>
      <c r="K97" s="4"/>
      <c r="L97" s="4"/>
      <c r="M97" s="4"/>
      <c r="N97" s="4"/>
      <c r="O97" s="4"/>
      <c r="P97" s="4"/>
    </row>
    <row r="98" spans="1:16" ht="30" customHeight="1">
      <c r="A98" s="152">
        <f t="shared" si="1"/>
        <v>95</v>
      </c>
      <c r="B98" s="49" t="s">
        <v>251</v>
      </c>
      <c r="C98" s="49" t="s">
        <v>71</v>
      </c>
      <c r="D98" s="81">
        <v>45744</v>
      </c>
      <c r="E98" s="49">
        <v>342192</v>
      </c>
      <c r="F98" s="49">
        <v>44.728000000000002</v>
      </c>
      <c r="G98" s="49" t="s">
        <v>768</v>
      </c>
      <c r="H98" s="81">
        <v>45753</v>
      </c>
      <c r="I98" s="49" t="s">
        <v>1053</v>
      </c>
      <c r="J98" s="4">
        <v>34</v>
      </c>
      <c r="K98" s="4"/>
      <c r="L98" s="4">
        <f>H98-D98</f>
        <v>9</v>
      </c>
      <c r="M98" s="4"/>
      <c r="N98" s="4"/>
      <c r="O98" s="4"/>
      <c r="P98" s="4"/>
    </row>
    <row r="99" spans="1:16" ht="30" customHeight="1">
      <c r="A99" s="152">
        <f t="shared" si="1"/>
        <v>96</v>
      </c>
      <c r="B99" s="49" t="s">
        <v>305</v>
      </c>
      <c r="C99" s="49" t="s">
        <v>12</v>
      </c>
      <c r="D99" s="81">
        <v>45748</v>
      </c>
      <c r="E99" s="49">
        <v>286911</v>
      </c>
      <c r="F99" s="154">
        <v>37.729999999999997</v>
      </c>
      <c r="G99" s="49" t="s">
        <v>768</v>
      </c>
      <c r="H99" s="81">
        <v>45755</v>
      </c>
      <c r="I99" s="49" t="s">
        <v>1289</v>
      </c>
      <c r="J99" s="4">
        <v>24</v>
      </c>
      <c r="K99" s="4"/>
      <c r="L99" s="4"/>
      <c r="M99" s="4"/>
      <c r="N99" s="4"/>
      <c r="O99" s="4"/>
      <c r="P99" s="4"/>
    </row>
    <row r="100" spans="1:16" ht="30" customHeight="1">
      <c r="A100" s="152">
        <f t="shared" si="1"/>
        <v>97</v>
      </c>
      <c r="B100" s="49" t="s">
        <v>313</v>
      </c>
      <c r="C100" s="49" t="s">
        <v>12</v>
      </c>
      <c r="D100" s="81">
        <v>45746</v>
      </c>
      <c r="E100" s="49">
        <v>286911</v>
      </c>
      <c r="F100" s="154">
        <v>37.729999999999997</v>
      </c>
      <c r="G100" s="49" t="s">
        <v>768</v>
      </c>
      <c r="H100" s="81">
        <v>45755</v>
      </c>
      <c r="I100" s="49" t="s">
        <v>1042</v>
      </c>
      <c r="J100" s="4">
        <v>22</v>
      </c>
      <c r="K100" s="4"/>
      <c r="L100" s="4"/>
      <c r="M100" s="4"/>
      <c r="N100" s="4"/>
      <c r="O100" s="4"/>
      <c r="P100" s="4"/>
    </row>
    <row r="101" spans="1:16" ht="30" customHeight="1">
      <c r="A101" s="152">
        <f t="shared" si="1"/>
        <v>98</v>
      </c>
      <c r="B101" s="49" t="s">
        <v>320</v>
      </c>
      <c r="C101" s="49" t="s">
        <v>10</v>
      </c>
      <c r="D101" s="81">
        <v>45748</v>
      </c>
      <c r="E101" s="49">
        <v>470077</v>
      </c>
      <c r="F101" s="49">
        <v>64.254000000000005</v>
      </c>
      <c r="G101" s="49" t="s">
        <v>768</v>
      </c>
      <c r="H101" s="81">
        <v>45762</v>
      </c>
      <c r="I101" s="49" t="s">
        <v>1317</v>
      </c>
      <c r="J101" s="4">
        <v>21</v>
      </c>
      <c r="K101" s="4"/>
      <c r="L101" s="4"/>
      <c r="M101" s="4"/>
      <c r="N101" s="4"/>
      <c r="O101" s="4"/>
      <c r="P101" s="4"/>
    </row>
    <row r="102" spans="1:16" ht="30" customHeight="1">
      <c r="A102" s="152">
        <f t="shared" si="1"/>
        <v>99</v>
      </c>
      <c r="B102" s="49" t="s">
        <v>316</v>
      </c>
      <c r="C102" s="49" t="s">
        <v>12</v>
      </c>
      <c r="D102" s="81">
        <v>45748</v>
      </c>
      <c r="E102" s="49">
        <v>286911</v>
      </c>
      <c r="F102" s="154">
        <v>37.729999999999997</v>
      </c>
      <c r="G102" s="71" t="s">
        <v>768</v>
      </c>
      <c r="H102" s="81">
        <v>45759</v>
      </c>
      <c r="I102" s="49" t="s">
        <v>1295</v>
      </c>
      <c r="J102" s="4">
        <v>22</v>
      </c>
      <c r="K102" s="4"/>
      <c r="L102" s="4"/>
      <c r="M102" s="4"/>
      <c r="N102" s="4"/>
      <c r="O102" s="4"/>
      <c r="P102" s="4"/>
    </row>
    <row r="103" spans="1:16" ht="30" customHeight="1">
      <c r="A103" s="152">
        <f t="shared" si="1"/>
        <v>100</v>
      </c>
      <c r="B103" s="49" t="s">
        <v>286</v>
      </c>
      <c r="C103" s="49" t="s">
        <v>55</v>
      </c>
      <c r="D103" s="81">
        <v>45750</v>
      </c>
      <c r="E103" s="49">
        <v>297143</v>
      </c>
      <c r="F103" s="49">
        <v>39.459000000000003</v>
      </c>
      <c r="G103" s="49" t="s">
        <v>768</v>
      </c>
      <c r="H103" s="81">
        <v>45759</v>
      </c>
      <c r="I103" s="49" t="s">
        <v>983</v>
      </c>
      <c r="J103" s="4">
        <v>24</v>
      </c>
      <c r="K103" s="4"/>
      <c r="L103" s="4"/>
      <c r="M103" s="4"/>
      <c r="N103" s="4"/>
      <c r="O103" s="4"/>
      <c r="P103" s="4"/>
    </row>
    <row r="104" spans="1:16" ht="30" customHeight="1">
      <c r="A104" s="152">
        <f t="shared" si="1"/>
        <v>101</v>
      </c>
      <c r="B104" s="49" t="s">
        <v>258</v>
      </c>
      <c r="C104" s="49" t="s">
        <v>1301</v>
      </c>
      <c r="D104" s="81">
        <v>45749</v>
      </c>
      <c r="E104" s="49">
        <v>1099828</v>
      </c>
      <c r="F104" s="49">
        <v>141.874</v>
      </c>
      <c r="G104" s="49" t="s">
        <v>768</v>
      </c>
      <c r="H104" s="81">
        <v>45775</v>
      </c>
      <c r="I104" s="49" t="s">
        <v>1066</v>
      </c>
      <c r="J104" s="5">
        <v>36</v>
      </c>
      <c r="K104" s="4"/>
      <c r="L104" s="4" t="s">
        <v>1246</v>
      </c>
      <c r="M104" s="4"/>
      <c r="N104" s="4"/>
      <c r="O104" s="4"/>
      <c r="P104" s="4"/>
    </row>
    <row r="105" spans="1:16" ht="30" customHeight="1">
      <c r="A105" s="152">
        <f t="shared" si="1"/>
        <v>102</v>
      </c>
      <c r="B105" s="49" t="s">
        <v>322</v>
      </c>
      <c r="C105" s="49" t="s">
        <v>12</v>
      </c>
      <c r="D105" s="81">
        <v>45751</v>
      </c>
      <c r="E105" s="49">
        <v>286911</v>
      </c>
      <c r="F105" s="154">
        <v>37.729999999999997</v>
      </c>
      <c r="G105" s="49" t="s">
        <v>768</v>
      </c>
      <c r="H105" s="81">
        <v>45759</v>
      </c>
      <c r="I105" s="49" t="s">
        <v>1031</v>
      </c>
      <c r="J105" s="105">
        <v>27</v>
      </c>
      <c r="K105" s="4"/>
      <c r="L105" s="4">
        <f>H105-D105</f>
        <v>8</v>
      </c>
      <c r="M105" s="4"/>
      <c r="N105" s="4"/>
      <c r="O105" s="4"/>
      <c r="P105" s="4"/>
    </row>
    <row r="106" spans="1:16" ht="30" customHeight="1">
      <c r="A106" s="152">
        <f t="shared" si="1"/>
        <v>103</v>
      </c>
      <c r="B106" s="49" t="s">
        <v>680</v>
      </c>
      <c r="C106" s="49" t="s">
        <v>12</v>
      </c>
      <c r="D106" s="81">
        <v>45748</v>
      </c>
      <c r="E106" s="49">
        <v>286911</v>
      </c>
      <c r="F106" s="154">
        <v>37.729999999999997</v>
      </c>
      <c r="G106" s="49" t="s">
        <v>768</v>
      </c>
      <c r="H106" s="81">
        <v>45759</v>
      </c>
      <c r="I106" s="49" t="s">
        <v>1300</v>
      </c>
      <c r="J106" s="4">
        <v>26</v>
      </c>
      <c r="K106" s="4"/>
      <c r="L106" s="4"/>
      <c r="M106" s="4"/>
      <c r="N106" s="4"/>
      <c r="O106" s="4"/>
      <c r="P106" s="4"/>
    </row>
    <row r="107" spans="1:16" ht="30" customHeight="1">
      <c r="A107" s="152">
        <f t="shared" si="1"/>
        <v>104</v>
      </c>
      <c r="B107" s="49" t="s">
        <v>272</v>
      </c>
      <c r="C107" s="49" t="s">
        <v>39</v>
      </c>
      <c r="D107" s="81">
        <v>45753</v>
      </c>
      <c r="E107" s="49">
        <v>906755</v>
      </c>
      <c r="F107" s="49">
        <v>112.42400000000001</v>
      </c>
      <c r="G107" s="49" t="s">
        <v>768</v>
      </c>
      <c r="H107" s="81">
        <v>45774</v>
      </c>
      <c r="I107" s="49" t="s">
        <v>1052</v>
      </c>
      <c r="J107" s="4">
        <v>26</v>
      </c>
      <c r="K107" s="4"/>
      <c r="L107" s="4"/>
      <c r="M107" s="4"/>
      <c r="N107" s="4"/>
      <c r="O107" s="4"/>
      <c r="P107" s="4"/>
    </row>
    <row r="108" spans="1:16" ht="30" customHeight="1">
      <c r="A108" s="152">
        <f t="shared" si="1"/>
        <v>105</v>
      </c>
      <c r="B108" s="49" t="s">
        <v>269</v>
      </c>
      <c r="C108" s="49" t="s">
        <v>54</v>
      </c>
      <c r="D108" s="81">
        <v>45753</v>
      </c>
      <c r="E108" s="49">
        <v>719574</v>
      </c>
      <c r="F108" s="49">
        <v>94.408000000000001</v>
      </c>
      <c r="G108" s="49" t="s">
        <v>768</v>
      </c>
      <c r="H108" s="81">
        <v>45760</v>
      </c>
      <c r="I108" s="49" t="s">
        <v>762</v>
      </c>
      <c r="J108" s="4">
        <v>27</v>
      </c>
      <c r="K108" s="4"/>
      <c r="L108" s="4">
        <f>H108-D108</f>
        <v>7</v>
      </c>
      <c r="M108" s="4"/>
      <c r="N108" s="4"/>
      <c r="O108" s="4"/>
      <c r="P108" s="4"/>
    </row>
    <row r="109" spans="1:16" ht="30" customHeight="1">
      <c r="A109" s="152">
        <f t="shared" si="1"/>
        <v>106</v>
      </c>
      <c r="B109" s="49" t="s">
        <v>460</v>
      </c>
      <c r="C109" s="49" t="s">
        <v>71</v>
      </c>
      <c r="D109" s="81">
        <v>45751</v>
      </c>
      <c r="E109" s="49">
        <v>342192</v>
      </c>
      <c r="F109" s="49">
        <v>44.728000000000002</v>
      </c>
      <c r="G109" s="49" t="s">
        <v>768</v>
      </c>
      <c r="H109" s="81">
        <v>45756</v>
      </c>
      <c r="I109" s="49" t="s">
        <v>1055</v>
      </c>
      <c r="J109" s="4">
        <v>28</v>
      </c>
      <c r="K109" s="4"/>
      <c r="L109" s="4"/>
      <c r="M109" s="4"/>
      <c r="N109" s="4"/>
      <c r="O109" s="4"/>
      <c r="P109" s="4"/>
    </row>
    <row r="110" spans="1:16" s="418" customFormat="1" ht="30" customHeight="1">
      <c r="A110" s="152">
        <f t="shared" si="1"/>
        <v>107</v>
      </c>
      <c r="B110" s="49" t="s">
        <v>254</v>
      </c>
      <c r="C110" s="49" t="s">
        <v>10</v>
      </c>
      <c r="D110" s="81">
        <v>45753</v>
      </c>
      <c r="E110" s="49">
        <v>470077</v>
      </c>
      <c r="F110" s="49">
        <v>64.254000000000005</v>
      </c>
      <c r="G110" s="49" t="s">
        <v>768</v>
      </c>
      <c r="H110" s="81">
        <v>45763</v>
      </c>
      <c r="I110" s="49" t="s">
        <v>1272</v>
      </c>
      <c r="J110" s="4">
        <v>22</v>
      </c>
      <c r="K110" s="4"/>
      <c r="L110" s="4"/>
      <c r="M110" s="4"/>
      <c r="N110" s="4"/>
      <c r="O110" s="4"/>
      <c r="P110" s="4"/>
    </row>
    <row r="111" spans="1:16" ht="30" customHeight="1">
      <c r="A111" s="152">
        <f t="shared" si="1"/>
        <v>108</v>
      </c>
      <c r="B111" s="49" t="s">
        <v>291</v>
      </c>
      <c r="C111" s="49" t="s">
        <v>12</v>
      </c>
      <c r="D111" s="81">
        <v>45752</v>
      </c>
      <c r="E111" s="49">
        <v>286911</v>
      </c>
      <c r="F111" s="49">
        <v>37.729999999999997</v>
      </c>
      <c r="G111" s="49" t="s">
        <v>768</v>
      </c>
      <c r="H111" s="81">
        <v>45758</v>
      </c>
      <c r="I111" s="49" t="s">
        <v>1008</v>
      </c>
      <c r="J111" s="4">
        <v>26</v>
      </c>
      <c r="K111" s="4"/>
      <c r="L111" s="4">
        <f>H111-D111</f>
        <v>6</v>
      </c>
      <c r="M111" s="4"/>
      <c r="N111" s="4"/>
      <c r="O111" s="4"/>
      <c r="P111" s="4"/>
    </row>
    <row r="112" spans="1:16" ht="30" customHeight="1">
      <c r="A112" s="152">
        <f t="shared" si="1"/>
        <v>109</v>
      </c>
      <c r="B112" s="49" t="s">
        <v>250</v>
      </c>
      <c r="C112" s="49" t="s">
        <v>71</v>
      </c>
      <c r="D112" s="81">
        <v>45755</v>
      </c>
      <c r="E112" s="49">
        <v>342192</v>
      </c>
      <c r="F112" s="49">
        <v>44.728000000000002</v>
      </c>
      <c r="G112" s="49" t="s">
        <v>768</v>
      </c>
      <c r="H112" s="81">
        <v>45765</v>
      </c>
      <c r="I112" s="49" t="s">
        <v>1053</v>
      </c>
      <c r="J112" s="4"/>
      <c r="K112" s="4"/>
      <c r="L112" s="4"/>
      <c r="M112" s="4"/>
      <c r="N112" s="4"/>
      <c r="O112" s="4"/>
      <c r="P112" s="4"/>
    </row>
    <row r="113" spans="1:16" ht="30" customHeight="1">
      <c r="A113" s="152">
        <f t="shared" si="1"/>
        <v>110</v>
      </c>
      <c r="B113" s="49" t="s">
        <v>312</v>
      </c>
      <c r="C113" s="49" t="s">
        <v>71</v>
      </c>
      <c r="D113" s="81">
        <v>45758</v>
      </c>
      <c r="E113" s="49">
        <v>342192</v>
      </c>
      <c r="F113" s="49">
        <v>44.728000000000002</v>
      </c>
      <c r="G113" s="49" t="s">
        <v>768</v>
      </c>
      <c r="H113" s="81">
        <v>45769</v>
      </c>
      <c r="I113" s="49" t="s">
        <v>1314</v>
      </c>
      <c r="J113" s="4"/>
      <c r="K113" s="4"/>
      <c r="L113" s="4"/>
      <c r="M113" s="4"/>
      <c r="N113" s="4"/>
      <c r="O113" s="4"/>
      <c r="P113" s="4"/>
    </row>
    <row r="114" spans="1:16" ht="30" customHeight="1">
      <c r="A114" s="152">
        <f t="shared" si="1"/>
        <v>111</v>
      </c>
      <c r="B114" s="49" t="s">
        <v>307</v>
      </c>
      <c r="C114" s="49" t="s">
        <v>12</v>
      </c>
      <c r="D114" s="81">
        <v>45756</v>
      </c>
      <c r="E114" s="49">
        <v>286911</v>
      </c>
      <c r="F114" s="49">
        <v>37.729999999999997</v>
      </c>
      <c r="G114" s="49" t="s">
        <v>768</v>
      </c>
      <c r="H114" s="81">
        <v>45762</v>
      </c>
      <c r="I114" s="49" t="s">
        <v>1289</v>
      </c>
      <c r="J114" s="4"/>
      <c r="K114" s="4"/>
      <c r="L114" s="4"/>
      <c r="M114" s="4"/>
      <c r="N114" s="4"/>
      <c r="O114" s="4"/>
      <c r="P114" s="4"/>
    </row>
    <row r="115" spans="1:16" ht="30" customHeight="1">
      <c r="A115" s="152">
        <f t="shared" si="1"/>
        <v>112</v>
      </c>
      <c r="B115" s="49" t="s">
        <v>270</v>
      </c>
      <c r="C115" s="49" t="s">
        <v>37</v>
      </c>
      <c r="D115" s="81">
        <v>45763</v>
      </c>
      <c r="E115" s="49">
        <v>604881</v>
      </c>
      <c r="F115" s="49">
        <v>80.408000000000001</v>
      </c>
      <c r="G115" s="49" t="s">
        <v>768</v>
      </c>
      <c r="H115" s="81">
        <v>45769</v>
      </c>
      <c r="I115" s="49" t="s">
        <v>762</v>
      </c>
      <c r="J115" s="4"/>
      <c r="K115" s="4"/>
      <c r="L115" s="4"/>
      <c r="M115" s="4"/>
      <c r="N115" s="4"/>
      <c r="O115" s="4"/>
      <c r="P115" s="4"/>
    </row>
    <row r="116" spans="1:16" ht="30" customHeight="1">
      <c r="A116" s="152">
        <f t="shared" si="1"/>
        <v>113</v>
      </c>
      <c r="B116" s="49" t="s">
        <v>292</v>
      </c>
      <c r="C116" s="49" t="s">
        <v>212</v>
      </c>
      <c r="D116" s="81">
        <v>45765</v>
      </c>
      <c r="E116" s="49">
        <v>994153</v>
      </c>
      <c r="F116" s="49">
        <v>122.80800000000001</v>
      </c>
      <c r="G116" s="49" t="s">
        <v>768</v>
      </c>
      <c r="H116" s="81">
        <v>45783</v>
      </c>
      <c r="I116" s="49" t="s">
        <v>1008</v>
      </c>
      <c r="J116" s="4"/>
      <c r="K116" s="4"/>
      <c r="L116" s="4" t="s">
        <v>1246</v>
      </c>
      <c r="M116" s="4"/>
      <c r="N116" s="4"/>
      <c r="O116" s="4"/>
      <c r="P116" s="4"/>
    </row>
    <row r="117" spans="1:16" s="418" customFormat="1" ht="30" customHeight="1">
      <c r="A117" s="152">
        <f t="shared" si="1"/>
        <v>114</v>
      </c>
      <c r="B117" s="49" t="s">
        <v>285</v>
      </c>
      <c r="C117" s="49" t="s">
        <v>8</v>
      </c>
      <c r="D117" s="81">
        <v>45769</v>
      </c>
      <c r="E117" s="49">
        <v>1099828</v>
      </c>
      <c r="F117" s="49">
        <v>141.874</v>
      </c>
      <c r="G117" s="119" t="s">
        <v>1371</v>
      </c>
      <c r="H117" s="49"/>
      <c r="I117" s="49" t="s">
        <v>1060</v>
      </c>
      <c r="J117" s="4"/>
      <c r="K117" s="67" t="s">
        <v>1372</v>
      </c>
      <c r="L117" s="4" t="s">
        <v>1246</v>
      </c>
      <c r="M117" s="4"/>
      <c r="N117" s="4"/>
      <c r="O117" s="4"/>
      <c r="P117" s="4"/>
    </row>
    <row r="118" spans="1:16" ht="30" customHeight="1">
      <c r="A118" s="152">
        <f t="shared" si="1"/>
        <v>115</v>
      </c>
      <c r="B118" s="49" t="s">
        <v>335</v>
      </c>
      <c r="C118" s="49" t="s">
        <v>11</v>
      </c>
      <c r="D118" s="81">
        <v>45758</v>
      </c>
      <c r="E118" s="49">
        <v>273608.93</v>
      </c>
      <c r="F118" s="49">
        <v>36.045000000000002</v>
      </c>
      <c r="G118" s="49" t="s">
        <v>477</v>
      </c>
      <c r="H118" s="81">
        <v>45763</v>
      </c>
      <c r="I118" s="49" t="s">
        <v>1055</v>
      </c>
      <c r="J118" s="4"/>
      <c r="K118" s="4"/>
      <c r="L118" s="4"/>
      <c r="M118" s="4"/>
      <c r="N118" s="4"/>
      <c r="O118" s="4"/>
      <c r="P118" s="4"/>
    </row>
    <row r="119" spans="1:16" ht="30" customHeight="1">
      <c r="A119" s="152">
        <f t="shared" si="1"/>
        <v>116</v>
      </c>
      <c r="B119" s="49" t="s">
        <v>277</v>
      </c>
      <c r="C119" s="49" t="s">
        <v>37</v>
      </c>
      <c r="D119" s="81">
        <v>45775</v>
      </c>
      <c r="E119" s="49">
        <v>604881</v>
      </c>
      <c r="F119" s="49">
        <v>80.408000000000001</v>
      </c>
      <c r="G119" s="49" t="s">
        <v>768</v>
      </c>
      <c r="H119" s="81">
        <v>45783</v>
      </c>
      <c r="I119" s="49" t="s">
        <v>1052</v>
      </c>
      <c r="J119" s="4"/>
      <c r="K119" s="4"/>
      <c r="L119" s="4"/>
      <c r="M119" s="4"/>
      <c r="N119" s="4"/>
      <c r="O119" s="4"/>
      <c r="P119" s="4"/>
    </row>
    <row r="120" spans="1:16" ht="30" customHeight="1">
      <c r="A120" s="152">
        <f t="shared" si="1"/>
        <v>117</v>
      </c>
      <c r="B120" s="49" t="s">
        <v>300</v>
      </c>
      <c r="C120" s="49" t="s">
        <v>10</v>
      </c>
      <c r="D120" s="81">
        <v>45760</v>
      </c>
      <c r="E120" s="49">
        <v>470077</v>
      </c>
      <c r="F120" s="49">
        <v>64.254000000000005</v>
      </c>
      <c r="G120" s="49" t="s">
        <v>768</v>
      </c>
      <c r="H120" s="81">
        <v>45775</v>
      </c>
      <c r="I120" s="49" t="s">
        <v>1068</v>
      </c>
      <c r="J120" s="4">
        <v>34</v>
      </c>
      <c r="K120" s="4"/>
      <c r="L120" s="4"/>
      <c r="M120" s="4"/>
      <c r="N120" s="4"/>
      <c r="O120" s="4"/>
      <c r="P120" s="4"/>
    </row>
    <row r="121" spans="1:16" ht="30" customHeight="1">
      <c r="A121" s="152">
        <f t="shared" si="1"/>
        <v>118</v>
      </c>
      <c r="B121" s="49" t="s">
        <v>302</v>
      </c>
      <c r="C121" s="49" t="s">
        <v>54</v>
      </c>
      <c r="D121" s="81">
        <v>45769</v>
      </c>
      <c r="E121" s="49">
        <v>719574</v>
      </c>
      <c r="F121" s="49">
        <v>94.408000000000001</v>
      </c>
      <c r="G121" s="49" t="s">
        <v>768</v>
      </c>
      <c r="H121" s="81">
        <v>45792</v>
      </c>
      <c r="I121" s="49" t="s">
        <v>1340</v>
      </c>
      <c r="J121" s="4"/>
      <c r="K121" s="4"/>
      <c r="L121" s="4"/>
      <c r="M121" s="4"/>
      <c r="N121" s="4"/>
      <c r="O121" s="4"/>
      <c r="P121" s="4"/>
    </row>
    <row r="122" spans="1:16" ht="30" customHeight="1">
      <c r="A122" s="152">
        <f t="shared" si="1"/>
        <v>119</v>
      </c>
      <c r="B122" s="49" t="s">
        <v>675</v>
      </c>
      <c r="C122" s="49" t="s">
        <v>1322</v>
      </c>
      <c r="D122" s="81">
        <v>45761</v>
      </c>
      <c r="E122" s="49">
        <v>585620</v>
      </c>
      <c r="F122" s="49">
        <v>77.718000000000004</v>
      </c>
      <c r="G122" s="49" t="s">
        <v>768</v>
      </c>
      <c r="H122" s="81">
        <v>45777</v>
      </c>
      <c r="I122" s="49" t="s">
        <v>1235</v>
      </c>
      <c r="J122" s="4"/>
      <c r="K122" s="4"/>
      <c r="L122" s="4"/>
      <c r="M122" s="4"/>
      <c r="N122" s="4"/>
      <c r="O122" s="4"/>
      <c r="P122" s="4"/>
    </row>
    <row r="123" spans="1:16" ht="30" customHeight="1">
      <c r="A123" s="152">
        <f t="shared" si="1"/>
        <v>120</v>
      </c>
      <c r="B123" s="49" t="s">
        <v>405</v>
      </c>
      <c r="C123" s="49" t="s">
        <v>12</v>
      </c>
      <c r="D123" s="81">
        <v>45760</v>
      </c>
      <c r="E123" s="49">
        <v>286911</v>
      </c>
      <c r="F123" s="49">
        <v>37.729999999999997</v>
      </c>
      <c r="G123" s="49" t="s">
        <v>768</v>
      </c>
      <c r="H123" s="81">
        <v>45768</v>
      </c>
      <c r="I123" s="49" t="s">
        <v>1300</v>
      </c>
      <c r="J123" s="4"/>
      <c r="K123" s="4"/>
      <c r="L123" s="4"/>
      <c r="M123" s="4"/>
      <c r="N123" s="4"/>
      <c r="O123" s="4"/>
      <c r="P123" s="4"/>
    </row>
    <row r="124" spans="1:16" ht="30" customHeight="1">
      <c r="A124" s="152">
        <f t="shared" si="1"/>
        <v>121</v>
      </c>
      <c r="B124" s="49" t="s">
        <v>248</v>
      </c>
      <c r="C124" s="49" t="s">
        <v>37</v>
      </c>
      <c r="D124" s="81">
        <v>45765</v>
      </c>
      <c r="E124" s="49">
        <v>604881</v>
      </c>
      <c r="F124" s="49">
        <v>80.408000000000001</v>
      </c>
      <c r="G124" s="49" t="s">
        <v>768</v>
      </c>
      <c r="H124" s="81">
        <v>45782</v>
      </c>
      <c r="I124" s="49" t="s">
        <v>1272</v>
      </c>
      <c r="J124" s="4"/>
      <c r="K124" s="4"/>
      <c r="L124" s="4"/>
      <c r="M124" s="4"/>
      <c r="N124" s="4"/>
      <c r="O124" s="4"/>
      <c r="P124" s="4"/>
    </row>
    <row r="125" spans="1:16" ht="30" customHeight="1">
      <c r="A125" s="152">
        <f t="shared" si="1"/>
        <v>122</v>
      </c>
      <c r="B125" s="49" t="s">
        <v>304</v>
      </c>
      <c r="C125" s="49" t="s">
        <v>71</v>
      </c>
      <c r="D125" s="81">
        <v>45763</v>
      </c>
      <c r="E125" s="49">
        <v>342192</v>
      </c>
      <c r="F125" s="49">
        <v>44.728000000000002</v>
      </c>
      <c r="G125" s="49" t="s">
        <v>768</v>
      </c>
      <c r="H125" s="81">
        <v>45772</v>
      </c>
      <c r="I125" s="49" t="s">
        <v>1295</v>
      </c>
      <c r="J125" s="4"/>
      <c r="K125" s="4"/>
      <c r="L125" s="4"/>
      <c r="M125" s="4"/>
      <c r="N125" s="4"/>
      <c r="O125" s="4"/>
      <c r="P125" s="4"/>
    </row>
    <row r="126" spans="1:16" ht="30" customHeight="1">
      <c r="A126" s="152">
        <f t="shared" si="1"/>
        <v>123</v>
      </c>
      <c r="B126" s="49" t="s">
        <v>679</v>
      </c>
      <c r="C126" s="49" t="s">
        <v>55</v>
      </c>
      <c r="D126" s="81">
        <v>45764</v>
      </c>
      <c r="E126" s="49">
        <v>297143</v>
      </c>
      <c r="F126" s="49">
        <v>39.459000000000003</v>
      </c>
      <c r="G126" s="49" t="s">
        <v>768</v>
      </c>
      <c r="H126" s="81">
        <v>45782</v>
      </c>
      <c r="I126" s="49" t="s">
        <v>1342</v>
      </c>
      <c r="J126" s="4"/>
      <c r="K126" s="4"/>
      <c r="L126" s="4"/>
      <c r="M126" s="4"/>
      <c r="N126" s="4"/>
      <c r="O126" s="4"/>
      <c r="P126" s="4"/>
    </row>
    <row r="127" spans="1:16" ht="30" customHeight="1">
      <c r="A127" s="152">
        <f t="shared" si="1"/>
        <v>124</v>
      </c>
      <c r="B127" s="49" t="s">
        <v>334</v>
      </c>
      <c r="C127" s="49" t="s">
        <v>1211</v>
      </c>
      <c r="D127" s="81">
        <v>45765</v>
      </c>
      <c r="E127" s="49">
        <v>635073</v>
      </c>
      <c r="F127" s="49">
        <v>84.299000000000007</v>
      </c>
      <c r="G127" s="49" t="s">
        <v>768</v>
      </c>
      <c r="H127" s="81">
        <v>45776</v>
      </c>
      <c r="I127" s="49" t="s">
        <v>1055</v>
      </c>
      <c r="J127" s="4"/>
      <c r="K127" s="4"/>
      <c r="L127" s="4"/>
      <c r="M127" s="4"/>
      <c r="N127" s="4"/>
      <c r="O127" s="4"/>
      <c r="P127" s="4"/>
    </row>
    <row r="128" spans="1:16" ht="30" customHeight="1">
      <c r="A128" s="152">
        <f t="shared" si="1"/>
        <v>125</v>
      </c>
      <c r="B128" s="49" t="s">
        <v>323</v>
      </c>
      <c r="C128" s="49" t="s">
        <v>39</v>
      </c>
      <c r="D128" s="81">
        <v>45765</v>
      </c>
      <c r="E128" s="49">
        <v>906755</v>
      </c>
      <c r="F128" s="49">
        <v>112.42400000000001</v>
      </c>
      <c r="G128" s="49" t="s">
        <v>768</v>
      </c>
      <c r="H128" s="81">
        <v>45799</v>
      </c>
      <c r="I128" s="49" t="s">
        <v>1317</v>
      </c>
      <c r="J128" s="4"/>
      <c r="K128" s="4"/>
      <c r="L128" s="4"/>
      <c r="M128" s="4"/>
      <c r="N128" s="4"/>
      <c r="O128" s="4"/>
      <c r="P128" s="4"/>
    </row>
    <row r="129" spans="1:16" ht="30" customHeight="1">
      <c r="A129" s="152">
        <f t="shared" si="1"/>
        <v>126</v>
      </c>
      <c r="B129" s="49" t="s">
        <v>298</v>
      </c>
      <c r="C129" s="49" t="s">
        <v>25</v>
      </c>
      <c r="D129" s="81">
        <v>45762</v>
      </c>
      <c r="E129" s="49">
        <v>403998</v>
      </c>
      <c r="F129" s="49">
        <v>54.417999999999999</v>
      </c>
      <c r="G129" s="49" t="s">
        <v>768</v>
      </c>
      <c r="H129" s="81">
        <v>45769</v>
      </c>
      <c r="I129" s="49" t="s">
        <v>764</v>
      </c>
      <c r="J129" s="4"/>
      <c r="K129" s="4"/>
      <c r="L129" s="4"/>
      <c r="M129" s="4"/>
      <c r="N129" s="4"/>
      <c r="O129" s="4"/>
      <c r="P129" s="4"/>
    </row>
    <row r="130" spans="1:16" ht="30" customHeight="1">
      <c r="A130" s="152">
        <f t="shared" si="1"/>
        <v>127</v>
      </c>
      <c r="B130" s="49" t="s">
        <v>1323</v>
      </c>
      <c r="C130" s="49" t="s">
        <v>12</v>
      </c>
      <c r="D130" s="81">
        <v>45763</v>
      </c>
      <c r="E130" s="49">
        <v>286911</v>
      </c>
      <c r="F130" s="49">
        <v>37.729999999999997</v>
      </c>
      <c r="G130" s="49" t="s">
        <v>768</v>
      </c>
      <c r="H130" s="81">
        <v>45769</v>
      </c>
      <c r="I130" s="49" t="s">
        <v>1321</v>
      </c>
      <c r="J130" s="4"/>
      <c r="K130" s="4"/>
      <c r="L130" s="4"/>
      <c r="M130" s="4"/>
      <c r="N130" s="4"/>
      <c r="O130" s="4"/>
      <c r="P130" s="4"/>
    </row>
    <row r="131" spans="1:16" ht="30" customHeight="1">
      <c r="A131" s="152">
        <f t="shared" si="1"/>
        <v>128</v>
      </c>
      <c r="B131" s="49" t="s">
        <v>306</v>
      </c>
      <c r="C131" s="49" t="s">
        <v>71</v>
      </c>
      <c r="D131" s="81">
        <v>45765</v>
      </c>
      <c r="E131" s="49">
        <v>342192</v>
      </c>
      <c r="F131" s="49">
        <v>44.728000000000002</v>
      </c>
      <c r="G131" s="49" t="s">
        <v>768</v>
      </c>
      <c r="H131" s="81">
        <v>45775</v>
      </c>
      <c r="I131" s="49" t="s">
        <v>1289</v>
      </c>
      <c r="J131" s="4"/>
      <c r="K131" s="4"/>
      <c r="L131" s="4"/>
      <c r="M131" s="4"/>
      <c r="N131" s="4"/>
      <c r="O131" s="4"/>
      <c r="P131" s="4"/>
    </row>
    <row r="132" spans="1:16" ht="30" customHeight="1">
      <c r="A132" s="152">
        <f t="shared" si="1"/>
        <v>129</v>
      </c>
      <c r="B132" s="49" t="s">
        <v>677</v>
      </c>
      <c r="C132" s="49" t="s">
        <v>22</v>
      </c>
      <c r="D132" s="81">
        <v>45764</v>
      </c>
      <c r="E132" s="49">
        <v>357181</v>
      </c>
      <c r="F132" s="49">
        <v>46.622999999999998</v>
      </c>
      <c r="G132" s="49" t="s">
        <v>768</v>
      </c>
      <c r="H132" s="81">
        <v>45777</v>
      </c>
      <c r="I132" s="49" t="s">
        <v>1335</v>
      </c>
      <c r="J132" s="4"/>
      <c r="K132" s="4"/>
      <c r="L132" s="4" t="s">
        <v>1231</v>
      </c>
      <c r="M132" s="4"/>
      <c r="N132" s="4"/>
      <c r="O132" s="4"/>
      <c r="P132" s="4"/>
    </row>
    <row r="133" spans="1:16" ht="30" customHeight="1">
      <c r="A133" s="152">
        <f t="shared" si="1"/>
        <v>130</v>
      </c>
      <c r="B133" s="49" t="s">
        <v>310</v>
      </c>
      <c r="C133" s="49" t="s">
        <v>80</v>
      </c>
      <c r="D133" s="81">
        <v>45769</v>
      </c>
      <c r="E133" s="49">
        <v>403998</v>
      </c>
      <c r="F133" s="49">
        <v>54.417999999999999</v>
      </c>
      <c r="G133" s="49" t="s">
        <v>768</v>
      </c>
      <c r="H133" s="81">
        <v>45795</v>
      </c>
      <c r="I133" s="49" t="s">
        <v>1031</v>
      </c>
      <c r="J133" s="4"/>
      <c r="K133" s="4">
        <v>1</v>
      </c>
      <c r="L133" s="4" t="s">
        <v>1359</v>
      </c>
      <c r="M133" s="4"/>
      <c r="N133" s="4"/>
      <c r="O133" s="4"/>
      <c r="P133" s="4"/>
    </row>
    <row r="134" spans="1:16" ht="30" customHeight="1">
      <c r="A134" s="152">
        <f t="shared" ref="A134:A200" si="2">A133+1</f>
        <v>131</v>
      </c>
      <c r="B134" s="49" t="s">
        <v>252</v>
      </c>
      <c r="C134" s="49" t="s">
        <v>12</v>
      </c>
      <c r="D134" s="81">
        <v>45767</v>
      </c>
      <c r="E134" s="49">
        <v>286911</v>
      </c>
      <c r="F134" s="49">
        <v>37.729999999999997</v>
      </c>
      <c r="G134" s="49" t="s">
        <v>768</v>
      </c>
      <c r="H134" s="81">
        <v>45776</v>
      </c>
      <c r="I134" s="49" t="s">
        <v>1053</v>
      </c>
      <c r="J134" s="4"/>
      <c r="K134" s="4"/>
      <c r="L134" s="4"/>
      <c r="M134" s="4"/>
      <c r="N134" s="4"/>
      <c r="O134" s="4"/>
      <c r="P134" s="4"/>
    </row>
    <row r="135" spans="1:16" ht="30" customHeight="1">
      <c r="A135" s="152">
        <f t="shared" si="2"/>
        <v>132</v>
      </c>
      <c r="B135" s="49" t="s">
        <v>681</v>
      </c>
      <c r="C135" s="49" t="s">
        <v>12</v>
      </c>
      <c r="D135" s="81">
        <v>45776</v>
      </c>
      <c r="E135" s="49">
        <v>286911</v>
      </c>
      <c r="F135" s="49">
        <v>37.729999999999997</v>
      </c>
      <c r="G135" s="49" t="s">
        <v>768</v>
      </c>
      <c r="H135" s="81">
        <v>45786</v>
      </c>
      <c r="I135" s="49" t="s">
        <v>1020</v>
      </c>
      <c r="J135" s="4"/>
      <c r="K135" s="4"/>
      <c r="L135" s="4"/>
      <c r="M135" s="4"/>
      <c r="N135" s="4"/>
      <c r="O135" s="4"/>
      <c r="P135" s="4"/>
    </row>
    <row r="136" spans="1:16" ht="26" customHeight="1">
      <c r="A136" s="152">
        <f t="shared" si="2"/>
        <v>133</v>
      </c>
      <c r="B136" s="49" t="s">
        <v>311</v>
      </c>
      <c r="C136" s="49" t="s">
        <v>71</v>
      </c>
      <c r="D136" s="81">
        <v>45771</v>
      </c>
      <c r="E136" s="49">
        <v>342192</v>
      </c>
      <c r="F136" s="49">
        <v>44.728000000000002</v>
      </c>
      <c r="G136" s="49" t="s">
        <v>768</v>
      </c>
      <c r="H136" s="81">
        <v>45786</v>
      </c>
      <c r="I136" s="49" t="s">
        <v>1042</v>
      </c>
      <c r="J136" s="4"/>
      <c r="K136" s="4"/>
      <c r="L136" s="4"/>
      <c r="M136" s="4"/>
      <c r="N136" s="4"/>
      <c r="O136" s="4"/>
      <c r="P136" s="4"/>
    </row>
    <row r="137" spans="1:16" ht="30" customHeight="1">
      <c r="A137" s="152">
        <f t="shared" si="2"/>
        <v>134</v>
      </c>
      <c r="B137" s="49" t="s">
        <v>295</v>
      </c>
      <c r="C137" s="49" t="s">
        <v>11</v>
      </c>
      <c r="D137" s="81">
        <v>45770</v>
      </c>
      <c r="E137" s="49">
        <v>273608.93</v>
      </c>
      <c r="F137" s="49">
        <v>36.045000000000002</v>
      </c>
      <c r="G137" s="49" t="s">
        <v>768</v>
      </c>
      <c r="H137" s="81">
        <v>45774</v>
      </c>
      <c r="I137" s="49" t="s">
        <v>764</v>
      </c>
      <c r="J137" s="4"/>
      <c r="K137" s="4"/>
      <c r="L137" s="4"/>
      <c r="M137" s="4"/>
      <c r="N137" s="4"/>
      <c r="O137" s="4"/>
      <c r="P137" s="4"/>
    </row>
    <row r="138" spans="1:16" ht="30" customHeight="1">
      <c r="A138" s="152">
        <f t="shared" si="2"/>
        <v>135</v>
      </c>
      <c r="B138" s="49" t="s">
        <v>271</v>
      </c>
      <c r="C138" s="49" t="s">
        <v>192</v>
      </c>
      <c r="D138" s="81">
        <v>45771</v>
      </c>
      <c r="E138" s="49">
        <v>680590</v>
      </c>
      <c r="F138" s="49">
        <v>89.146000000000001</v>
      </c>
      <c r="G138" s="49" t="s">
        <v>768</v>
      </c>
      <c r="H138" s="81">
        <v>45780</v>
      </c>
      <c r="I138" s="49" t="s">
        <v>762</v>
      </c>
      <c r="J138" s="4"/>
      <c r="K138" s="4"/>
      <c r="L138" s="4" t="s">
        <v>1246</v>
      </c>
      <c r="M138" s="4"/>
      <c r="N138" s="4"/>
      <c r="O138" s="4"/>
      <c r="P138" s="4"/>
    </row>
    <row r="139" spans="1:16" ht="30" customHeight="1">
      <c r="A139" s="152">
        <f t="shared" si="2"/>
        <v>136</v>
      </c>
      <c r="B139" s="49" t="s">
        <v>273</v>
      </c>
      <c r="C139" s="49" t="s">
        <v>12</v>
      </c>
      <c r="D139" s="81">
        <v>45771</v>
      </c>
      <c r="E139" s="49">
        <v>286911</v>
      </c>
      <c r="F139" s="49">
        <v>37.729999999999997</v>
      </c>
      <c r="G139" s="49" t="s">
        <v>768</v>
      </c>
      <c r="H139" s="81">
        <v>45777</v>
      </c>
      <c r="I139" s="49" t="s">
        <v>1321</v>
      </c>
      <c r="J139" s="4"/>
      <c r="K139" s="4"/>
      <c r="L139" s="4"/>
      <c r="M139" s="4"/>
      <c r="N139" s="4"/>
      <c r="O139" s="4"/>
      <c r="P139" s="4"/>
    </row>
    <row r="140" spans="1:16" ht="30" customHeight="1">
      <c r="A140" s="152">
        <f t="shared" si="2"/>
        <v>137</v>
      </c>
      <c r="B140" s="49" t="s">
        <v>303</v>
      </c>
      <c r="C140" s="49" t="s">
        <v>70</v>
      </c>
      <c r="D140" s="81">
        <v>45775</v>
      </c>
      <c r="E140" s="49">
        <v>470077</v>
      </c>
      <c r="F140" s="49">
        <v>64.254000000000005</v>
      </c>
      <c r="G140" s="49" t="s">
        <v>768</v>
      </c>
      <c r="H140" s="81">
        <v>45788</v>
      </c>
      <c r="I140" s="49" t="s">
        <v>1295</v>
      </c>
      <c r="J140" s="4"/>
      <c r="K140" s="4"/>
      <c r="L140" s="4" t="s">
        <v>1246</v>
      </c>
      <c r="M140" s="4"/>
      <c r="N140" s="4"/>
      <c r="O140" s="4"/>
      <c r="P140" s="4"/>
    </row>
    <row r="141" spans="1:16" ht="30" customHeight="1">
      <c r="A141" s="152">
        <f t="shared" si="2"/>
        <v>138</v>
      </c>
      <c r="B141" s="49" t="s">
        <v>333</v>
      </c>
      <c r="C141" s="49" t="s">
        <v>52</v>
      </c>
      <c r="D141" s="81">
        <v>45779</v>
      </c>
      <c r="E141" s="49">
        <v>753337</v>
      </c>
      <c r="F141" s="49">
        <v>98.835999999999999</v>
      </c>
      <c r="G141" s="49" t="s">
        <v>768</v>
      </c>
      <c r="H141" s="81">
        <v>45788</v>
      </c>
      <c r="I141" s="49" t="s">
        <v>1055</v>
      </c>
      <c r="J141" s="4"/>
      <c r="K141" s="4"/>
      <c r="L141" s="4"/>
      <c r="M141" s="4"/>
      <c r="N141" s="4"/>
      <c r="O141" s="4"/>
      <c r="P141" s="4"/>
    </row>
    <row r="142" spans="1:16" ht="30" customHeight="1">
      <c r="A142" s="152">
        <f t="shared" si="2"/>
        <v>139</v>
      </c>
      <c r="B142" s="49" t="s">
        <v>296</v>
      </c>
      <c r="C142" s="49" t="s">
        <v>11</v>
      </c>
      <c r="D142" s="81">
        <v>45776</v>
      </c>
      <c r="E142" s="49">
        <v>273608.93</v>
      </c>
      <c r="F142" s="49">
        <v>36.045000000000002</v>
      </c>
      <c r="G142" s="49" t="s">
        <v>768</v>
      </c>
      <c r="H142" s="81">
        <v>45781</v>
      </c>
      <c r="I142" s="49" t="s">
        <v>764</v>
      </c>
      <c r="J142" s="4"/>
      <c r="K142" s="4"/>
      <c r="L142" s="4"/>
      <c r="M142" s="4"/>
      <c r="N142" s="4"/>
      <c r="O142" s="4"/>
      <c r="P142" s="4"/>
    </row>
    <row r="143" spans="1:16" ht="30" customHeight="1">
      <c r="A143" s="152">
        <f t="shared" si="2"/>
        <v>140</v>
      </c>
      <c r="B143" s="49" t="s">
        <v>308</v>
      </c>
      <c r="C143" s="49" t="s">
        <v>71</v>
      </c>
      <c r="D143" s="81">
        <v>45779</v>
      </c>
      <c r="E143" s="49">
        <v>342192</v>
      </c>
      <c r="F143" s="49">
        <v>44.728000000000002</v>
      </c>
      <c r="G143" s="49" t="s">
        <v>768</v>
      </c>
      <c r="H143" s="81">
        <v>45788</v>
      </c>
      <c r="I143" s="49" t="s">
        <v>1289</v>
      </c>
      <c r="J143" s="4"/>
      <c r="K143" s="4"/>
      <c r="L143" s="4"/>
      <c r="M143" s="4"/>
      <c r="N143" s="4"/>
      <c r="O143" s="4"/>
      <c r="P143" s="4"/>
    </row>
    <row r="144" spans="1:16" ht="37" customHeight="1">
      <c r="A144" s="152">
        <f t="shared" si="2"/>
        <v>141</v>
      </c>
      <c r="B144" s="49" t="s">
        <v>662</v>
      </c>
      <c r="C144" s="49" t="s">
        <v>12</v>
      </c>
      <c r="D144" s="81">
        <v>45779</v>
      </c>
      <c r="E144" s="49">
        <v>286911</v>
      </c>
      <c r="F144" s="49">
        <v>37.729999999999997</v>
      </c>
      <c r="G144" s="49" t="s">
        <v>768</v>
      </c>
      <c r="H144" s="81">
        <v>45788</v>
      </c>
      <c r="I144" s="49" t="s">
        <v>1066</v>
      </c>
      <c r="J144" s="4"/>
      <c r="K144" s="4"/>
      <c r="L144" s="4"/>
      <c r="M144" s="4"/>
      <c r="N144" s="4"/>
      <c r="O144" s="4"/>
      <c r="P144" s="4"/>
    </row>
    <row r="145" spans="1:16" ht="30" customHeight="1">
      <c r="A145" s="152">
        <f t="shared" si="2"/>
        <v>142</v>
      </c>
      <c r="B145" s="49" t="s">
        <v>249</v>
      </c>
      <c r="C145" s="49" t="s">
        <v>22</v>
      </c>
      <c r="D145" s="81">
        <v>45781</v>
      </c>
      <c r="E145" s="49">
        <v>357181</v>
      </c>
      <c r="F145" s="49">
        <v>46.622999999999998</v>
      </c>
      <c r="G145" s="49" t="s">
        <v>768</v>
      </c>
      <c r="H145" s="81">
        <v>45796</v>
      </c>
      <c r="I145" s="49" t="s">
        <v>1053</v>
      </c>
      <c r="J145" s="4"/>
      <c r="K145" s="4"/>
      <c r="L145" s="4"/>
      <c r="M145" s="4"/>
      <c r="N145" s="4"/>
      <c r="O145" s="4"/>
      <c r="P145" s="4"/>
    </row>
    <row r="146" spans="1:16" ht="30" customHeight="1">
      <c r="A146" s="152">
        <f t="shared" si="2"/>
        <v>143</v>
      </c>
      <c r="B146" s="49" t="s">
        <v>358</v>
      </c>
      <c r="C146" s="49" t="s">
        <v>55</v>
      </c>
      <c r="D146" s="81">
        <v>45781</v>
      </c>
      <c r="E146" s="49">
        <v>297143</v>
      </c>
      <c r="F146" s="49">
        <v>39.459000000000003</v>
      </c>
      <c r="G146" s="49" t="s">
        <v>768</v>
      </c>
      <c r="H146" s="81">
        <v>45795</v>
      </c>
      <c r="I146" s="49" t="s">
        <v>1341</v>
      </c>
      <c r="J146" s="4"/>
      <c r="K146" s="4"/>
      <c r="L146" s="4"/>
      <c r="M146" s="4"/>
      <c r="N146" s="4"/>
      <c r="O146" s="4"/>
      <c r="P146" s="4"/>
    </row>
    <row r="147" spans="1:16" ht="30" customHeight="1">
      <c r="A147" s="152">
        <f t="shared" si="2"/>
        <v>144</v>
      </c>
      <c r="B147" s="49" t="s">
        <v>276</v>
      </c>
      <c r="C147" s="49" t="s">
        <v>12</v>
      </c>
      <c r="D147" s="81">
        <v>45780</v>
      </c>
      <c r="E147" s="49">
        <v>286911</v>
      </c>
      <c r="F147" s="49">
        <v>37.729999999999997</v>
      </c>
      <c r="G147" s="49" t="s">
        <v>768</v>
      </c>
      <c r="H147" s="81">
        <v>45788</v>
      </c>
      <c r="I147" s="49" t="s">
        <v>1321</v>
      </c>
      <c r="J147" s="4"/>
      <c r="K147" s="4"/>
      <c r="L147" s="4"/>
      <c r="M147" s="4"/>
      <c r="N147" s="4"/>
      <c r="O147" s="4"/>
      <c r="P147" s="4"/>
    </row>
    <row r="148" spans="1:16" ht="30" customHeight="1">
      <c r="A148" s="152">
        <f t="shared" si="2"/>
        <v>145</v>
      </c>
      <c r="B148" s="49" t="s">
        <v>676</v>
      </c>
      <c r="C148" s="49" t="s">
        <v>22</v>
      </c>
      <c r="D148" s="81">
        <v>45783</v>
      </c>
      <c r="E148" s="49">
        <v>357181</v>
      </c>
      <c r="F148" s="49">
        <v>46.622999999999998</v>
      </c>
      <c r="G148" s="49" t="s">
        <v>768</v>
      </c>
      <c r="H148" s="81">
        <v>45795</v>
      </c>
      <c r="I148" s="49" t="s">
        <v>1353</v>
      </c>
      <c r="J148" s="4"/>
      <c r="K148" s="4"/>
      <c r="L148" s="4" t="s">
        <v>1350</v>
      </c>
      <c r="M148" s="4"/>
      <c r="N148" s="4"/>
      <c r="O148" s="4"/>
      <c r="P148" s="4"/>
    </row>
    <row r="149" spans="1:16" ht="49" customHeight="1">
      <c r="A149" s="152">
        <f t="shared" si="2"/>
        <v>146</v>
      </c>
      <c r="B149" s="49" t="s">
        <v>268</v>
      </c>
      <c r="C149" s="49" t="s">
        <v>37</v>
      </c>
      <c r="D149" s="81">
        <v>45783</v>
      </c>
      <c r="E149" s="49">
        <v>604881</v>
      </c>
      <c r="F149" s="49">
        <v>80.408000000000001</v>
      </c>
      <c r="G149" s="49" t="s">
        <v>768</v>
      </c>
      <c r="H149" s="81">
        <v>45795</v>
      </c>
      <c r="I149" s="49" t="s">
        <v>762</v>
      </c>
      <c r="J149" s="4"/>
      <c r="K149" s="4"/>
      <c r="L149" s="4"/>
      <c r="M149" s="4"/>
      <c r="N149" s="4"/>
      <c r="O149" s="4"/>
      <c r="P149" s="4"/>
    </row>
    <row r="150" spans="1:16" ht="30" customHeight="1">
      <c r="A150" s="152">
        <f t="shared" si="2"/>
        <v>147</v>
      </c>
      <c r="B150" s="49" t="s">
        <v>339</v>
      </c>
      <c r="C150" s="49" t="s">
        <v>10</v>
      </c>
      <c r="D150" s="81">
        <v>45785</v>
      </c>
      <c r="E150" s="49">
        <v>470077</v>
      </c>
      <c r="F150" s="49">
        <v>64.254000000000005</v>
      </c>
      <c r="G150" s="49" t="s">
        <v>768</v>
      </c>
      <c r="H150" s="81">
        <v>45793</v>
      </c>
      <c r="I150" s="49" t="s">
        <v>764</v>
      </c>
      <c r="J150" s="4"/>
      <c r="K150" s="4"/>
      <c r="L150" s="4"/>
      <c r="M150" s="4"/>
      <c r="N150" s="4"/>
      <c r="O150" s="4"/>
      <c r="P150" s="4"/>
    </row>
    <row r="151" spans="1:16" ht="30" customHeight="1">
      <c r="A151" s="152">
        <f t="shared" si="2"/>
        <v>148</v>
      </c>
      <c r="B151" s="49" t="s">
        <v>678</v>
      </c>
      <c r="C151" s="49" t="s">
        <v>71</v>
      </c>
      <c r="D151" s="81">
        <v>45786</v>
      </c>
      <c r="E151" s="49">
        <v>342192</v>
      </c>
      <c r="F151" s="49">
        <v>44.728000000000002</v>
      </c>
      <c r="G151" s="49" t="s">
        <v>768</v>
      </c>
      <c r="H151" s="81">
        <v>45797</v>
      </c>
      <c r="I151" s="49" t="s">
        <v>1347</v>
      </c>
      <c r="J151" s="4"/>
      <c r="K151" s="4"/>
      <c r="L151" s="4"/>
      <c r="M151" s="4"/>
      <c r="N151" s="4"/>
      <c r="O151" s="4"/>
      <c r="P151" s="4"/>
    </row>
    <row r="152" spans="1:16" ht="30" customHeight="1">
      <c r="A152" s="152">
        <f t="shared" si="2"/>
        <v>149</v>
      </c>
      <c r="B152" s="49" t="s">
        <v>259</v>
      </c>
      <c r="C152" s="49" t="s">
        <v>55</v>
      </c>
      <c r="D152" s="81">
        <v>45793</v>
      </c>
      <c r="E152" s="49">
        <v>297143</v>
      </c>
      <c r="F152" s="49">
        <v>39.459000000000003</v>
      </c>
      <c r="G152" s="119" t="s">
        <v>1378</v>
      </c>
      <c r="H152" s="49"/>
      <c r="I152" s="49" t="s">
        <v>1272</v>
      </c>
      <c r="J152" s="4"/>
      <c r="K152" s="4">
        <v>1</v>
      </c>
      <c r="L152" s="4" t="s">
        <v>1357</v>
      </c>
      <c r="M152" s="4"/>
      <c r="N152" s="4"/>
      <c r="O152" s="4"/>
      <c r="P152" s="4"/>
    </row>
    <row r="153" spans="1:16" ht="30" customHeight="1">
      <c r="A153" s="152">
        <f t="shared" si="2"/>
        <v>150</v>
      </c>
      <c r="B153" s="49" t="s">
        <v>671</v>
      </c>
      <c r="C153" s="49" t="s">
        <v>12</v>
      </c>
      <c r="D153" s="81">
        <v>45788</v>
      </c>
      <c r="E153" s="49">
        <v>286911</v>
      </c>
      <c r="F153" s="49">
        <v>37.729999999999997</v>
      </c>
      <c r="G153" s="49" t="s">
        <v>768</v>
      </c>
      <c r="H153" s="81">
        <v>45796</v>
      </c>
      <c r="I153" s="49" t="s">
        <v>1354</v>
      </c>
      <c r="J153" s="4"/>
      <c r="K153" s="4"/>
      <c r="L153" s="4"/>
      <c r="M153" s="4"/>
      <c r="N153" s="4"/>
      <c r="O153" s="4"/>
      <c r="P153" s="4"/>
    </row>
    <row r="154" spans="1:16" ht="30" customHeight="1">
      <c r="A154" s="152">
        <f t="shared" si="2"/>
        <v>151</v>
      </c>
      <c r="B154" s="49" t="s">
        <v>343</v>
      </c>
      <c r="C154" s="49" t="s">
        <v>12</v>
      </c>
      <c r="D154" s="81">
        <v>45790</v>
      </c>
      <c r="E154" s="49">
        <v>286911</v>
      </c>
      <c r="F154" s="49">
        <v>37.729999999999997</v>
      </c>
      <c r="G154" s="49" t="s">
        <v>768</v>
      </c>
      <c r="H154" s="81">
        <v>45795</v>
      </c>
      <c r="I154" s="49" t="s">
        <v>1008</v>
      </c>
      <c r="J154" s="4"/>
      <c r="K154" s="4"/>
      <c r="L154" s="4" t="s">
        <v>1349</v>
      </c>
      <c r="M154" s="4"/>
      <c r="N154" s="4"/>
      <c r="O154" s="4"/>
      <c r="P154" s="4"/>
    </row>
    <row r="155" spans="1:16" ht="30" customHeight="1">
      <c r="A155" s="152">
        <f t="shared" si="2"/>
        <v>152</v>
      </c>
      <c r="B155" s="49" t="s">
        <v>674</v>
      </c>
      <c r="C155" s="49" t="s">
        <v>12</v>
      </c>
      <c r="D155" s="81">
        <v>45790</v>
      </c>
      <c r="E155" s="49">
        <v>286911</v>
      </c>
      <c r="F155" s="49">
        <v>37.729999999999997</v>
      </c>
      <c r="G155" s="71" t="s">
        <v>1660</v>
      </c>
      <c r="H155" s="81">
        <v>45834</v>
      </c>
      <c r="I155" s="49" t="s">
        <v>1603</v>
      </c>
      <c r="J155" s="49"/>
      <c r="K155" s="49">
        <v>4</v>
      </c>
      <c r="L155" s="119" t="s">
        <v>1602</v>
      </c>
      <c r="M155" s="49"/>
      <c r="N155" s="4"/>
      <c r="O155" s="4"/>
      <c r="P155" s="4"/>
    </row>
    <row r="156" spans="1:16" ht="43" customHeight="1">
      <c r="A156" s="152">
        <f t="shared" si="2"/>
        <v>153</v>
      </c>
      <c r="B156" s="49" t="s">
        <v>255</v>
      </c>
      <c r="C156" s="49" t="s">
        <v>11</v>
      </c>
      <c r="D156" s="81">
        <v>45790</v>
      </c>
      <c r="E156" s="49">
        <v>273608.93</v>
      </c>
      <c r="F156" s="49">
        <v>36.045000000000002</v>
      </c>
      <c r="G156" s="49" t="s">
        <v>768</v>
      </c>
      <c r="H156" s="81">
        <v>45797</v>
      </c>
      <c r="I156" s="49" t="s">
        <v>1321</v>
      </c>
      <c r="J156" s="4"/>
      <c r="K156" s="4"/>
      <c r="L156" s="4"/>
      <c r="M156" s="4"/>
      <c r="N156" s="4"/>
      <c r="O156" s="4"/>
      <c r="P156" s="4"/>
    </row>
    <row r="157" spans="1:16" ht="30" customHeight="1">
      <c r="A157" s="152">
        <f t="shared" si="2"/>
        <v>154</v>
      </c>
      <c r="B157" s="49" t="s">
        <v>336</v>
      </c>
      <c r="C157" s="49" t="s">
        <v>55</v>
      </c>
      <c r="D157" s="81">
        <v>45792</v>
      </c>
      <c r="E157" s="49">
        <v>297143</v>
      </c>
      <c r="F157" s="49">
        <v>39.459000000000003</v>
      </c>
      <c r="G157" s="49" t="s">
        <v>768</v>
      </c>
      <c r="H157" s="81">
        <v>45798</v>
      </c>
      <c r="I157" s="49" t="s">
        <v>1055</v>
      </c>
      <c r="J157" s="4"/>
      <c r="K157" s="4"/>
      <c r="L157" s="4"/>
      <c r="M157" s="4"/>
      <c r="N157" s="4"/>
      <c r="O157" s="4"/>
      <c r="P157" s="4"/>
    </row>
    <row r="158" spans="1:16" ht="42.5" customHeight="1">
      <c r="A158" s="152">
        <f t="shared" si="2"/>
        <v>155</v>
      </c>
      <c r="B158" s="49" t="s">
        <v>341</v>
      </c>
      <c r="C158" s="49" t="s">
        <v>540</v>
      </c>
      <c r="D158" s="81">
        <v>45794</v>
      </c>
      <c r="E158" s="49">
        <v>670636</v>
      </c>
      <c r="F158" s="49">
        <v>82.239000000000004</v>
      </c>
      <c r="G158" s="119" t="s">
        <v>1376</v>
      </c>
      <c r="H158" s="49"/>
      <c r="I158" s="49" t="s">
        <v>764</v>
      </c>
      <c r="J158" s="4"/>
      <c r="K158" s="4"/>
      <c r="L158" s="67" t="s">
        <v>1377</v>
      </c>
      <c r="M158" s="4"/>
      <c r="N158" s="4"/>
      <c r="O158" s="4"/>
      <c r="P158" s="4"/>
    </row>
    <row r="159" spans="1:16" ht="30" customHeight="1">
      <c r="A159" s="152">
        <f t="shared" si="2"/>
        <v>156</v>
      </c>
      <c r="B159" s="49" t="s">
        <v>293</v>
      </c>
      <c r="C159" s="49" t="s">
        <v>212</v>
      </c>
      <c r="D159" s="81">
        <v>45810</v>
      </c>
      <c r="E159" s="49">
        <v>994153</v>
      </c>
      <c r="F159" s="49">
        <v>122.80800000000001</v>
      </c>
      <c r="G159" s="49" t="s">
        <v>768</v>
      </c>
      <c r="H159" s="81">
        <v>45895</v>
      </c>
      <c r="I159" s="49" t="s">
        <v>1031</v>
      </c>
      <c r="J159" s="4"/>
      <c r="K159" s="4">
        <v>1</v>
      </c>
      <c r="L159" s="4" t="s">
        <v>1380</v>
      </c>
      <c r="M159" s="4"/>
      <c r="N159" s="4"/>
      <c r="O159" s="4"/>
      <c r="P159" s="4"/>
    </row>
    <row r="160" spans="1:16" ht="40" customHeight="1">
      <c r="A160" s="152">
        <f t="shared" si="2"/>
        <v>157</v>
      </c>
      <c r="B160" s="49" t="s">
        <v>275</v>
      </c>
      <c r="C160" s="49" t="s">
        <v>12</v>
      </c>
      <c r="D160" s="81">
        <v>45796</v>
      </c>
      <c r="E160" s="49">
        <v>286911</v>
      </c>
      <c r="F160" s="49">
        <v>37.729999999999997</v>
      </c>
      <c r="G160" s="49" t="s">
        <v>768</v>
      </c>
      <c r="H160" s="81">
        <v>45801</v>
      </c>
      <c r="I160" s="49" t="s">
        <v>762</v>
      </c>
      <c r="J160" s="4"/>
      <c r="K160" s="4"/>
      <c r="L160" s="4"/>
      <c r="M160" s="4"/>
      <c r="N160" s="4"/>
      <c r="O160" s="4"/>
      <c r="P160" s="4"/>
    </row>
    <row r="161" spans="1:16" ht="30" customHeight="1">
      <c r="A161" s="152">
        <f t="shared" si="2"/>
        <v>158</v>
      </c>
      <c r="B161" s="49" t="s">
        <v>256</v>
      </c>
      <c r="C161" s="49" t="s">
        <v>39</v>
      </c>
      <c r="D161" s="81">
        <v>45801</v>
      </c>
      <c r="E161" s="49">
        <v>906755</v>
      </c>
      <c r="F161" s="49">
        <v>112.42400000000001</v>
      </c>
      <c r="G161" s="49" t="s">
        <v>768</v>
      </c>
      <c r="H161" s="81">
        <v>45816</v>
      </c>
      <c r="I161" s="49" t="s">
        <v>1052</v>
      </c>
      <c r="J161" s="4"/>
      <c r="K161" s="4"/>
      <c r="L161" s="4"/>
      <c r="M161" s="4"/>
      <c r="N161" s="4"/>
      <c r="O161" s="4"/>
      <c r="P161" s="4"/>
    </row>
    <row r="162" spans="1:16" ht="30" customHeight="1">
      <c r="A162" s="152">
        <f t="shared" si="2"/>
        <v>159</v>
      </c>
      <c r="B162" s="49" t="s">
        <v>264</v>
      </c>
      <c r="C162" s="49" t="s">
        <v>24</v>
      </c>
      <c r="D162" s="81">
        <v>45805</v>
      </c>
      <c r="E162" s="49">
        <v>546238</v>
      </c>
      <c r="F162" s="49">
        <v>72.238</v>
      </c>
      <c r="G162" s="49" t="s">
        <v>768</v>
      </c>
      <c r="H162" s="81">
        <v>45813</v>
      </c>
      <c r="I162" s="49" t="s">
        <v>762</v>
      </c>
      <c r="J162" s="4"/>
      <c r="K162" s="4"/>
      <c r="L162" s="4"/>
      <c r="M162" s="4"/>
      <c r="N162" s="4"/>
      <c r="O162" s="4"/>
      <c r="P162" s="4"/>
    </row>
    <row r="163" spans="1:16" ht="30" customHeight="1">
      <c r="A163" s="152">
        <f t="shared" si="2"/>
        <v>160</v>
      </c>
      <c r="B163" s="49" t="s">
        <v>260</v>
      </c>
      <c r="C163" s="49" t="s">
        <v>71</v>
      </c>
      <c r="D163" s="81">
        <v>45806</v>
      </c>
      <c r="E163" s="49">
        <v>342192</v>
      </c>
      <c r="F163" s="49">
        <v>44.728000000000002</v>
      </c>
      <c r="G163" s="49" t="s">
        <v>768</v>
      </c>
      <c r="H163" s="81">
        <v>45814</v>
      </c>
      <c r="I163" s="49" t="s">
        <v>1060</v>
      </c>
      <c r="J163" s="4"/>
      <c r="K163" s="4"/>
      <c r="L163" s="4"/>
      <c r="M163" s="4"/>
      <c r="N163" s="4"/>
      <c r="O163" s="4"/>
      <c r="P163" s="4"/>
    </row>
    <row r="164" spans="1:16" ht="30" customHeight="1">
      <c r="A164" s="152">
        <f t="shared" si="2"/>
        <v>161</v>
      </c>
      <c r="B164" s="49" t="s">
        <v>262</v>
      </c>
      <c r="C164" s="49" t="s">
        <v>9</v>
      </c>
      <c r="D164" s="81">
        <v>45809</v>
      </c>
      <c r="E164" s="49">
        <v>1003256</v>
      </c>
      <c r="F164" s="49">
        <v>129.34100000000001</v>
      </c>
      <c r="G164" s="119" t="s">
        <v>1385</v>
      </c>
      <c r="H164" s="49"/>
      <c r="I164" s="49" t="s">
        <v>1208</v>
      </c>
      <c r="J164" s="4"/>
      <c r="K164" s="4">
        <v>5</v>
      </c>
      <c r="L164" s="67" t="s">
        <v>1387</v>
      </c>
      <c r="M164" s="4"/>
      <c r="N164" s="4"/>
      <c r="O164" s="4"/>
      <c r="P164" s="4"/>
    </row>
    <row r="165" spans="1:16" ht="82.5" customHeight="1">
      <c r="A165" s="152">
        <f t="shared" si="2"/>
        <v>162</v>
      </c>
      <c r="B165" s="49" t="s">
        <v>266</v>
      </c>
      <c r="C165" s="49" t="s">
        <v>12</v>
      </c>
      <c r="D165" s="81">
        <v>45816</v>
      </c>
      <c r="E165" s="49">
        <v>286911</v>
      </c>
      <c r="F165" s="49">
        <v>37.729999999999997</v>
      </c>
      <c r="G165" s="49" t="s">
        <v>768</v>
      </c>
      <c r="H165" s="81">
        <v>45858</v>
      </c>
      <c r="I165" s="49" t="s">
        <v>1398</v>
      </c>
      <c r="J165" s="4"/>
      <c r="K165" s="4"/>
      <c r="L165" s="310" t="s">
        <v>1397</v>
      </c>
      <c r="M165" s="4"/>
      <c r="N165" s="4"/>
      <c r="O165" s="4"/>
      <c r="P165" s="4"/>
    </row>
    <row r="166" spans="1:16" ht="49.5" customHeight="1">
      <c r="A166" s="152">
        <f t="shared" si="2"/>
        <v>163</v>
      </c>
      <c r="B166" s="49" t="s">
        <v>263</v>
      </c>
      <c r="C166" s="49" t="s">
        <v>80</v>
      </c>
      <c r="D166" s="81">
        <v>45814</v>
      </c>
      <c r="E166" s="49">
        <v>403998</v>
      </c>
      <c r="F166" s="49">
        <v>54.417999999999999</v>
      </c>
      <c r="G166" s="49" t="s">
        <v>768</v>
      </c>
      <c r="H166" s="81">
        <v>45821</v>
      </c>
      <c r="I166" s="49" t="s">
        <v>762</v>
      </c>
      <c r="J166" s="4"/>
      <c r="K166" s="4"/>
      <c r="L166" s="4"/>
      <c r="M166" s="4"/>
      <c r="N166" s="4"/>
      <c r="O166" s="4"/>
      <c r="P166" s="4"/>
    </row>
    <row r="167" spans="1:16" ht="30" customHeight="1">
      <c r="A167" s="152">
        <f t="shared" si="2"/>
        <v>164</v>
      </c>
      <c r="B167" s="49" t="s">
        <v>267</v>
      </c>
      <c r="C167" s="49" t="s">
        <v>37</v>
      </c>
      <c r="D167" s="81">
        <v>45819</v>
      </c>
      <c r="E167" s="49">
        <v>604881</v>
      </c>
      <c r="F167" s="49">
        <v>80.408000000000001</v>
      </c>
      <c r="G167" s="49" t="s">
        <v>477</v>
      </c>
      <c r="H167" s="81">
        <v>45842</v>
      </c>
      <c r="I167" s="49" t="s">
        <v>1052</v>
      </c>
      <c r="J167" s="4"/>
      <c r="K167" s="4"/>
      <c r="L167" s="4"/>
      <c r="M167" s="4"/>
      <c r="N167" s="4"/>
      <c r="O167" s="4"/>
      <c r="P167" s="4"/>
    </row>
    <row r="168" spans="1:16" ht="30" customHeight="1">
      <c r="A168" s="152">
        <f t="shared" si="2"/>
        <v>165</v>
      </c>
      <c r="B168" s="49" t="s">
        <v>463</v>
      </c>
      <c r="C168" s="49" t="s">
        <v>24</v>
      </c>
      <c r="D168" s="81">
        <v>45875</v>
      </c>
      <c r="E168" s="49">
        <v>546238</v>
      </c>
      <c r="F168" s="49">
        <v>72.238</v>
      </c>
      <c r="G168" s="49" t="s">
        <v>1590</v>
      </c>
      <c r="H168" s="81">
        <v>45914</v>
      </c>
      <c r="I168" s="49" t="s">
        <v>1042</v>
      </c>
      <c r="J168" s="49"/>
      <c r="K168" s="49"/>
      <c r="L168" s="49"/>
      <c r="M168" s="4"/>
      <c r="N168" s="4"/>
      <c r="O168" s="4"/>
      <c r="P168" s="4"/>
    </row>
    <row r="169" spans="1:16" ht="38" customHeight="1">
      <c r="A169" s="152">
        <f t="shared" si="2"/>
        <v>166</v>
      </c>
      <c r="B169" s="49" t="s">
        <v>464</v>
      </c>
      <c r="C169" s="49" t="s">
        <v>37</v>
      </c>
      <c r="D169" s="81">
        <v>45895</v>
      </c>
      <c r="E169" s="49"/>
      <c r="F169" s="49">
        <v>80.408000000000001</v>
      </c>
      <c r="G169" s="49" t="s">
        <v>477</v>
      </c>
      <c r="H169" s="81">
        <v>45934</v>
      </c>
      <c r="I169" s="49" t="s">
        <v>1215</v>
      </c>
      <c r="J169" s="49">
        <v>28</v>
      </c>
      <c r="K169" s="49"/>
      <c r="L169" s="49"/>
      <c r="M169" s="49"/>
      <c r="N169" s="49"/>
      <c r="O169" s="4"/>
      <c r="P169" s="4"/>
    </row>
    <row r="170" spans="1:16" ht="30" customHeight="1">
      <c r="A170" s="152">
        <f t="shared" si="2"/>
        <v>167</v>
      </c>
      <c r="B170" s="49" t="s">
        <v>403</v>
      </c>
      <c r="C170" s="49" t="s">
        <v>37</v>
      </c>
      <c r="D170" s="81">
        <v>45919</v>
      </c>
      <c r="E170" s="49"/>
      <c r="F170" s="49">
        <v>80.408000000000001</v>
      </c>
      <c r="G170" s="49" t="s">
        <v>768</v>
      </c>
      <c r="H170" s="49"/>
      <c r="I170" s="49" t="s">
        <v>764</v>
      </c>
      <c r="J170" s="49">
        <v>34</v>
      </c>
      <c r="K170" s="49"/>
      <c r="L170" s="49"/>
      <c r="M170" s="49"/>
      <c r="N170" s="49"/>
      <c r="O170" s="49"/>
      <c r="P170" s="49"/>
    </row>
    <row r="171" spans="1:16" ht="30" customHeight="1">
      <c r="A171" s="152">
        <f t="shared" si="2"/>
        <v>168</v>
      </c>
      <c r="B171" s="49" t="s">
        <v>396</v>
      </c>
      <c r="C171" s="49" t="s">
        <v>80</v>
      </c>
      <c r="D171" s="81">
        <v>45924</v>
      </c>
      <c r="E171" s="49"/>
      <c r="F171" s="49">
        <v>54.417999999999999</v>
      </c>
      <c r="G171" s="49" t="s">
        <v>477</v>
      </c>
      <c r="H171" s="49"/>
      <c r="I171" s="49" t="s">
        <v>1661</v>
      </c>
      <c r="J171" s="49">
        <v>21</v>
      </c>
      <c r="K171" s="49"/>
      <c r="L171" s="49"/>
      <c r="M171" s="49"/>
      <c r="N171" s="49"/>
      <c r="O171" s="49"/>
      <c r="P171" s="49"/>
    </row>
    <row r="172" spans="1:16" ht="30" customHeight="1">
      <c r="A172" s="152">
        <f t="shared" si="2"/>
        <v>169</v>
      </c>
      <c r="B172" s="49" t="s">
        <v>665</v>
      </c>
      <c r="C172" s="49" t="s">
        <v>11</v>
      </c>
      <c r="D172" s="81">
        <v>45924</v>
      </c>
      <c r="E172" s="49"/>
      <c r="F172" s="49">
        <v>36.045000000000002</v>
      </c>
      <c r="G172" s="49" t="s">
        <v>477</v>
      </c>
      <c r="H172" s="81">
        <v>45933</v>
      </c>
      <c r="I172" s="49" t="s">
        <v>1597</v>
      </c>
      <c r="J172" s="49">
        <v>30</v>
      </c>
      <c r="K172" s="49"/>
      <c r="L172" s="49" t="s">
        <v>1666</v>
      </c>
      <c r="M172" s="4"/>
      <c r="N172" s="4"/>
      <c r="O172" s="4"/>
      <c r="P172" s="4"/>
    </row>
    <row r="173" spans="1:16" ht="30" customHeight="1">
      <c r="A173" s="152">
        <f t="shared" si="2"/>
        <v>170</v>
      </c>
      <c r="B173" s="5" t="s">
        <v>353</v>
      </c>
      <c r="C173" s="5" t="s">
        <v>1559</v>
      </c>
      <c r="D173" s="431">
        <v>45913</v>
      </c>
      <c r="E173" s="64"/>
      <c r="F173" s="432">
        <v>63.509</v>
      </c>
      <c r="G173" s="49" t="s">
        <v>477</v>
      </c>
      <c r="H173" s="479">
        <v>45936</v>
      </c>
      <c r="I173" s="167" t="s">
        <v>1686</v>
      </c>
      <c r="J173" s="5">
        <v>39</v>
      </c>
      <c r="K173" s="64"/>
      <c r="L173" s="64"/>
      <c r="M173" s="64"/>
      <c r="N173" s="64"/>
      <c r="O173" s="64"/>
      <c r="P173" s="64"/>
    </row>
    <row r="174" spans="1:16" ht="30" customHeight="1">
      <c r="A174" s="152">
        <f t="shared" si="2"/>
        <v>171</v>
      </c>
      <c r="B174" s="5" t="s">
        <v>667</v>
      </c>
      <c r="C174" s="5" t="s">
        <v>11</v>
      </c>
      <c r="D174" s="431">
        <v>45924</v>
      </c>
      <c r="E174" s="4"/>
      <c r="F174" s="432">
        <v>36.045000000000002</v>
      </c>
      <c r="G174" s="49" t="s">
        <v>477</v>
      </c>
      <c r="H174" s="479">
        <v>45936</v>
      </c>
      <c r="I174" s="167" t="s">
        <v>1594</v>
      </c>
      <c r="J174" s="5">
        <v>32</v>
      </c>
      <c r="K174" s="4"/>
      <c r="L174" s="4"/>
      <c r="M174" s="4"/>
      <c r="N174" s="4"/>
      <c r="O174" s="4"/>
      <c r="P174" s="4"/>
    </row>
    <row r="175" spans="1:16" ht="30" customHeight="1">
      <c r="A175" s="152">
        <f t="shared" si="2"/>
        <v>172</v>
      </c>
      <c r="B175" s="5" t="s">
        <v>673</v>
      </c>
      <c r="C175" s="5" t="s">
        <v>11</v>
      </c>
      <c r="D175" s="431">
        <v>45730</v>
      </c>
      <c r="E175" s="4"/>
      <c r="F175" s="432">
        <v>36.405000000000001</v>
      </c>
      <c r="G175" s="49" t="s">
        <v>477</v>
      </c>
      <c r="H175" s="479">
        <v>45936</v>
      </c>
      <c r="I175" s="167" t="s">
        <v>1700</v>
      </c>
      <c r="J175" s="5">
        <v>26</v>
      </c>
      <c r="K175" s="4"/>
      <c r="L175" s="67" t="s">
        <v>1701</v>
      </c>
      <c r="M175" s="4"/>
      <c r="N175" s="4"/>
      <c r="O175" s="4"/>
      <c r="P175" s="4"/>
    </row>
    <row r="176" spans="1:16" ht="29">
      <c r="A176" s="152">
        <f t="shared" si="2"/>
        <v>173</v>
      </c>
      <c r="B176" s="160" t="s">
        <v>215</v>
      </c>
      <c r="C176" s="175" t="s">
        <v>12</v>
      </c>
      <c r="D176" s="431">
        <v>45861</v>
      </c>
      <c r="E176" s="60"/>
      <c r="F176" s="436">
        <v>37.729999999999997</v>
      </c>
      <c r="G176" s="421" t="s">
        <v>1865</v>
      </c>
      <c r="H176" s="60"/>
      <c r="I176" s="167" t="s">
        <v>1683</v>
      </c>
      <c r="J176" s="5">
        <v>33</v>
      </c>
      <c r="K176" s="60"/>
      <c r="L176" s="430" t="s">
        <v>1363</v>
      </c>
      <c r="M176" s="64"/>
      <c r="N176" s="64"/>
      <c r="O176" s="64"/>
      <c r="P176" s="64"/>
    </row>
    <row r="177" spans="1:16">
      <c r="A177" s="152">
        <f t="shared" si="2"/>
        <v>174</v>
      </c>
      <c r="B177" s="484" t="s">
        <v>327</v>
      </c>
      <c r="C177" s="175" t="s">
        <v>332</v>
      </c>
      <c r="D177" s="431"/>
      <c r="E177" s="60"/>
      <c r="F177" s="436">
        <v>226.73699999999999</v>
      </c>
      <c r="G177" s="446" t="s">
        <v>1837</v>
      </c>
      <c r="H177" s="60"/>
      <c r="I177" s="167" t="s">
        <v>1866</v>
      </c>
      <c r="J177" s="5">
        <v>27</v>
      </c>
      <c r="K177" s="60"/>
      <c r="L177" s="430"/>
      <c r="M177" s="64"/>
      <c r="N177" s="64"/>
      <c r="O177" s="64"/>
      <c r="P177" s="64"/>
    </row>
    <row r="178" spans="1:16">
      <c r="A178" s="152">
        <f t="shared" si="2"/>
        <v>175</v>
      </c>
      <c r="B178" s="160" t="s">
        <v>328</v>
      </c>
      <c r="C178" s="175" t="s">
        <v>332</v>
      </c>
      <c r="D178" s="431"/>
      <c r="E178" s="60"/>
      <c r="F178" s="436">
        <v>226.73699999999999</v>
      </c>
      <c r="G178" s="425" t="s">
        <v>1837</v>
      </c>
      <c r="H178" s="60"/>
      <c r="I178" s="167" t="s">
        <v>1686</v>
      </c>
      <c r="J178" s="5">
        <v>30</v>
      </c>
      <c r="K178" s="60"/>
      <c r="L178" s="430"/>
      <c r="M178" s="64"/>
      <c r="N178" s="64"/>
      <c r="O178" s="64"/>
      <c r="P178" s="64"/>
    </row>
    <row r="179" spans="1:16" ht="30" customHeight="1">
      <c r="A179" s="152">
        <f t="shared" si="2"/>
        <v>176</v>
      </c>
      <c r="B179" s="160" t="s">
        <v>337</v>
      </c>
      <c r="C179" s="175" t="s">
        <v>8</v>
      </c>
      <c r="D179" s="431"/>
      <c r="E179" s="430"/>
      <c r="F179" s="444">
        <v>141.87401499999999</v>
      </c>
      <c r="G179" s="473" t="s">
        <v>1867</v>
      </c>
      <c r="H179" s="430"/>
      <c r="I179" s="167" t="s">
        <v>1684</v>
      </c>
      <c r="J179" s="5">
        <v>27</v>
      </c>
      <c r="K179" s="430"/>
      <c r="L179" s="357" t="s">
        <v>1685</v>
      </c>
      <c r="M179" s="64"/>
      <c r="N179" s="64"/>
      <c r="O179" s="64"/>
      <c r="P179" s="64"/>
    </row>
    <row r="180" spans="1:16" ht="30" customHeight="1">
      <c r="A180" s="152">
        <f t="shared" si="2"/>
        <v>177</v>
      </c>
      <c r="B180" s="484" t="s">
        <v>360</v>
      </c>
      <c r="C180" s="175" t="s">
        <v>37</v>
      </c>
      <c r="D180" s="431"/>
      <c r="E180" s="49"/>
      <c r="F180" s="436">
        <v>80.408017000000001</v>
      </c>
      <c r="G180" s="446" t="s">
        <v>1837</v>
      </c>
      <c r="H180" s="49"/>
      <c r="I180" s="167" t="s">
        <v>1868</v>
      </c>
      <c r="J180" s="5">
        <v>27</v>
      </c>
      <c r="K180" s="4">
        <v>3</v>
      </c>
      <c r="L180" s="67" t="s">
        <v>1364</v>
      </c>
      <c r="M180" s="4"/>
      <c r="N180" s="4"/>
      <c r="O180" s="4"/>
      <c r="P180" s="4"/>
    </row>
    <row r="181" spans="1:16" ht="30" customHeight="1">
      <c r="A181" s="152">
        <f t="shared" si="2"/>
        <v>178</v>
      </c>
      <c r="B181" s="160" t="s">
        <v>359</v>
      </c>
      <c r="C181" s="175" t="s">
        <v>12</v>
      </c>
      <c r="D181" s="431">
        <v>45934</v>
      </c>
      <c r="E181" s="430"/>
      <c r="F181" s="444">
        <v>37.729999999999997</v>
      </c>
      <c r="G181" s="421" t="s">
        <v>1394</v>
      </c>
      <c r="H181" s="430"/>
      <c r="I181" s="167" t="s">
        <v>1687</v>
      </c>
      <c r="J181" s="5">
        <v>23</v>
      </c>
      <c r="K181" s="430"/>
      <c r="L181" s="430"/>
      <c r="M181" s="64"/>
      <c r="N181" s="64"/>
      <c r="O181" s="64"/>
      <c r="P181" s="64"/>
    </row>
    <row r="182" spans="1:16" ht="30" customHeight="1">
      <c r="A182" s="152">
        <f t="shared" si="2"/>
        <v>179</v>
      </c>
      <c r="B182" s="160" t="s">
        <v>370</v>
      </c>
      <c r="C182" s="175" t="s">
        <v>12</v>
      </c>
      <c r="D182" s="431">
        <v>45936</v>
      </c>
      <c r="E182" s="430"/>
      <c r="F182" s="444">
        <v>37.729999999999997</v>
      </c>
      <c r="G182" s="421" t="s">
        <v>1819</v>
      </c>
      <c r="H182" s="430"/>
      <c r="I182" s="167" t="s">
        <v>1662</v>
      </c>
      <c r="J182" s="5">
        <v>26</v>
      </c>
      <c r="K182" s="430"/>
      <c r="L182" s="430"/>
      <c r="M182" s="64"/>
      <c r="N182" s="64"/>
      <c r="O182" s="64"/>
      <c r="P182" s="64"/>
    </row>
    <row r="183" spans="1:16" ht="30" customHeight="1">
      <c r="A183" s="152">
        <f t="shared" si="2"/>
        <v>180</v>
      </c>
      <c r="B183" s="160" t="s">
        <v>375</v>
      </c>
      <c r="C183" s="5" t="s">
        <v>71</v>
      </c>
      <c r="D183" s="431">
        <v>45938</v>
      </c>
      <c r="E183" s="60"/>
      <c r="F183" s="444">
        <v>44.728000000000002</v>
      </c>
      <c r="G183" s="421" t="s">
        <v>1870</v>
      </c>
      <c r="H183" s="60"/>
      <c r="I183" s="167" t="s">
        <v>1594</v>
      </c>
      <c r="J183" s="5">
        <v>30</v>
      </c>
      <c r="K183" s="60"/>
      <c r="L183" s="430" t="s">
        <v>1363</v>
      </c>
      <c r="M183" s="4"/>
      <c r="N183" s="4"/>
      <c r="O183" s="4"/>
      <c r="P183" s="4"/>
    </row>
    <row r="184" spans="1:16" ht="30" customHeight="1">
      <c r="A184" s="152">
        <f t="shared" si="2"/>
        <v>181</v>
      </c>
      <c r="B184" s="160" t="s">
        <v>373</v>
      </c>
      <c r="C184" s="175" t="s">
        <v>1565</v>
      </c>
      <c r="D184" s="431">
        <v>45935</v>
      </c>
      <c r="E184" s="60"/>
      <c r="F184" s="444">
        <v>74.632000000000005</v>
      </c>
      <c r="G184" s="421" t="s">
        <v>1871</v>
      </c>
      <c r="H184" s="60"/>
      <c r="I184" s="167" t="s">
        <v>1688</v>
      </c>
      <c r="J184" s="5">
        <v>20</v>
      </c>
      <c r="K184" s="60">
        <v>2</v>
      </c>
      <c r="L184" s="60" t="s">
        <v>1589</v>
      </c>
      <c r="M184" s="4"/>
      <c r="N184" s="4"/>
      <c r="O184" s="4"/>
      <c r="P184" s="4"/>
    </row>
    <row r="185" spans="1:16" ht="30" customHeight="1">
      <c r="A185" s="152">
        <f t="shared" si="2"/>
        <v>182</v>
      </c>
      <c r="B185" s="160" t="s">
        <v>382</v>
      </c>
      <c r="C185" s="175" t="s">
        <v>12</v>
      </c>
      <c r="D185" s="431">
        <v>45935</v>
      </c>
      <c r="E185" s="60"/>
      <c r="F185" s="436">
        <v>37.729999999999997</v>
      </c>
      <c r="G185" s="421" t="s">
        <v>1872</v>
      </c>
      <c r="H185" s="60"/>
      <c r="I185" s="167" t="s">
        <v>1653</v>
      </c>
      <c r="J185" s="5">
        <v>28</v>
      </c>
      <c r="K185" s="60"/>
      <c r="L185" s="430" t="s">
        <v>1363</v>
      </c>
      <c r="M185" s="64"/>
      <c r="N185" s="64"/>
      <c r="O185" s="64"/>
      <c r="P185" s="64"/>
    </row>
    <row r="186" spans="1:16" ht="30" customHeight="1">
      <c r="A186" s="152">
        <f t="shared" si="2"/>
        <v>183</v>
      </c>
      <c r="B186" s="160" t="s">
        <v>384</v>
      </c>
      <c r="C186" s="175" t="s">
        <v>12</v>
      </c>
      <c r="D186" s="431">
        <v>45938</v>
      </c>
      <c r="E186" s="60"/>
      <c r="F186" s="444">
        <v>37.729999999999997</v>
      </c>
      <c r="G186" s="421" t="s">
        <v>1834</v>
      </c>
      <c r="H186" s="60"/>
      <c r="I186" s="167" t="s">
        <v>1663</v>
      </c>
      <c r="J186" s="5">
        <v>27</v>
      </c>
      <c r="K186" s="60"/>
      <c r="L186" s="430" t="s">
        <v>1363</v>
      </c>
      <c r="M186" s="4"/>
      <c r="N186" s="4"/>
      <c r="O186" s="4"/>
      <c r="P186" s="4"/>
    </row>
    <row r="187" spans="1:16" ht="30" customHeight="1">
      <c r="A187" s="152">
        <f t="shared" si="2"/>
        <v>184</v>
      </c>
      <c r="B187" s="160" t="s">
        <v>385</v>
      </c>
      <c r="C187" s="175" t="s">
        <v>37</v>
      </c>
      <c r="D187" s="431"/>
      <c r="E187" s="60"/>
      <c r="F187" s="444">
        <v>80.408000000000001</v>
      </c>
      <c r="G187" s="421" t="s">
        <v>1822</v>
      </c>
      <c r="H187" s="60"/>
      <c r="I187" s="167" t="s">
        <v>1689</v>
      </c>
      <c r="J187" s="5">
        <v>16</v>
      </c>
      <c r="K187" s="60"/>
      <c r="L187" s="430" t="s">
        <v>1363</v>
      </c>
      <c r="M187" s="4"/>
      <c r="N187" s="4"/>
      <c r="O187" s="4"/>
      <c r="P187" s="4"/>
    </row>
    <row r="188" spans="1:16" ht="30" customHeight="1">
      <c r="A188" s="152">
        <f t="shared" si="2"/>
        <v>185</v>
      </c>
      <c r="B188" s="160" t="s">
        <v>386</v>
      </c>
      <c r="C188" s="175" t="s">
        <v>54</v>
      </c>
      <c r="D188" s="431"/>
      <c r="E188" s="60"/>
      <c r="F188" s="444">
        <v>94.408000000000001</v>
      </c>
      <c r="G188" s="421" t="s">
        <v>1873</v>
      </c>
      <c r="H188" s="60"/>
      <c r="I188" s="167" t="s">
        <v>1664</v>
      </c>
      <c r="J188" s="5">
        <v>24</v>
      </c>
      <c r="K188" s="60"/>
      <c r="L188" s="430" t="s">
        <v>1363</v>
      </c>
      <c r="M188" s="4"/>
      <c r="N188" s="4"/>
      <c r="O188" s="4"/>
      <c r="P188" s="4"/>
    </row>
    <row r="189" spans="1:16" ht="30" customHeight="1">
      <c r="A189" s="152">
        <f t="shared" si="2"/>
        <v>186</v>
      </c>
      <c r="B189" s="160" t="s">
        <v>388</v>
      </c>
      <c r="C189" s="175" t="s">
        <v>24</v>
      </c>
      <c r="D189" s="431">
        <v>45936</v>
      </c>
      <c r="E189" s="60"/>
      <c r="F189" s="444">
        <v>72.238</v>
      </c>
      <c r="G189" s="421" t="s">
        <v>1874</v>
      </c>
      <c r="H189" s="60"/>
      <c r="I189" s="167" t="s">
        <v>1665</v>
      </c>
      <c r="J189" s="5">
        <v>45</v>
      </c>
      <c r="K189" s="60"/>
      <c r="L189" s="60"/>
      <c r="M189" s="4"/>
      <c r="N189" s="4"/>
      <c r="O189" s="4"/>
      <c r="P189" s="4"/>
    </row>
    <row r="190" spans="1:16" ht="30" customHeight="1">
      <c r="A190" s="152">
        <f t="shared" si="2"/>
        <v>187</v>
      </c>
      <c r="B190" s="62" t="s">
        <v>389</v>
      </c>
      <c r="C190" s="62" t="s">
        <v>24</v>
      </c>
      <c r="D190" s="431">
        <v>45918</v>
      </c>
      <c r="E190" s="60"/>
      <c r="F190" s="436">
        <v>72.238</v>
      </c>
      <c r="G190" s="489" t="s">
        <v>1857</v>
      </c>
      <c r="H190" s="82">
        <v>45938</v>
      </c>
      <c r="I190" s="167" t="s">
        <v>1690</v>
      </c>
      <c r="J190" s="5">
        <v>34</v>
      </c>
      <c r="K190" s="60"/>
      <c r="L190" s="60"/>
      <c r="M190" s="4"/>
      <c r="N190" s="4"/>
      <c r="O190" s="4"/>
      <c r="P190" s="4"/>
    </row>
    <row r="191" spans="1:16" ht="30" customHeight="1">
      <c r="A191" s="152">
        <f t="shared" si="2"/>
        <v>188</v>
      </c>
      <c r="B191" s="160" t="s">
        <v>390</v>
      </c>
      <c r="C191" s="175" t="s">
        <v>82</v>
      </c>
      <c r="D191" s="431"/>
      <c r="E191" s="60"/>
      <c r="F191" s="436">
        <v>66.268000000000001</v>
      </c>
      <c r="G191" s="421"/>
      <c r="H191" s="82"/>
      <c r="I191" s="167" t="s">
        <v>1690</v>
      </c>
      <c r="J191" s="5"/>
      <c r="K191" s="60"/>
      <c r="L191" s="60"/>
      <c r="M191" s="4"/>
      <c r="N191" s="4"/>
      <c r="O191" s="4"/>
      <c r="P191" s="4"/>
    </row>
    <row r="192" spans="1:16" ht="30" customHeight="1">
      <c r="A192" s="152">
        <f t="shared" si="2"/>
        <v>189</v>
      </c>
      <c r="B192" s="160" t="s">
        <v>391</v>
      </c>
      <c r="C192" s="175" t="s">
        <v>790</v>
      </c>
      <c r="D192" s="431">
        <v>45923</v>
      </c>
      <c r="E192" s="60"/>
      <c r="F192" s="436">
        <v>54.417999999999999</v>
      </c>
      <c r="G192" s="421" t="s">
        <v>1877</v>
      </c>
      <c r="H192" s="60"/>
      <c r="I192" s="167" t="s">
        <v>1691</v>
      </c>
      <c r="J192" s="5">
        <v>28</v>
      </c>
      <c r="K192" s="60"/>
      <c r="L192" s="60"/>
      <c r="M192" s="4"/>
      <c r="N192" s="4"/>
      <c r="O192" s="4"/>
      <c r="P192" s="4"/>
    </row>
    <row r="193" spans="1:16" ht="30" customHeight="1">
      <c r="A193" s="152">
        <f t="shared" si="2"/>
        <v>190</v>
      </c>
      <c r="B193" s="160" t="s">
        <v>392</v>
      </c>
      <c r="C193" s="175" t="s">
        <v>192</v>
      </c>
      <c r="D193" s="431">
        <v>45936</v>
      </c>
      <c r="E193" s="60"/>
      <c r="F193" s="436">
        <v>89.146000000000001</v>
      </c>
      <c r="G193" s="421" t="s">
        <v>1421</v>
      </c>
      <c r="H193" s="60"/>
      <c r="I193" s="167" t="s">
        <v>1272</v>
      </c>
      <c r="J193" s="5">
        <v>35</v>
      </c>
      <c r="K193" s="60"/>
      <c r="L193" s="60"/>
      <c r="M193" s="4"/>
      <c r="N193" s="4"/>
      <c r="O193" s="4"/>
      <c r="P193" s="4"/>
    </row>
    <row r="194" spans="1:16" ht="30" customHeight="1">
      <c r="A194" s="152">
        <f t="shared" si="2"/>
        <v>191</v>
      </c>
      <c r="B194" s="160" t="s">
        <v>663</v>
      </c>
      <c r="C194" s="175" t="s">
        <v>12</v>
      </c>
      <c r="D194" s="431">
        <v>45937</v>
      </c>
      <c r="E194" s="60"/>
      <c r="F194" s="436">
        <v>37.729999999999997</v>
      </c>
      <c r="G194" s="421" t="s">
        <v>1879</v>
      </c>
      <c r="H194" s="60"/>
      <c r="I194" s="167" t="s">
        <v>1654</v>
      </c>
      <c r="J194" s="5">
        <v>24</v>
      </c>
      <c r="K194" s="60"/>
      <c r="L194" s="60"/>
      <c r="M194" s="4"/>
      <c r="N194" s="4"/>
      <c r="O194" s="4"/>
      <c r="P194" s="4"/>
    </row>
    <row r="195" spans="1:16" ht="30" customHeight="1">
      <c r="A195" s="152">
        <f t="shared" si="2"/>
        <v>192</v>
      </c>
      <c r="B195" s="160" t="s">
        <v>664</v>
      </c>
      <c r="C195" s="175" t="s">
        <v>11</v>
      </c>
      <c r="D195" s="431">
        <v>45935</v>
      </c>
      <c r="E195" s="60"/>
      <c r="F195" s="436">
        <v>36.045000000000002</v>
      </c>
      <c r="G195" s="446" t="s">
        <v>1819</v>
      </c>
      <c r="H195" s="60"/>
      <c r="I195" s="167" t="s">
        <v>1692</v>
      </c>
      <c r="J195" s="5">
        <v>36</v>
      </c>
      <c r="K195" s="60"/>
      <c r="L195" s="60"/>
      <c r="M195" s="4"/>
      <c r="N195" s="4"/>
      <c r="O195" s="4"/>
      <c r="P195" s="4"/>
    </row>
    <row r="196" spans="1:16" ht="30" customHeight="1">
      <c r="A196" s="152">
        <f t="shared" si="2"/>
        <v>193</v>
      </c>
      <c r="B196" s="160" t="s">
        <v>666</v>
      </c>
      <c r="C196" s="175" t="s">
        <v>12</v>
      </c>
      <c r="D196" s="431">
        <v>45935</v>
      </c>
      <c r="E196" s="60"/>
      <c r="F196" s="436">
        <v>37.729999999999997</v>
      </c>
      <c r="G196" s="421" t="s">
        <v>1836</v>
      </c>
      <c r="H196" s="60"/>
      <c r="I196" s="167" t="s">
        <v>1693</v>
      </c>
      <c r="J196" s="5">
        <v>34</v>
      </c>
      <c r="K196" s="60"/>
      <c r="L196" s="60"/>
      <c r="M196" s="4"/>
      <c r="N196" s="4"/>
      <c r="O196" s="4"/>
      <c r="P196" s="4"/>
    </row>
    <row r="197" spans="1:16" ht="30" customHeight="1">
      <c r="A197" s="152">
        <f t="shared" si="2"/>
        <v>194</v>
      </c>
      <c r="B197" s="160" t="s">
        <v>668</v>
      </c>
      <c r="C197" s="175" t="s">
        <v>55</v>
      </c>
      <c r="D197" s="431">
        <v>45933</v>
      </c>
      <c r="E197" s="60"/>
      <c r="F197" s="436">
        <v>39.458914000000007</v>
      </c>
      <c r="G197" s="421" t="s">
        <v>1879</v>
      </c>
      <c r="H197" s="60"/>
      <c r="I197" s="167" t="s">
        <v>1655</v>
      </c>
      <c r="J197" s="5">
        <v>29</v>
      </c>
      <c r="K197" s="60"/>
      <c r="L197" s="60"/>
      <c r="M197" s="4"/>
      <c r="N197" s="4"/>
      <c r="O197" s="4"/>
      <c r="P197" s="4"/>
    </row>
    <row r="198" spans="1:16" ht="30" customHeight="1">
      <c r="A198" s="152">
        <f t="shared" si="2"/>
        <v>195</v>
      </c>
      <c r="B198" s="484" t="s">
        <v>393</v>
      </c>
      <c r="C198" s="175" t="s">
        <v>8</v>
      </c>
      <c r="D198" s="431"/>
      <c r="E198" s="60"/>
      <c r="F198" s="436">
        <v>141.87401499999999</v>
      </c>
      <c r="G198" s="446" t="s">
        <v>1837</v>
      </c>
      <c r="H198" s="60"/>
      <c r="I198" s="167" t="s">
        <v>1882</v>
      </c>
      <c r="J198" s="5">
        <v>28</v>
      </c>
      <c r="K198" s="60"/>
      <c r="L198" s="60"/>
      <c r="M198" s="4"/>
      <c r="N198" s="4"/>
      <c r="O198" s="4"/>
      <c r="P198" s="4"/>
    </row>
    <row r="199" spans="1:16" ht="30" customHeight="1">
      <c r="A199" s="152">
        <f t="shared" si="2"/>
        <v>196</v>
      </c>
      <c r="B199" s="160" t="s">
        <v>395</v>
      </c>
      <c r="C199" s="175" t="s">
        <v>169</v>
      </c>
      <c r="D199" s="450"/>
      <c r="E199" s="60"/>
      <c r="F199" s="4">
        <v>65.757000000000005</v>
      </c>
      <c r="G199" s="425" t="s">
        <v>1883</v>
      </c>
      <c r="H199" s="60"/>
      <c r="I199" s="421" t="s">
        <v>1833</v>
      </c>
      <c r="J199" s="5">
        <v>26</v>
      </c>
      <c r="K199" s="60"/>
      <c r="L199" s="60"/>
      <c r="M199" s="4"/>
      <c r="N199" s="4"/>
      <c r="O199" s="4"/>
      <c r="P199" s="4"/>
    </row>
    <row r="200" spans="1:16" ht="30" customHeight="1">
      <c r="A200" s="152">
        <f t="shared" si="2"/>
        <v>197</v>
      </c>
      <c r="B200" s="160" t="s">
        <v>669</v>
      </c>
      <c r="C200" s="175" t="s">
        <v>11</v>
      </c>
      <c r="D200" s="431">
        <v>45933</v>
      </c>
      <c r="E200" s="60"/>
      <c r="F200" s="444">
        <v>36.045000000000002</v>
      </c>
      <c r="G200" s="421" t="s">
        <v>1877</v>
      </c>
      <c r="H200" s="60"/>
      <c r="I200" s="167" t="s">
        <v>1695</v>
      </c>
      <c r="J200" s="5">
        <v>26</v>
      </c>
      <c r="K200" s="60"/>
      <c r="L200" s="412" t="s">
        <v>1668</v>
      </c>
      <c r="M200" s="4"/>
      <c r="N200" s="4"/>
      <c r="O200" s="4"/>
      <c r="P200" s="4"/>
    </row>
    <row r="201" spans="1:16" ht="30" customHeight="1">
      <c r="A201" s="152">
        <f t="shared" ref="A201:A264" si="3">A200+1</f>
        <v>198</v>
      </c>
      <c r="B201" s="160" t="s">
        <v>398</v>
      </c>
      <c r="C201" s="175" t="s">
        <v>1560</v>
      </c>
      <c r="D201" s="431">
        <v>45937</v>
      </c>
      <c r="E201" s="60"/>
      <c r="F201" s="444">
        <v>65.757000000000005</v>
      </c>
      <c r="G201" s="421" t="s">
        <v>1834</v>
      </c>
      <c r="H201" s="60"/>
      <c r="I201" s="167" t="s">
        <v>1696</v>
      </c>
      <c r="J201" s="5">
        <v>23</v>
      </c>
      <c r="K201" s="60"/>
      <c r="L201" s="60"/>
      <c r="M201" s="4"/>
      <c r="N201" s="4"/>
      <c r="O201" s="4"/>
      <c r="P201" s="4"/>
    </row>
    <row r="202" spans="1:16" ht="30" customHeight="1">
      <c r="A202" s="152">
        <f t="shared" si="3"/>
        <v>199</v>
      </c>
      <c r="B202" s="160" t="s">
        <v>399</v>
      </c>
      <c r="C202" s="175" t="s">
        <v>1566</v>
      </c>
      <c r="D202" s="431">
        <v>45935</v>
      </c>
      <c r="E202" s="60"/>
      <c r="F202" s="444">
        <v>77.718000000000004</v>
      </c>
      <c r="G202" s="421" t="s">
        <v>1884</v>
      </c>
      <c r="H202" s="60"/>
      <c r="I202" s="167" t="s">
        <v>1697</v>
      </c>
      <c r="J202" s="5">
        <v>38</v>
      </c>
      <c r="K202" s="60"/>
      <c r="L202" s="60"/>
      <c r="M202" s="4"/>
      <c r="N202" s="4"/>
      <c r="O202" s="4"/>
      <c r="P202" s="4"/>
    </row>
    <row r="203" spans="1:16" ht="30" customHeight="1">
      <c r="A203" s="152">
        <f t="shared" si="3"/>
        <v>200</v>
      </c>
      <c r="B203" s="160" t="s">
        <v>400</v>
      </c>
      <c r="C203" s="175" t="s">
        <v>1560</v>
      </c>
      <c r="D203" s="431">
        <v>45936</v>
      </c>
      <c r="E203" s="60"/>
      <c r="F203" s="444">
        <v>65.757000000000005</v>
      </c>
      <c r="G203" s="421" t="s">
        <v>1819</v>
      </c>
      <c r="H203" s="60"/>
      <c r="I203" s="167" t="s">
        <v>1698</v>
      </c>
      <c r="J203" s="5">
        <v>20</v>
      </c>
      <c r="K203" s="60"/>
      <c r="L203" s="60" t="s">
        <v>1593</v>
      </c>
      <c r="M203" s="4"/>
      <c r="N203" s="4"/>
      <c r="O203" s="4"/>
      <c r="P203" s="4"/>
    </row>
    <row r="204" spans="1:16" ht="58">
      <c r="A204" s="152">
        <f t="shared" si="3"/>
        <v>201</v>
      </c>
      <c r="B204" s="160" t="s">
        <v>402</v>
      </c>
      <c r="C204" s="175" t="s">
        <v>12</v>
      </c>
      <c r="D204" s="431">
        <v>45905</v>
      </c>
      <c r="E204" s="60"/>
      <c r="F204" s="436">
        <v>37.729999999999997</v>
      </c>
      <c r="G204" s="446" t="s">
        <v>1885</v>
      </c>
      <c r="H204" s="60"/>
      <c r="I204" s="167" t="s">
        <v>1699</v>
      </c>
      <c r="J204" s="5">
        <v>32</v>
      </c>
      <c r="K204" s="60">
        <v>3</v>
      </c>
      <c r="L204" s="357" t="s">
        <v>1375</v>
      </c>
      <c r="M204" s="4"/>
      <c r="N204" s="4"/>
      <c r="O204" s="4"/>
      <c r="P204" s="4"/>
    </row>
    <row r="205" spans="1:16" ht="29">
      <c r="A205" s="152">
        <f t="shared" si="3"/>
        <v>202</v>
      </c>
      <c r="B205" s="160" t="s">
        <v>404</v>
      </c>
      <c r="C205" s="175" t="s">
        <v>37</v>
      </c>
      <c r="D205" s="431">
        <v>45938</v>
      </c>
      <c r="E205" s="60"/>
      <c r="F205" s="444">
        <v>80.408000000000001</v>
      </c>
      <c r="G205" s="425" t="s">
        <v>1834</v>
      </c>
      <c r="H205" s="60"/>
      <c r="I205" s="167" t="s">
        <v>764</v>
      </c>
      <c r="J205" s="5">
        <v>30</v>
      </c>
      <c r="K205" s="60">
        <v>4</v>
      </c>
      <c r="L205" s="357" t="s">
        <v>1365</v>
      </c>
      <c r="M205" s="4"/>
      <c r="N205" s="4"/>
      <c r="O205" s="4"/>
      <c r="P205" s="4"/>
    </row>
    <row r="206" spans="1:16" ht="30" customHeight="1">
      <c r="A206" s="152">
        <f t="shared" si="3"/>
        <v>203</v>
      </c>
      <c r="B206" s="160" t="s">
        <v>672</v>
      </c>
      <c r="C206" s="4" t="s">
        <v>55</v>
      </c>
      <c r="D206" s="431"/>
      <c r="E206" s="60"/>
      <c r="F206" s="436">
        <v>39.458914000000007</v>
      </c>
      <c r="G206" s="452" t="s">
        <v>1887</v>
      </c>
      <c r="H206" s="60"/>
      <c r="I206" s="167" t="s">
        <v>1700</v>
      </c>
      <c r="J206" s="5">
        <v>29</v>
      </c>
      <c r="K206" s="60"/>
      <c r="L206" s="60"/>
      <c r="M206" s="4"/>
      <c r="N206" s="4"/>
      <c r="O206" s="4"/>
      <c r="P206" s="4"/>
    </row>
    <row r="207" spans="1:16" ht="30" customHeight="1">
      <c r="A207" s="152">
        <f t="shared" si="3"/>
        <v>204</v>
      </c>
      <c r="B207" s="160" t="s">
        <v>459</v>
      </c>
      <c r="C207" s="175" t="s">
        <v>790</v>
      </c>
      <c r="D207" s="431">
        <v>45920</v>
      </c>
      <c r="E207" s="4"/>
      <c r="F207" s="436">
        <v>54.417999999999999</v>
      </c>
      <c r="G207" s="446" t="s">
        <v>1888</v>
      </c>
      <c r="H207" s="4"/>
      <c r="I207" s="167" t="s">
        <v>1702</v>
      </c>
      <c r="J207" s="5">
        <v>30</v>
      </c>
      <c r="K207" s="4"/>
      <c r="L207" s="4"/>
      <c r="M207" s="4"/>
      <c r="N207" s="4"/>
      <c r="O207" s="4"/>
      <c r="P207" s="4"/>
    </row>
    <row r="208" spans="1:16" ht="30" customHeight="1">
      <c r="A208" s="152">
        <f t="shared" si="3"/>
        <v>205</v>
      </c>
      <c r="B208" s="484" t="s">
        <v>379</v>
      </c>
      <c r="C208" s="175" t="s">
        <v>9</v>
      </c>
      <c r="D208" s="431"/>
      <c r="E208" s="4"/>
      <c r="F208" s="436">
        <v>129.34103899999999</v>
      </c>
      <c r="G208" s="446" t="s">
        <v>1837</v>
      </c>
      <c r="H208" s="4"/>
      <c r="I208" s="167" t="s">
        <v>1889</v>
      </c>
      <c r="J208" s="5">
        <v>35</v>
      </c>
      <c r="K208" s="4"/>
      <c r="L208" s="4"/>
      <c r="M208" s="4"/>
      <c r="N208" s="4"/>
      <c r="O208" s="4"/>
      <c r="P208" s="4"/>
    </row>
    <row r="209" spans="1:16" ht="30" customHeight="1">
      <c r="A209" s="152">
        <f t="shared" si="3"/>
        <v>206</v>
      </c>
      <c r="B209" s="4"/>
      <c r="C209" s="4"/>
      <c r="D209" s="4"/>
      <c r="E209" s="4"/>
      <c r="F209" s="436"/>
      <c r="G209" s="446" t="s">
        <v>1891</v>
      </c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30" customHeight="1">
      <c r="A210" s="152">
        <f t="shared" si="3"/>
        <v>207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30" customHeight="1">
      <c r="A211" s="152">
        <f t="shared" si="3"/>
        <v>208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30" customHeight="1">
      <c r="A212" s="152">
        <f t="shared" si="3"/>
        <v>209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30" customHeight="1">
      <c r="A213" s="152">
        <f t="shared" si="3"/>
        <v>210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30" customHeight="1">
      <c r="A214" s="152">
        <f t="shared" si="3"/>
        <v>211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30" customHeight="1">
      <c r="A215" s="152">
        <f t="shared" si="3"/>
        <v>212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30" customHeight="1">
      <c r="A216" s="152">
        <f t="shared" si="3"/>
        <v>213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30" customHeight="1">
      <c r="A217" s="152">
        <f t="shared" si="3"/>
        <v>214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30" customHeight="1">
      <c r="A218" s="152">
        <f t="shared" si="3"/>
        <v>215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30" customHeight="1">
      <c r="A219" s="152">
        <f t="shared" si="3"/>
        <v>216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30" customHeight="1">
      <c r="A220" s="152">
        <f t="shared" si="3"/>
        <v>217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30" customHeight="1">
      <c r="A221" s="152">
        <f t="shared" si="3"/>
        <v>218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30" customHeight="1">
      <c r="A222" s="152">
        <f t="shared" si="3"/>
        <v>219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30" customHeight="1">
      <c r="A223" s="152">
        <f t="shared" si="3"/>
        <v>220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30" customHeight="1">
      <c r="A224" s="152">
        <f t="shared" si="3"/>
        <v>221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30" customHeight="1">
      <c r="A225" s="152">
        <f t="shared" si="3"/>
        <v>222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30" customHeight="1">
      <c r="A226" s="152">
        <f t="shared" si="3"/>
        <v>223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30" customHeight="1">
      <c r="A227" s="152">
        <f t="shared" si="3"/>
        <v>224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30" customHeight="1">
      <c r="A228" s="152">
        <f t="shared" si="3"/>
        <v>225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30" customHeight="1">
      <c r="A229" s="152">
        <f t="shared" si="3"/>
        <v>226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30" customHeight="1">
      <c r="A230" s="152">
        <f t="shared" si="3"/>
        <v>227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30" customHeight="1">
      <c r="A231" s="152">
        <f t="shared" si="3"/>
        <v>228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30" customHeight="1">
      <c r="A232" s="152">
        <f t="shared" si="3"/>
        <v>229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30" customHeight="1">
      <c r="A233" s="152">
        <f t="shared" si="3"/>
        <v>230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30" customHeight="1">
      <c r="A234" s="152">
        <f t="shared" si="3"/>
        <v>231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30" customHeight="1">
      <c r="A235" s="152">
        <f t="shared" si="3"/>
        <v>232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30" customHeight="1">
      <c r="A236" s="152">
        <f t="shared" si="3"/>
        <v>233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30" customHeight="1">
      <c r="A237" s="152">
        <f t="shared" si="3"/>
        <v>234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30" customHeight="1">
      <c r="A238" s="152">
        <f t="shared" si="3"/>
        <v>235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30" customHeight="1">
      <c r="A239" s="152">
        <f t="shared" si="3"/>
        <v>236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30" customHeight="1">
      <c r="A240" s="152">
        <f t="shared" si="3"/>
        <v>237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30" customHeight="1">
      <c r="A241" s="152">
        <f t="shared" si="3"/>
        <v>238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30" customHeight="1">
      <c r="A242" s="152">
        <f t="shared" si="3"/>
        <v>239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30" customHeight="1">
      <c r="A243" s="152">
        <f t="shared" si="3"/>
        <v>240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30" customHeight="1">
      <c r="A244" s="152">
        <f t="shared" si="3"/>
        <v>241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30" customHeight="1">
      <c r="A245" s="152">
        <f t="shared" si="3"/>
        <v>242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30" customHeight="1">
      <c r="A246" s="152">
        <f t="shared" si="3"/>
        <v>243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30" customHeight="1">
      <c r="A247" s="152">
        <f t="shared" si="3"/>
        <v>244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30" customHeight="1">
      <c r="A248" s="152">
        <f t="shared" si="3"/>
        <v>245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30" customHeight="1">
      <c r="A249" s="152">
        <f t="shared" si="3"/>
        <v>246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30" customHeight="1">
      <c r="A250" s="152">
        <f t="shared" si="3"/>
        <v>247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30" customHeight="1">
      <c r="A251" s="152">
        <f t="shared" si="3"/>
        <v>248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30" customHeight="1">
      <c r="A252" s="152">
        <f t="shared" si="3"/>
        <v>249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30" customHeight="1">
      <c r="A253" s="152">
        <f t="shared" si="3"/>
        <v>250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30" customHeight="1">
      <c r="A254" s="152">
        <f t="shared" si="3"/>
        <v>251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30" customHeight="1">
      <c r="A255" s="152">
        <f t="shared" si="3"/>
        <v>252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30" customHeight="1">
      <c r="A256" s="152">
        <f t="shared" si="3"/>
        <v>253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30" customHeight="1">
      <c r="A257" s="152">
        <f t="shared" si="3"/>
        <v>254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30" customHeight="1">
      <c r="A258" s="152">
        <f t="shared" si="3"/>
        <v>255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30" customHeight="1">
      <c r="A259" s="152">
        <f t="shared" si="3"/>
        <v>256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30" customHeight="1">
      <c r="A260" s="152">
        <f t="shared" si="3"/>
        <v>257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30" customHeight="1">
      <c r="A261" s="152">
        <f t="shared" si="3"/>
        <v>258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30" customHeight="1">
      <c r="A262" s="152">
        <f t="shared" si="3"/>
        <v>259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30" customHeight="1">
      <c r="A263" s="152">
        <f t="shared" si="3"/>
        <v>260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30" customHeight="1">
      <c r="A264" s="152">
        <f t="shared" si="3"/>
        <v>261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30" customHeight="1">
      <c r="A265" s="152">
        <f t="shared" ref="A265:A293" si="4">A264+1</f>
        <v>262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30" customHeight="1">
      <c r="A266" s="152">
        <f t="shared" si="4"/>
        <v>263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30" customHeight="1">
      <c r="A267" s="152">
        <f t="shared" si="4"/>
        <v>264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30" customHeight="1">
      <c r="A268" s="152">
        <f t="shared" si="4"/>
        <v>265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30" customHeight="1">
      <c r="A269" s="152">
        <f t="shared" si="4"/>
        <v>266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30" customHeight="1">
      <c r="A270" s="152">
        <f t="shared" si="4"/>
        <v>267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30" customHeight="1">
      <c r="A271" s="152">
        <f t="shared" si="4"/>
        <v>268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30" customHeight="1">
      <c r="A272" s="152">
        <f t="shared" si="4"/>
        <v>269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30" customHeight="1">
      <c r="A273" s="152">
        <f t="shared" si="4"/>
        <v>270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30" customHeight="1">
      <c r="A274" s="152">
        <f t="shared" si="4"/>
        <v>271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30" customHeight="1">
      <c r="A275" s="152">
        <f t="shared" si="4"/>
        <v>272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30" customHeight="1">
      <c r="A276" s="152">
        <f t="shared" si="4"/>
        <v>273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30" customHeight="1">
      <c r="A277" s="152">
        <f t="shared" si="4"/>
        <v>274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30" customHeight="1">
      <c r="A278" s="152">
        <f t="shared" si="4"/>
        <v>275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30" customHeight="1">
      <c r="A279" s="152">
        <f t="shared" si="4"/>
        <v>276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30" customHeight="1">
      <c r="A280" s="152">
        <f t="shared" si="4"/>
        <v>277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30" customHeight="1">
      <c r="A281" s="152">
        <f t="shared" si="4"/>
        <v>278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30" customHeight="1">
      <c r="A282" s="152">
        <f t="shared" si="4"/>
        <v>279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30" customHeight="1">
      <c r="A283" s="152">
        <f t="shared" si="4"/>
        <v>280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30" customHeight="1">
      <c r="A284" s="152">
        <f t="shared" si="4"/>
        <v>281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30" customHeight="1">
      <c r="A285" s="152">
        <f t="shared" si="4"/>
        <v>282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30" customHeight="1">
      <c r="A286" s="152">
        <f t="shared" si="4"/>
        <v>283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30" customHeight="1">
      <c r="A287" s="152">
        <f t="shared" si="4"/>
        <v>284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30" customHeight="1">
      <c r="A288" s="152">
        <f t="shared" si="4"/>
        <v>285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30" customHeight="1">
      <c r="A289" s="152">
        <f t="shared" si="4"/>
        <v>286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30" customHeight="1">
      <c r="A290" s="152">
        <f t="shared" si="4"/>
        <v>287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30" customHeight="1">
      <c r="A291" s="152">
        <f t="shared" si="4"/>
        <v>288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30" customHeight="1">
      <c r="A292" s="152">
        <f t="shared" si="4"/>
        <v>289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30" customHeight="1">
      <c r="A293" s="152">
        <f t="shared" si="4"/>
        <v>290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>
      <c r="A294" s="49"/>
      <c r="B294" s="49" t="s">
        <v>649</v>
      </c>
      <c r="C294" s="49" t="s">
        <v>23</v>
      </c>
      <c r="D294" s="81">
        <v>45670</v>
      </c>
      <c r="E294" s="49">
        <v>480757</v>
      </c>
      <c r="F294" s="49">
        <v>63.509</v>
      </c>
      <c r="G294" s="49" t="s">
        <v>768</v>
      </c>
      <c r="H294" s="81">
        <v>45686</v>
      </c>
      <c r="I294" s="49" t="s">
        <v>1020</v>
      </c>
      <c r="J294" s="49"/>
      <c r="K294" s="49"/>
      <c r="L294" s="49"/>
      <c r="M294" s="4"/>
      <c r="N294" s="4"/>
      <c r="O294" s="4"/>
      <c r="P294" s="4"/>
    </row>
    <row r="295" spans="1:16" ht="30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"/>
      <c r="N295" s="4"/>
      <c r="O295" s="4"/>
      <c r="P295" s="4"/>
    </row>
    <row r="298" spans="1:16">
      <c r="G298">
        <f>184+30</f>
        <v>214</v>
      </c>
    </row>
    <row r="300" spans="1:16" ht="18.5">
      <c r="G300" s="417"/>
    </row>
  </sheetData>
  <autoFilter ref="A3:P294" xr:uid="{5744E25C-7B3A-4393-ACB4-09EF27C91DC9}">
    <sortState xmlns:xlrd2="http://schemas.microsoft.com/office/spreadsheetml/2017/richdata2" ref="A4:P294">
      <sortCondition ref="A3:A294"/>
    </sortState>
  </autoFilter>
  <mergeCells count="1">
    <mergeCell ref="A2:P2"/>
  </mergeCells>
  <phoneticPr fontId="120" type="noConversion"/>
  <conditionalFormatting sqref="B1:B175 B209:B1048576">
    <cfRule type="duplicateValues" dxfId="21" priority="4"/>
  </conditionalFormatting>
  <conditionalFormatting sqref="B173:B175">
    <cfRule type="duplicateValues" dxfId="20" priority="15"/>
  </conditionalFormatting>
  <conditionalFormatting sqref="B176 B178:B179 B181:B197 B199:B207">
    <cfRule type="duplicateValues" dxfId="19" priority="3"/>
  </conditionalFormatting>
  <conditionalFormatting sqref="B176:B208">
    <cfRule type="duplicateValues" dxfId="18" priority="1"/>
  </conditionalFormatting>
  <conditionalFormatting sqref="B177 B208 B198 B180">
    <cfRule type="duplicateValues" dxfId="17" priority="2"/>
  </conditionalFormatting>
  <conditionalFormatting sqref="B209:B1048576 B1:B172">
    <cfRule type="duplicateValues" dxfId="16" priority="6"/>
  </conditionalFormatting>
  <pageMargins left="0.7" right="0.7" top="0.75" bottom="0.75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95FE-E4DF-4770-A9E4-E461B40E4C8C}">
  <dimension ref="A1:Q107"/>
  <sheetViews>
    <sheetView workbookViewId="0">
      <pane ySplit="2" topLeftCell="A3" activePane="bottomLeft" state="frozen"/>
      <selection pane="bottomLeft" activeCell="G101" sqref="G101"/>
    </sheetView>
  </sheetViews>
  <sheetFormatPr defaultRowHeight="14.5"/>
  <cols>
    <col min="3" max="3" width="10.1796875" bestFit="1" customWidth="1"/>
    <col min="4" max="4" width="12.90625" customWidth="1"/>
    <col min="5" max="5" width="11.1796875" customWidth="1"/>
    <col min="6" max="6" width="13.54296875" customWidth="1"/>
    <col min="8" max="8" width="10.81640625" hidden="1" customWidth="1"/>
    <col min="9" max="9" width="13.08984375" style="332" hidden="1" customWidth="1"/>
    <col min="10" max="10" width="13.453125" customWidth="1"/>
    <col min="11" max="13" width="13.453125" hidden="1" customWidth="1"/>
    <col min="14" max="14" width="20.36328125" bestFit="1" customWidth="1"/>
    <col min="15" max="15" width="23.36328125" bestFit="1" customWidth="1"/>
    <col min="16" max="16" width="11.7265625" bestFit="1" customWidth="1"/>
  </cols>
  <sheetData>
    <row r="1" spans="1:17" ht="31" customHeight="1">
      <c r="A1" s="533" t="s">
        <v>1399</v>
      </c>
      <c r="B1" s="533"/>
      <c r="C1" s="533"/>
      <c r="D1" s="533"/>
      <c r="E1" s="533"/>
      <c r="F1" s="533"/>
      <c r="G1" s="533"/>
      <c r="H1" s="533"/>
      <c r="I1" s="534"/>
      <c r="J1" s="533"/>
      <c r="K1" s="533"/>
      <c r="L1" s="533"/>
      <c r="M1" s="533"/>
      <c r="N1" s="533"/>
      <c r="O1" s="535" t="s">
        <v>1912</v>
      </c>
      <c r="P1" s="535"/>
    </row>
    <row r="2" spans="1:17" ht="31">
      <c r="A2" s="323" t="s">
        <v>805</v>
      </c>
      <c r="B2" s="323" t="s">
        <v>472</v>
      </c>
      <c r="C2" s="323" t="s">
        <v>1400</v>
      </c>
      <c r="D2" s="323" t="s">
        <v>1401</v>
      </c>
      <c r="E2" s="323" t="s">
        <v>1402</v>
      </c>
      <c r="F2" s="323" t="s">
        <v>1403</v>
      </c>
      <c r="G2" s="323" t="s">
        <v>1404</v>
      </c>
      <c r="H2" s="323" t="s">
        <v>1596</v>
      </c>
      <c r="I2" s="345" t="s">
        <v>501</v>
      </c>
      <c r="J2" s="323" t="s">
        <v>474</v>
      </c>
      <c r="K2" s="323" t="s">
        <v>1595</v>
      </c>
      <c r="L2" s="323" t="s">
        <v>1575</v>
      </c>
      <c r="M2" s="323" t="s">
        <v>1576</v>
      </c>
      <c r="N2" s="323" t="s">
        <v>539</v>
      </c>
      <c r="O2" s="118" t="s">
        <v>1913</v>
      </c>
      <c r="P2" s="118" t="s">
        <v>1914</v>
      </c>
      <c r="Q2" s="478"/>
    </row>
    <row r="3" spans="1:17">
      <c r="A3" s="5">
        <v>1</v>
      </c>
      <c r="B3" s="5" t="s">
        <v>1</v>
      </c>
      <c r="C3" s="5" t="s">
        <v>7</v>
      </c>
      <c r="D3" s="5" t="s">
        <v>1405</v>
      </c>
      <c r="E3" s="5" t="s">
        <v>1406</v>
      </c>
      <c r="F3" s="5" t="s">
        <v>1407</v>
      </c>
      <c r="G3" s="5">
        <v>156.90100000000001</v>
      </c>
      <c r="H3" s="5"/>
      <c r="I3" s="5"/>
      <c r="J3" s="5" t="s">
        <v>1408</v>
      </c>
      <c r="K3" s="5"/>
      <c r="L3" s="5"/>
      <c r="M3" s="5"/>
      <c r="N3" s="5" t="s">
        <v>1489</v>
      </c>
      <c r="O3" s="167" t="s">
        <v>1408</v>
      </c>
      <c r="P3" s="5" t="s">
        <v>1489</v>
      </c>
    </row>
    <row r="4" spans="1:17">
      <c r="A4" s="5">
        <f>A3+1</f>
        <v>2</v>
      </c>
      <c r="B4" s="5" t="s">
        <v>2</v>
      </c>
      <c r="C4" s="5" t="s">
        <v>7</v>
      </c>
      <c r="D4" s="5" t="s">
        <v>1405</v>
      </c>
      <c r="E4" s="5" t="s">
        <v>1406</v>
      </c>
      <c r="F4" s="5" t="s">
        <v>1407</v>
      </c>
      <c r="G4" s="5">
        <v>156.90100000000001</v>
      </c>
      <c r="H4" s="5"/>
      <c r="I4" s="5"/>
      <c r="J4" s="5" t="s">
        <v>1409</v>
      </c>
      <c r="K4" s="5"/>
      <c r="L4" s="5"/>
      <c r="M4" s="5"/>
      <c r="N4" s="5" t="s">
        <v>1410</v>
      </c>
      <c r="O4" s="167" t="s">
        <v>1915</v>
      </c>
      <c r="P4" s="5" t="s">
        <v>1489</v>
      </c>
    </row>
    <row r="5" spans="1:17">
      <c r="A5" s="5">
        <f t="shared" ref="A5:A68" si="0">A4+1</f>
        <v>3</v>
      </c>
      <c r="B5" s="5" t="s">
        <v>201</v>
      </c>
      <c r="C5" s="5" t="s">
        <v>212</v>
      </c>
      <c r="D5" s="5" t="s">
        <v>1411</v>
      </c>
      <c r="E5" s="5" t="s">
        <v>1412</v>
      </c>
      <c r="F5" s="5" t="s">
        <v>1412</v>
      </c>
      <c r="G5" s="56">
        <v>122.80817900000002</v>
      </c>
      <c r="H5" s="56"/>
      <c r="I5" s="56"/>
      <c r="J5" s="5" t="s">
        <v>1409</v>
      </c>
      <c r="K5" s="5"/>
      <c r="L5" s="5"/>
      <c r="M5" s="5"/>
      <c r="N5" s="5" t="s">
        <v>1410</v>
      </c>
      <c r="O5" s="167" t="s">
        <v>1915</v>
      </c>
      <c r="P5" s="5" t="s">
        <v>1489</v>
      </c>
    </row>
    <row r="6" spans="1:17">
      <c r="A6" s="5">
        <f t="shared" si="0"/>
        <v>4</v>
      </c>
      <c r="B6" s="5" t="s">
        <v>202</v>
      </c>
      <c r="C6" s="5" t="s">
        <v>212</v>
      </c>
      <c r="D6" s="5" t="s">
        <v>1411</v>
      </c>
      <c r="E6" s="5" t="s">
        <v>1412</v>
      </c>
      <c r="F6" s="5" t="s">
        <v>1412</v>
      </c>
      <c r="G6" s="56">
        <v>122.80817900000002</v>
      </c>
      <c r="H6" s="56"/>
      <c r="I6" s="56"/>
      <c r="J6" s="5" t="s">
        <v>1408</v>
      </c>
      <c r="K6" s="5"/>
      <c r="L6" s="5"/>
      <c r="M6" s="5"/>
      <c r="N6" s="5"/>
      <c r="O6" s="167" t="s">
        <v>1915</v>
      </c>
      <c r="P6" s="64"/>
    </row>
    <row r="7" spans="1:17">
      <c r="A7" s="5">
        <f t="shared" si="0"/>
        <v>5</v>
      </c>
      <c r="B7" s="5" t="s">
        <v>215</v>
      </c>
      <c r="C7" s="5" t="s">
        <v>12</v>
      </c>
      <c r="D7" s="5" t="s">
        <v>1413</v>
      </c>
      <c r="E7" s="5" t="s">
        <v>1414</v>
      </c>
      <c r="F7" s="5" t="s">
        <v>1412</v>
      </c>
      <c r="G7" s="5">
        <v>37.729999999999997</v>
      </c>
      <c r="H7" s="5"/>
      <c r="I7" s="5"/>
      <c r="J7" s="5" t="s">
        <v>466</v>
      </c>
      <c r="K7" s="5"/>
      <c r="L7" s="5"/>
      <c r="M7" s="5"/>
      <c r="N7" s="5" t="s">
        <v>1394</v>
      </c>
      <c r="O7" s="64"/>
      <c r="P7" s="64"/>
    </row>
    <row r="8" spans="1:17">
      <c r="A8" s="5">
        <f t="shared" si="0"/>
        <v>6</v>
      </c>
      <c r="B8" s="5" t="s">
        <v>221</v>
      </c>
      <c r="C8" s="5" t="s">
        <v>661</v>
      </c>
      <c r="D8" s="5" t="s">
        <v>1415</v>
      </c>
      <c r="E8" s="5" t="s">
        <v>1414</v>
      </c>
      <c r="F8" s="5" t="s">
        <v>1412</v>
      </c>
      <c r="G8" s="56">
        <v>64.253809000000004</v>
      </c>
      <c r="H8" s="56"/>
      <c r="I8" s="56"/>
      <c r="J8" s="5" t="s">
        <v>1408</v>
      </c>
      <c r="K8" s="5"/>
      <c r="L8" s="5"/>
      <c r="M8" s="5"/>
      <c r="N8" s="5" t="s">
        <v>1542</v>
      </c>
      <c r="O8" s="167"/>
      <c r="P8" s="5" t="s">
        <v>1489</v>
      </c>
    </row>
    <row r="9" spans="1:17">
      <c r="A9" s="5">
        <f t="shared" si="0"/>
        <v>7</v>
      </c>
      <c r="B9" s="5" t="s">
        <v>224</v>
      </c>
      <c r="C9" s="5" t="s">
        <v>9</v>
      </c>
      <c r="D9" s="5" t="s">
        <v>1416</v>
      </c>
      <c r="E9" s="5" t="s">
        <v>1414</v>
      </c>
      <c r="F9" s="5" t="s">
        <v>1412</v>
      </c>
      <c r="G9" s="5">
        <v>129.34103899999999</v>
      </c>
      <c r="H9" s="5"/>
      <c r="I9" s="5"/>
      <c r="J9" s="5" t="s">
        <v>1408</v>
      </c>
      <c r="K9" s="5"/>
      <c r="L9" s="5"/>
      <c r="M9" s="5"/>
      <c r="N9" s="5" t="s">
        <v>1489</v>
      </c>
      <c r="O9" s="167"/>
      <c r="P9" s="5" t="s">
        <v>1489</v>
      </c>
    </row>
    <row r="10" spans="1:17">
      <c r="A10" s="5">
        <f t="shared" si="0"/>
        <v>8</v>
      </c>
      <c r="B10" s="351" t="s">
        <v>246</v>
      </c>
      <c r="C10" s="351" t="s">
        <v>192</v>
      </c>
      <c r="D10" s="5" t="s">
        <v>1417</v>
      </c>
      <c r="E10" s="5" t="s">
        <v>1418</v>
      </c>
      <c r="F10" s="5" t="s">
        <v>1419</v>
      </c>
      <c r="G10" s="56">
        <v>89.146117000000004</v>
      </c>
      <c r="H10" s="56"/>
      <c r="I10" s="5"/>
      <c r="J10" s="5" t="s">
        <v>1409</v>
      </c>
      <c r="K10" s="5"/>
      <c r="L10" s="5"/>
      <c r="M10" s="5"/>
      <c r="N10" s="5"/>
      <c r="O10" s="167" t="s">
        <v>1704</v>
      </c>
      <c r="P10" s="64"/>
    </row>
    <row r="11" spans="1:17">
      <c r="A11" s="5">
        <f t="shared" si="0"/>
        <v>9</v>
      </c>
      <c r="B11" s="351" t="s">
        <v>1577</v>
      </c>
      <c r="C11" s="351" t="s">
        <v>192</v>
      </c>
      <c r="D11" s="5" t="s">
        <v>1417</v>
      </c>
      <c r="E11" s="5" t="s">
        <v>1418</v>
      </c>
      <c r="F11" s="5" t="s">
        <v>1419</v>
      </c>
      <c r="G11" s="56">
        <v>89.146117000000004</v>
      </c>
      <c r="H11" s="56"/>
      <c r="I11" s="5"/>
      <c r="J11" s="5" t="s">
        <v>1409</v>
      </c>
      <c r="K11" s="5"/>
      <c r="L11" s="5"/>
      <c r="M11" s="5"/>
      <c r="N11" s="5"/>
      <c r="O11" s="167" t="s">
        <v>1578</v>
      </c>
      <c r="P11" s="64"/>
    </row>
    <row r="12" spans="1:17">
      <c r="A12" s="5">
        <f t="shared" si="0"/>
        <v>10</v>
      </c>
      <c r="B12" s="351" t="s">
        <v>247</v>
      </c>
      <c r="C12" s="351" t="s">
        <v>54</v>
      </c>
      <c r="D12" s="5" t="s">
        <v>1417</v>
      </c>
      <c r="E12" s="5" t="s">
        <v>1418</v>
      </c>
      <c r="F12" s="5" t="s">
        <v>1419</v>
      </c>
      <c r="G12" s="56">
        <v>94.407668999999999</v>
      </c>
      <c r="H12" s="56"/>
      <c r="I12" s="56"/>
      <c r="J12" s="5" t="s">
        <v>1408</v>
      </c>
      <c r="K12" s="5"/>
      <c r="L12" s="5"/>
      <c r="M12" s="5"/>
      <c r="N12" s="5"/>
      <c r="O12" s="167" t="s">
        <v>1915</v>
      </c>
      <c r="P12" s="64"/>
    </row>
    <row r="13" spans="1:17">
      <c r="A13" s="5">
        <f t="shared" si="0"/>
        <v>11</v>
      </c>
      <c r="B13" s="351" t="s">
        <v>248</v>
      </c>
      <c r="C13" s="351" t="s">
        <v>54</v>
      </c>
      <c r="D13" s="5" t="s">
        <v>1417</v>
      </c>
      <c r="E13" s="5" t="s">
        <v>1418</v>
      </c>
      <c r="F13" s="5" t="s">
        <v>1419</v>
      </c>
      <c r="G13" s="56">
        <v>94.407668999999999</v>
      </c>
      <c r="H13" s="56"/>
      <c r="I13" s="56"/>
      <c r="J13" s="5" t="s">
        <v>1409</v>
      </c>
      <c r="K13" s="5"/>
      <c r="L13" s="5"/>
      <c r="M13" s="5"/>
      <c r="N13" s="5"/>
      <c r="O13" s="167" t="s">
        <v>1578</v>
      </c>
      <c r="P13" s="64"/>
    </row>
    <row r="14" spans="1:17">
      <c r="A14" s="5">
        <f t="shared" si="0"/>
        <v>12</v>
      </c>
      <c r="B14" s="351" t="s">
        <v>249</v>
      </c>
      <c r="C14" s="351" t="s">
        <v>37</v>
      </c>
      <c r="D14" s="5" t="s">
        <v>1417</v>
      </c>
      <c r="E14" s="5" t="s">
        <v>1418</v>
      </c>
      <c r="F14" s="5" t="s">
        <v>1419</v>
      </c>
      <c r="G14" s="56">
        <v>80.408017000000001</v>
      </c>
      <c r="H14" s="56"/>
      <c r="I14" s="56"/>
      <c r="J14" s="5" t="s">
        <v>1409</v>
      </c>
      <c r="K14" s="5"/>
      <c r="L14" s="5"/>
      <c r="M14" s="5"/>
      <c r="N14" s="5"/>
      <c r="O14" s="167" t="s">
        <v>1578</v>
      </c>
      <c r="P14" s="64"/>
    </row>
    <row r="15" spans="1:17">
      <c r="A15" s="5">
        <f t="shared" si="0"/>
        <v>13</v>
      </c>
      <c r="B15" s="5" t="s">
        <v>259</v>
      </c>
      <c r="C15" s="5" t="s">
        <v>55</v>
      </c>
      <c r="D15" s="5" t="s">
        <v>1420</v>
      </c>
      <c r="E15" s="5" t="s">
        <v>1418</v>
      </c>
      <c r="F15" s="5" t="s">
        <v>1419</v>
      </c>
      <c r="G15" s="56">
        <v>39.458914000000007</v>
      </c>
      <c r="H15" s="56"/>
      <c r="I15" s="56"/>
      <c r="J15" s="5" t="s">
        <v>1409</v>
      </c>
      <c r="K15" s="5"/>
      <c r="L15" s="5"/>
      <c r="M15" s="5" t="s">
        <v>1068</v>
      </c>
      <c r="N15" s="5" t="s">
        <v>1916</v>
      </c>
      <c r="O15" s="167" t="s">
        <v>1917</v>
      </c>
      <c r="P15" s="64"/>
    </row>
    <row r="16" spans="1:17">
      <c r="A16" s="5">
        <f t="shared" si="0"/>
        <v>14</v>
      </c>
      <c r="B16" s="5" t="s">
        <v>261</v>
      </c>
      <c r="C16" s="5" t="s">
        <v>8</v>
      </c>
      <c r="D16" s="5" t="s">
        <v>1420</v>
      </c>
      <c r="E16" s="5" t="s">
        <v>1418</v>
      </c>
      <c r="F16" s="5" t="s">
        <v>1419</v>
      </c>
      <c r="G16" s="5">
        <v>141.87401499999999</v>
      </c>
      <c r="H16" s="5"/>
      <c r="I16" s="5"/>
      <c r="J16" s="5" t="s">
        <v>466</v>
      </c>
      <c r="K16" s="5"/>
      <c r="L16" s="5"/>
      <c r="M16" s="5"/>
      <c r="N16" s="5"/>
      <c r="O16" s="64"/>
      <c r="P16" s="64"/>
    </row>
    <row r="17" spans="1:16">
      <c r="A17" s="5">
        <f t="shared" si="0"/>
        <v>15</v>
      </c>
      <c r="B17" s="5" t="s">
        <v>262</v>
      </c>
      <c r="C17" s="5" t="s">
        <v>9</v>
      </c>
      <c r="D17" s="5" t="s">
        <v>1420</v>
      </c>
      <c r="E17" s="5" t="s">
        <v>1418</v>
      </c>
      <c r="F17" s="5" t="s">
        <v>1419</v>
      </c>
      <c r="G17" s="5">
        <v>129.34103899999999</v>
      </c>
      <c r="H17" s="5"/>
      <c r="I17" s="5"/>
      <c r="J17" s="5" t="s">
        <v>1363</v>
      </c>
      <c r="K17" s="5"/>
      <c r="L17" s="5"/>
      <c r="M17" s="5"/>
      <c r="N17" s="5" t="s">
        <v>1421</v>
      </c>
      <c r="O17" s="167" t="s">
        <v>1915</v>
      </c>
      <c r="P17" s="64"/>
    </row>
    <row r="18" spans="1:16">
      <c r="A18" s="5">
        <f t="shared" si="0"/>
        <v>16</v>
      </c>
      <c r="B18" s="5" t="s">
        <v>265</v>
      </c>
      <c r="C18" s="5" t="s">
        <v>12</v>
      </c>
      <c r="D18" s="5" t="s">
        <v>1422</v>
      </c>
      <c r="E18" s="5" t="s">
        <v>1418</v>
      </c>
      <c r="F18" s="5" t="s">
        <v>1419</v>
      </c>
      <c r="G18" s="5">
        <v>37.729999999999997</v>
      </c>
      <c r="H18" s="5"/>
      <c r="I18" s="5"/>
      <c r="J18" s="5" t="s">
        <v>1363</v>
      </c>
      <c r="K18" s="5"/>
      <c r="L18" s="5"/>
      <c r="M18" s="5"/>
      <c r="N18" s="5"/>
      <c r="O18" s="167" t="s">
        <v>1408</v>
      </c>
      <c r="P18" s="64"/>
    </row>
    <row r="19" spans="1:16">
      <c r="A19" s="5">
        <f t="shared" si="0"/>
        <v>17</v>
      </c>
      <c r="B19" s="5" t="s">
        <v>278</v>
      </c>
      <c r="C19" s="5" t="s">
        <v>40</v>
      </c>
      <c r="D19" s="5" t="s">
        <v>1423</v>
      </c>
      <c r="E19" s="5" t="s">
        <v>1418</v>
      </c>
      <c r="F19" s="5" t="s">
        <v>1419</v>
      </c>
      <c r="G19" s="56">
        <v>85.233843000000007</v>
      </c>
      <c r="H19" s="56"/>
      <c r="I19" s="56"/>
      <c r="J19" s="5" t="s">
        <v>1363</v>
      </c>
      <c r="K19" s="5"/>
      <c r="L19" s="5"/>
      <c r="M19" s="5"/>
      <c r="N19" s="5"/>
      <c r="O19" s="167" t="s">
        <v>1918</v>
      </c>
      <c r="P19" s="64"/>
    </row>
    <row r="20" spans="1:16">
      <c r="A20" s="5">
        <f t="shared" si="0"/>
        <v>18</v>
      </c>
      <c r="B20" s="5" t="s">
        <v>279</v>
      </c>
      <c r="C20" s="5" t="s">
        <v>8</v>
      </c>
      <c r="D20" s="5" t="s">
        <v>1423</v>
      </c>
      <c r="E20" s="5" t="s">
        <v>1418</v>
      </c>
      <c r="F20" s="5" t="s">
        <v>1419</v>
      </c>
      <c r="G20" s="5">
        <v>141.87401499999999</v>
      </c>
      <c r="H20" s="5"/>
      <c r="I20" s="5"/>
      <c r="J20" s="5" t="s">
        <v>1363</v>
      </c>
      <c r="K20" s="5"/>
      <c r="L20" s="5"/>
      <c r="M20" s="5"/>
      <c r="N20" s="5"/>
      <c r="O20" s="167" t="s">
        <v>1918</v>
      </c>
      <c r="P20" s="64"/>
    </row>
    <row r="21" spans="1:16">
      <c r="A21" s="5">
        <f t="shared" si="0"/>
        <v>19</v>
      </c>
      <c r="B21" s="5" t="s">
        <v>280</v>
      </c>
      <c r="C21" s="5" t="s">
        <v>8</v>
      </c>
      <c r="D21" s="5" t="s">
        <v>1423</v>
      </c>
      <c r="E21" s="5" t="s">
        <v>1418</v>
      </c>
      <c r="F21" s="5" t="s">
        <v>1419</v>
      </c>
      <c r="G21" s="5">
        <v>141.87401499999999</v>
      </c>
      <c r="H21" s="5"/>
      <c r="I21" s="5"/>
      <c r="J21" s="5" t="s">
        <v>1363</v>
      </c>
      <c r="K21" s="5"/>
      <c r="L21" s="5"/>
      <c r="M21" s="5"/>
      <c r="N21" s="5"/>
      <c r="O21" s="167" t="s">
        <v>1915</v>
      </c>
      <c r="P21" s="64"/>
    </row>
    <row r="22" spans="1:16">
      <c r="A22" s="5">
        <f t="shared" si="0"/>
        <v>20</v>
      </c>
      <c r="B22" s="5" t="s">
        <v>281</v>
      </c>
      <c r="C22" s="5" t="s">
        <v>23</v>
      </c>
      <c r="D22" s="5" t="s">
        <v>1423</v>
      </c>
      <c r="E22" s="5" t="s">
        <v>1418</v>
      </c>
      <c r="F22" s="5" t="s">
        <v>1419</v>
      </c>
      <c r="G22" s="56">
        <v>63.508955999999998</v>
      </c>
      <c r="H22" s="56"/>
      <c r="I22" s="56"/>
      <c r="J22" s="5" t="s">
        <v>1363</v>
      </c>
      <c r="K22" s="5"/>
      <c r="L22" s="5"/>
      <c r="M22" s="5"/>
      <c r="N22" s="5"/>
      <c r="O22" s="167" t="s">
        <v>1408</v>
      </c>
      <c r="P22" s="64"/>
    </row>
    <row r="23" spans="1:16">
      <c r="A23" s="5">
        <f t="shared" si="0"/>
        <v>21</v>
      </c>
      <c r="B23" s="5" t="s">
        <v>282</v>
      </c>
      <c r="C23" s="5" t="s">
        <v>70</v>
      </c>
      <c r="D23" s="5" t="s">
        <v>1423</v>
      </c>
      <c r="E23" s="5" t="s">
        <v>1418</v>
      </c>
      <c r="F23" s="5" t="s">
        <v>1419</v>
      </c>
      <c r="G23" s="56">
        <v>64.253809000000004</v>
      </c>
      <c r="H23" s="56"/>
      <c r="I23" s="56"/>
      <c r="J23" s="5" t="s">
        <v>1363</v>
      </c>
      <c r="K23" s="5"/>
      <c r="L23" s="5"/>
      <c r="M23" s="5"/>
      <c r="N23" s="5"/>
      <c r="O23" s="167" t="s">
        <v>1915</v>
      </c>
      <c r="P23" s="64"/>
    </row>
    <row r="24" spans="1:16">
      <c r="A24" s="5">
        <f t="shared" si="0"/>
        <v>22</v>
      </c>
      <c r="B24" s="5" t="s">
        <v>283</v>
      </c>
      <c r="C24" s="5" t="s">
        <v>22</v>
      </c>
      <c r="D24" s="5" t="s">
        <v>1423</v>
      </c>
      <c r="E24" s="5" t="s">
        <v>1418</v>
      </c>
      <c r="F24" s="5" t="s">
        <v>1419</v>
      </c>
      <c r="G24" s="56">
        <v>46.623494000000001</v>
      </c>
      <c r="H24" s="56"/>
      <c r="I24" s="56"/>
      <c r="J24" s="5" t="s">
        <v>1363</v>
      </c>
      <c r="K24" s="5"/>
      <c r="L24" s="5"/>
      <c r="M24" s="5"/>
      <c r="N24" s="5"/>
      <c r="O24" s="167" t="s">
        <v>1915</v>
      </c>
      <c r="P24" s="64"/>
    </row>
    <row r="25" spans="1:16">
      <c r="A25" s="5">
        <f t="shared" si="0"/>
        <v>23</v>
      </c>
      <c r="B25" s="5" t="s">
        <v>284</v>
      </c>
      <c r="C25" s="5" t="s">
        <v>6</v>
      </c>
      <c r="D25" s="5" t="s">
        <v>1423</v>
      </c>
      <c r="E25" s="5" t="s">
        <v>1418</v>
      </c>
      <c r="F25" s="5" t="s">
        <v>1419</v>
      </c>
      <c r="G25" s="5">
        <v>172.15100000000001</v>
      </c>
      <c r="H25" s="5"/>
      <c r="I25" s="5"/>
      <c r="J25" s="5" t="s">
        <v>1363</v>
      </c>
      <c r="K25" s="5"/>
      <c r="L25" s="5"/>
      <c r="M25" s="5"/>
      <c r="N25" s="5"/>
      <c r="O25" s="167" t="s">
        <v>1915</v>
      </c>
      <c r="P25" s="64"/>
    </row>
    <row r="26" spans="1:16">
      <c r="A26" s="5">
        <f t="shared" si="0"/>
        <v>24</v>
      </c>
      <c r="B26" s="5" t="s">
        <v>285</v>
      </c>
      <c r="C26" s="5" t="s">
        <v>8</v>
      </c>
      <c r="D26" s="5" t="s">
        <v>1424</v>
      </c>
      <c r="E26" s="5" t="s">
        <v>1418</v>
      </c>
      <c r="F26" s="5" t="s">
        <v>1419</v>
      </c>
      <c r="G26" s="5">
        <v>141.87401499999999</v>
      </c>
      <c r="H26" s="5"/>
      <c r="I26" s="5"/>
      <c r="J26" s="5" t="s">
        <v>1363</v>
      </c>
      <c r="K26" s="5"/>
      <c r="L26" s="5"/>
      <c r="M26" s="5"/>
      <c r="N26" s="5" t="s">
        <v>1431</v>
      </c>
      <c r="O26" s="167" t="s">
        <v>1408</v>
      </c>
      <c r="P26" s="64"/>
    </row>
    <row r="27" spans="1:16">
      <c r="A27" s="5">
        <f t="shared" si="0"/>
        <v>25</v>
      </c>
      <c r="B27" s="5" t="s">
        <v>324</v>
      </c>
      <c r="C27" s="5" t="s">
        <v>540</v>
      </c>
      <c r="D27" s="5" t="s">
        <v>1425</v>
      </c>
      <c r="E27" s="5" t="s">
        <v>1426</v>
      </c>
      <c r="F27" s="5" t="s">
        <v>1419</v>
      </c>
      <c r="G27" s="56">
        <v>82.238801999999993</v>
      </c>
      <c r="H27" s="56"/>
      <c r="I27" s="56"/>
      <c r="J27" s="5" t="s">
        <v>1408</v>
      </c>
      <c r="K27" s="5"/>
      <c r="L27" s="5"/>
      <c r="M27" s="5"/>
      <c r="N27" s="5"/>
      <c r="O27" s="167" t="s">
        <v>1919</v>
      </c>
      <c r="P27" s="64"/>
    </row>
    <row r="28" spans="1:16">
      <c r="A28" s="5">
        <f t="shared" si="0"/>
        <v>26</v>
      </c>
      <c r="B28" s="5" t="s">
        <v>325</v>
      </c>
      <c r="C28" s="5" t="s">
        <v>365</v>
      </c>
      <c r="D28" s="5" t="s">
        <v>1425</v>
      </c>
      <c r="E28" s="5" t="s">
        <v>1426</v>
      </c>
      <c r="F28" s="5" t="s">
        <v>1419</v>
      </c>
      <c r="G28" s="56">
        <v>97.933587000000003</v>
      </c>
      <c r="H28" s="56"/>
      <c r="I28" s="56"/>
      <c r="J28" s="5" t="s">
        <v>1363</v>
      </c>
      <c r="K28" s="5"/>
      <c r="L28" s="5"/>
      <c r="M28" s="5"/>
      <c r="N28" s="5"/>
      <c r="O28" s="167" t="s">
        <v>1920</v>
      </c>
      <c r="P28" s="64"/>
    </row>
    <row r="29" spans="1:16">
      <c r="A29" s="5">
        <f t="shared" si="0"/>
        <v>27</v>
      </c>
      <c r="B29" s="5" t="s">
        <v>326</v>
      </c>
      <c r="C29" s="5" t="s">
        <v>52</v>
      </c>
      <c r="D29" s="5" t="s">
        <v>1425</v>
      </c>
      <c r="E29" s="5" t="s">
        <v>1426</v>
      </c>
      <c r="F29" s="5" t="s">
        <v>1419</v>
      </c>
      <c r="G29" s="56">
        <v>98.835633000000001</v>
      </c>
      <c r="H29" s="56"/>
      <c r="I29" s="56"/>
      <c r="J29" s="5" t="s">
        <v>1363</v>
      </c>
      <c r="K29" s="5"/>
      <c r="L29" s="5"/>
      <c r="M29" s="5"/>
      <c r="N29" s="5"/>
      <c r="O29" s="167" t="s">
        <v>1408</v>
      </c>
      <c r="P29" s="64"/>
    </row>
    <row r="30" spans="1:16">
      <c r="A30" s="5">
        <f t="shared" si="0"/>
        <v>28</v>
      </c>
      <c r="B30" s="5" t="s">
        <v>327</v>
      </c>
      <c r="C30" s="5" t="s">
        <v>332</v>
      </c>
      <c r="D30" s="5" t="s">
        <v>1425</v>
      </c>
      <c r="E30" s="5" t="s">
        <v>1426</v>
      </c>
      <c r="F30" s="5" t="s">
        <v>1419</v>
      </c>
      <c r="G30" s="5">
        <v>226.73699999999999</v>
      </c>
      <c r="H30" s="5"/>
      <c r="I30" s="5"/>
      <c r="J30" s="5" t="s">
        <v>466</v>
      </c>
      <c r="K30" s="5"/>
      <c r="L30" s="5"/>
      <c r="M30" s="5"/>
      <c r="N30" s="4" t="s">
        <v>1246</v>
      </c>
      <c r="O30" s="167" t="s">
        <v>1408</v>
      </c>
      <c r="P30" s="64"/>
    </row>
    <row r="31" spans="1:16">
      <c r="A31" s="5">
        <f t="shared" si="0"/>
        <v>29</v>
      </c>
      <c r="B31" s="4" t="s">
        <v>328</v>
      </c>
      <c r="C31" s="4" t="s">
        <v>332</v>
      </c>
      <c r="D31" s="4" t="s">
        <v>1427</v>
      </c>
      <c r="E31" s="4" t="s">
        <v>1426</v>
      </c>
      <c r="F31" s="4" t="s">
        <v>1419</v>
      </c>
      <c r="G31" s="4">
        <v>226.73699999999999</v>
      </c>
      <c r="H31" s="4"/>
      <c r="I31" s="4"/>
      <c r="J31" s="5" t="s">
        <v>466</v>
      </c>
      <c r="K31" s="4"/>
      <c r="L31" s="4"/>
      <c r="M31" s="4"/>
      <c r="N31" s="4" t="s">
        <v>1246</v>
      </c>
      <c r="O31" s="167" t="s">
        <v>1408</v>
      </c>
      <c r="P31" s="64"/>
    </row>
    <row r="32" spans="1:16">
      <c r="A32" s="5">
        <f t="shared" si="0"/>
        <v>30</v>
      </c>
      <c r="B32" s="4" t="s">
        <v>329</v>
      </c>
      <c r="C32" s="4" t="s">
        <v>54</v>
      </c>
      <c r="D32" s="4" t="s">
        <v>1427</v>
      </c>
      <c r="E32" s="4" t="s">
        <v>1426</v>
      </c>
      <c r="F32" s="4" t="s">
        <v>1419</v>
      </c>
      <c r="G32" s="297">
        <v>94.407668999999999</v>
      </c>
      <c r="H32" s="297"/>
      <c r="I32" s="297"/>
      <c r="J32" s="4" t="s">
        <v>1363</v>
      </c>
      <c r="K32" s="4"/>
      <c r="L32" s="4"/>
      <c r="M32" s="4"/>
      <c r="N32" s="4"/>
      <c r="O32" s="167" t="s">
        <v>1408</v>
      </c>
      <c r="P32" s="64"/>
    </row>
    <row r="33" spans="1:16">
      <c r="A33" s="5">
        <f t="shared" si="0"/>
        <v>31</v>
      </c>
      <c r="B33" s="4" t="s">
        <v>337</v>
      </c>
      <c r="C33" s="4" t="s">
        <v>8</v>
      </c>
      <c r="D33" s="4" t="s">
        <v>1428</v>
      </c>
      <c r="E33" s="4" t="s">
        <v>1426</v>
      </c>
      <c r="F33" s="4" t="s">
        <v>1419</v>
      </c>
      <c r="G33" s="297">
        <v>141.87401499999999</v>
      </c>
      <c r="H33" s="297"/>
      <c r="I33" s="297"/>
      <c r="J33" s="4" t="s">
        <v>466</v>
      </c>
      <c r="K33" s="4"/>
      <c r="L33" s="4"/>
      <c r="M33" s="4"/>
      <c r="N33" s="4" t="s">
        <v>1429</v>
      </c>
      <c r="O33" s="64"/>
      <c r="P33" s="64"/>
    </row>
    <row r="34" spans="1:16">
      <c r="A34" s="5">
        <f t="shared" si="0"/>
        <v>32</v>
      </c>
      <c r="B34" s="4" t="s">
        <v>338</v>
      </c>
      <c r="C34" s="4" t="s">
        <v>8</v>
      </c>
      <c r="D34" s="4" t="s">
        <v>1430</v>
      </c>
      <c r="E34" s="4" t="s">
        <v>1426</v>
      </c>
      <c r="F34" s="4" t="s">
        <v>1419</v>
      </c>
      <c r="G34" s="297">
        <v>141.87401499999999</v>
      </c>
      <c r="H34" s="297"/>
      <c r="I34" s="297"/>
      <c r="J34" s="4" t="s">
        <v>1408</v>
      </c>
      <c r="K34" s="4"/>
      <c r="L34" s="4"/>
      <c r="M34" s="4"/>
      <c r="N34" s="4"/>
      <c r="O34" s="167" t="s">
        <v>1915</v>
      </c>
      <c r="P34" s="64"/>
    </row>
    <row r="35" spans="1:16">
      <c r="A35" s="5">
        <f t="shared" si="0"/>
        <v>33</v>
      </c>
      <c r="B35" s="4" t="s">
        <v>340</v>
      </c>
      <c r="C35" s="4" t="s">
        <v>55</v>
      </c>
      <c r="D35" s="4" t="s">
        <v>1430</v>
      </c>
      <c r="E35" s="4" t="s">
        <v>1426</v>
      </c>
      <c r="F35" s="4" t="s">
        <v>1419</v>
      </c>
      <c r="G35" s="4">
        <v>39.459000000000003</v>
      </c>
      <c r="H35" s="4"/>
      <c r="I35" s="4"/>
      <c r="J35" s="4" t="s">
        <v>1363</v>
      </c>
      <c r="K35" s="4"/>
      <c r="L35" s="4"/>
      <c r="M35" s="4"/>
      <c r="N35" s="4"/>
      <c r="O35" s="167" t="s">
        <v>1408</v>
      </c>
      <c r="P35" s="64"/>
    </row>
    <row r="36" spans="1:16">
      <c r="A36" s="5">
        <f t="shared" si="0"/>
        <v>34</v>
      </c>
      <c r="B36" s="4" t="s">
        <v>341</v>
      </c>
      <c r="C36" s="4" t="s">
        <v>540</v>
      </c>
      <c r="D36" s="4" t="s">
        <v>1430</v>
      </c>
      <c r="E36" s="4" t="s">
        <v>1426</v>
      </c>
      <c r="F36" s="4" t="s">
        <v>1419</v>
      </c>
      <c r="G36" s="4">
        <v>82.239000000000004</v>
      </c>
      <c r="H36" s="4"/>
      <c r="I36" s="4"/>
      <c r="J36" s="4" t="s">
        <v>1408</v>
      </c>
      <c r="K36" s="4"/>
      <c r="L36" s="4"/>
      <c r="M36" s="4"/>
      <c r="N36" s="4" t="s">
        <v>1431</v>
      </c>
      <c r="O36" s="167" t="s">
        <v>1921</v>
      </c>
      <c r="P36" s="64"/>
    </row>
    <row r="37" spans="1:16">
      <c r="A37" s="5">
        <f t="shared" si="0"/>
        <v>35</v>
      </c>
      <c r="B37" s="4" t="s">
        <v>342</v>
      </c>
      <c r="C37" s="4" t="s">
        <v>166</v>
      </c>
      <c r="D37" s="4" t="s">
        <v>1430</v>
      </c>
      <c r="E37" s="4" t="s">
        <v>1426</v>
      </c>
      <c r="F37" s="4" t="s">
        <v>1419</v>
      </c>
      <c r="G37" s="4">
        <v>65.757000000000005</v>
      </c>
      <c r="H37" s="4"/>
      <c r="I37" s="4"/>
      <c r="J37" s="4" t="s">
        <v>1363</v>
      </c>
      <c r="K37" s="4"/>
      <c r="L37" s="4"/>
      <c r="M37" s="4"/>
      <c r="N37" s="4"/>
      <c r="O37" s="167" t="s">
        <v>1920</v>
      </c>
      <c r="P37" s="64"/>
    </row>
    <row r="38" spans="1:16">
      <c r="A38" s="5">
        <f t="shared" si="0"/>
        <v>36</v>
      </c>
      <c r="B38" s="4" t="s">
        <v>344</v>
      </c>
      <c r="C38" s="4" t="s">
        <v>12</v>
      </c>
      <c r="D38" s="4" t="s">
        <v>1430</v>
      </c>
      <c r="E38" s="4" t="s">
        <v>1426</v>
      </c>
      <c r="F38" s="4" t="s">
        <v>1419</v>
      </c>
      <c r="G38" s="4">
        <v>37.729999999999997</v>
      </c>
      <c r="H38" s="4"/>
      <c r="I38" s="4"/>
      <c r="J38" s="4" t="s">
        <v>1363</v>
      </c>
      <c r="K38" s="4"/>
      <c r="L38" s="4"/>
      <c r="M38" s="4"/>
      <c r="N38" s="4"/>
      <c r="O38" s="167" t="s">
        <v>1922</v>
      </c>
      <c r="P38" s="64"/>
    </row>
    <row r="39" spans="1:16">
      <c r="A39" s="5">
        <f t="shared" si="0"/>
        <v>37</v>
      </c>
      <c r="B39" s="4" t="s">
        <v>345</v>
      </c>
      <c r="C39" s="4" t="s">
        <v>25</v>
      </c>
      <c r="D39" s="4" t="s">
        <v>1432</v>
      </c>
      <c r="E39" s="4" t="s">
        <v>1426</v>
      </c>
      <c r="F39" s="4" t="s">
        <v>1419</v>
      </c>
      <c r="G39" s="4">
        <v>54.417999999999999</v>
      </c>
      <c r="H39" s="4"/>
      <c r="I39" s="4"/>
      <c r="J39" s="4" t="s">
        <v>1363</v>
      </c>
      <c r="K39" s="4"/>
      <c r="L39" s="4"/>
      <c r="M39" s="4"/>
      <c r="N39" s="4"/>
      <c r="O39" s="167" t="s">
        <v>1921</v>
      </c>
      <c r="P39" s="64"/>
    </row>
    <row r="40" spans="1:16">
      <c r="A40" s="5">
        <f t="shared" si="0"/>
        <v>38</v>
      </c>
      <c r="B40" s="4" t="s">
        <v>346</v>
      </c>
      <c r="C40" s="4" t="s">
        <v>11</v>
      </c>
      <c r="D40" s="4" t="s">
        <v>1432</v>
      </c>
      <c r="E40" s="4" t="s">
        <v>1426</v>
      </c>
      <c r="F40" s="4" t="s">
        <v>1419</v>
      </c>
      <c r="G40" s="4">
        <v>36.045000000000002</v>
      </c>
      <c r="H40" s="4"/>
      <c r="I40" s="4"/>
      <c r="J40" s="4" t="s">
        <v>1363</v>
      </c>
      <c r="K40" s="4"/>
      <c r="L40" s="4"/>
      <c r="M40" s="4"/>
      <c r="N40" s="4"/>
      <c r="O40" s="167" t="s">
        <v>1923</v>
      </c>
      <c r="P40" s="64"/>
    </row>
    <row r="41" spans="1:16">
      <c r="A41" s="5">
        <f t="shared" si="0"/>
        <v>39</v>
      </c>
      <c r="B41" s="4" t="s">
        <v>347</v>
      </c>
      <c r="C41" s="4" t="s">
        <v>12</v>
      </c>
      <c r="D41" s="4" t="s">
        <v>1433</v>
      </c>
      <c r="E41" s="4" t="s">
        <v>1426</v>
      </c>
      <c r="F41" s="4" t="s">
        <v>1419</v>
      </c>
      <c r="G41" s="4">
        <v>37.729999999999997</v>
      </c>
      <c r="H41" s="4"/>
      <c r="I41" s="4"/>
      <c r="J41" s="4" t="s">
        <v>1363</v>
      </c>
      <c r="K41" s="4"/>
      <c r="L41" s="4"/>
      <c r="M41" s="4"/>
      <c r="N41" s="4"/>
      <c r="O41" s="167" t="s">
        <v>1408</v>
      </c>
      <c r="P41" s="64"/>
    </row>
    <row r="42" spans="1:16">
      <c r="A42" s="5">
        <f t="shared" si="0"/>
        <v>40</v>
      </c>
      <c r="B42" s="4" t="s">
        <v>348</v>
      </c>
      <c r="C42" s="4" t="s">
        <v>81</v>
      </c>
      <c r="D42" s="4" t="s">
        <v>1434</v>
      </c>
      <c r="E42" s="4" t="s">
        <v>1426</v>
      </c>
      <c r="F42" s="4" t="s">
        <v>1419</v>
      </c>
      <c r="G42" s="4">
        <v>75.451999999999998</v>
      </c>
      <c r="H42" s="4"/>
      <c r="I42" s="4"/>
      <c r="J42" s="4" t="s">
        <v>1363</v>
      </c>
      <c r="K42" s="4"/>
      <c r="L42" s="4"/>
      <c r="M42" s="4"/>
      <c r="N42" s="4"/>
      <c r="O42" s="167" t="s">
        <v>1924</v>
      </c>
      <c r="P42" s="64"/>
    </row>
    <row r="43" spans="1:16">
      <c r="A43" s="5">
        <f t="shared" si="0"/>
        <v>41</v>
      </c>
      <c r="B43" s="4" t="s">
        <v>349</v>
      </c>
      <c r="C43" s="4" t="s">
        <v>153</v>
      </c>
      <c r="D43" s="4" t="s">
        <v>1434</v>
      </c>
      <c r="E43" s="4" t="s">
        <v>1426</v>
      </c>
      <c r="F43" s="4" t="s">
        <v>1419</v>
      </c>
      <c r="G43" s="297">
        <v>84.299299000000005</v>
      </c>
      <c r="H43" s="297"/>
      <c r="I43" s="297"/>
      <c r="J43" s="4" t="s">
        <v>1363</v>
      </c>
      <c r="K43" s="4"/>
      <c r="L43" s="4"/>
      <c r="M43" s="4"/>
      <c r="N43" s="4"/>
      <c r="O43" s="167" t="s">
        <v>1408</v>
      </c>
      <c r="P43" s="64"/>
    </row>
    <row r="44" spans="1:16">
      <c r="A44" s="5">
        <f t="shared" si="0"/>
        <v>42</v>
      </c>
      <c r="B44" s="4" t="s">
        <v>350</v>
      </c>
      <c r="C44" s="4" t="s">
        <v>12</v>
      </c>
      <c r="D44" s="4" t="s">
        <v>1434</v>
      </c>
      <c r="E44" s="4" t="s">
        <v>1426</v>
      </c>
      <c r="F44" s="4" t="s">
        <v>1419</v>
      </c>
      <c r="G44" s="4">
        <v>37.729999999999997</v>
      </c>
      <c r="H44" s="4"/>
      <c r="I44" s="4"/>
      <c r="J44" s="4" t="s">
        <v>1363</v>
      </c>
      <c r="K44" s="4"/>
      <c r="L44" s="4"/>
      <c r="M44" s="4"/>
      <c r="N44" s="4"/>
      <c r="O44" s="167" t="s">
        <v>1925</v>
      </c>
      <c r="P44" s="64"/>
    </row>
    <row r="45" spans="1:16">
      <c r="A45" s="5">
        <f t="shared" si="0"/>
        <v>43</v>
      </c>
      <c r="B45" s="4" t="s">
        <v>351</v>
      </c>
      <c r="C45" s="4" t="s">
        <v>24</v>
      </c>
      <c r="D45" s="4" t="s">
        <v>1434</v>
      </c>
      <c r="E45" s="4" t="s">
        <v>1426</v>
      </c>
      <c r="F45" s="4" t="s">
        <v>1419</v>
      </c>
      <c r="G45" s="4">
        <v>72.238</v>
      </c>
      <c r="H45" s="4"/>
      <c r="I45" s="4"/>
      <c r="J45" s="4" t="s">
        <v>1363</v>
      </c>
      <c r="K45" s="4"/>
      <c r="L45" s="4"/>
      <c r="M45" s="4"/>
      <c r="N45" s="4"/>
      <c r="O45" s="167" t="s">
        <v>1408</v>
      </c>
      <c r="P45" s="64"/>
    </row>
    <row r="46" spans="1:16">
      <c r="A46" s="5">
        <f t="shared" si="0"/>
        <v>44</v>
      </c>
      <c r="B46" s="4" t="s">
        <v>352</v>
      </c>
      <c r="C46" s="4" t="s">
        <v>71</v>
      </c>
      <c r="D46" s="4" t="s">
        <v>1434</v>
      </c>
      <c r="E46" s="4" t="s">
        <v>1426</v>
      </c>
      <c r="F46" s="4" t="s">
        <v>1419</v>
      </c>
      <c r="G46" s="4">
        <v>44.728000000000002</v>
      </c>
      <c r="H46" s="4"/>
      <c r="I46" s="4"/>
      <c r="J46" s="4" t="s">
        <v>1363</v>
      </c>
      <c r="K46" s="4"/>
      <c r="L46" s="4"/>
      <c r="M46" s="4"/>
      <c r="N46" s="4"/>
      <c r="O46" s="167" t="s">
        <v>1926</v>
      </c>
      <c r="P46" s="64"/>
    </row>
    <row r="47" spans="1:16">
      <c r="A47" s="5">
        <f t="shared" si="0"/>
        <v>45</v>
      </c>
      <c r="B47" s="4" t="s">
        <v>354</v>
      </c>
      <c r="C47" s="4" t="s">
        <v>22</v>
      </c>
      <c r="D47" s="4" t="s">
        <v>1434</v>
      </c>
      <c r="E47" s="4" t="s">
        <v>1426</v>
      </c>
      <c r="F47" s="4" t="s">
        <v>1419</v>
      </c>
      <c r="G47" s="4">
        <v>46.622999999999998</v>
      </c>
      <c r="H47" s="4"/>
      <c r="I47" s="4"/>
      <c r="J47" s="4" t="s">
        <v>1363</v>
      </c>
      <c r="K47" s="4"/>
      <c r="L47" s="4"/>
      <c r="M47" s="4"/>
      <c r="N47" s="4"/>
      <c r="O47" s="167" t="s">
        <v>1920</v>
      </c>
      <c r="P47" s="64"/>
    </row>
    <row r="48" spans="1:16">
      <c r="A48" s="5">
        <f t="shared" si="0"/>
        <v>46</v>
      </c>
      <c r="B48" s="4" t="s">
        <v>355</v>
      </c>
      <c r="C48" s="4" t="s">
        <v>330</v>
      </c>
      <c r="D48" s="4" t="s">
        <v>1435</v>
      </c>
      <c r="E48" s="4" t="s">
        <v>1426</v>
      </c>
      <c r="F48" s="4" t="s">
        <v>1419</v>
      </c>
      <c r="G48" s="4">
        <v>91.082999999999998</v>
      </c>
      <c r="H48" s="4"/>
      <c r="I48" s="4"/>
      <c r="J48" s="4" t="s">
        <v>1363</v>
      </c>
      <c r="K48" s="4"/>
      <c r="L48" s="4"/>
      <c r="M48" s="4"/>
      <c r="N48" s="4"/>
      <c r="O48" s="167" t="s">
        <v>1920</v>
      </c>
      <c r="P48" s="64"/>
    </row>
    <row r="49" spans="1:16">
      <c r="A49" s="5">
        <f t="shared" si="0"/>
        <v>47</v>
      </c>
      <c r="B49" s="4" t="s">
        <v>356</v>
      </c>
      <c r="C49" s="4" t="s">
        <v>212</v>
      </c>
      <c r="D49" s="4" t="s">
        <v>1435</v>
      </c>
      <c r="E49" s="4" t="s">
        <v>1426</v>
      </c>
      <c r="F49" s="4" t="s">
        <v>1419</v>
      </c>
      <c r="G49" s="4">
        <v>122.80800000000001</v>
      </c>
      <c r="H49" s="4"/>
      <c r="I49" s="4"/>
      <c r="J49" s="4" t="s">
        <v>1363</v>
      </c>
      <c r="K49" s="4"/>
      <c r="L49" s="4"/>
      <c r="M49" s="4"/>
      <c r="N49" s="4"/>
      <c r="O49" s="167" t="s">
        <v>1927</v>
      </c>
      <c r="P49" s="64"/>
    </row>
    <row r="50" spans="1:16">
      <c r="A50" s="5">
        <f t="shared" si="0"/>
        <v>48</v>
      </c>
      <c r="B50" s="4" t="s">
        <v>357</v>
      </c>
      <c r="C50" s="4" t="s">
        <v>154</v>
      </c>
      <c r="D50" s="4" t="s">
        <v>1435</v>
      </c>
      <c r="E50" s="4" t="s">
        <v>1426</v>
      </c>
      <c r="F50" s="4" t="s">
        <v>1419</v>
      </c>
      <c r="G50" s="4">
        <v>56.863</v>
      </c>
      <c r="H50" s="4"/>
      <c r="I50" s="4"/>
      <c r="J50" s="4" t="s">
        <v>1363</v>
      </c>
      <c r="K50" s="4"/>
      <c r="L50" s="4"/>
      <c r="M50" s="4"/>
      <c r="N50" s="4"/>
      <c r="O50" s="167" t="s">
        <v>1408</v>
      </c>
      <c r="P50" s="64"/>
    </row>
    <row r="51" spans="1:16">
      <c r="A51" s="5">
        <f t="shared" si="0"/>
        <v>49</v>
      </c>
      <c r="B51" s="4" t="s">
        <v>359</v>
      </c>
      <c r="C51" s="4" t="s">
        <v>12</v>
      </c>
      <c r="D51" s="4" t="s">
        <v>1435</v>
      </c>
      <c r="E51" s="4" t="s">
        <v>1426</v>
      </c>
      <c r="F51" s="4" t="s">
        <v>1419</v>
      </c>
      <c r="G51" s="4">
        <v>37.729999999999997</v>
      </c>
      <c r="H51" s="4"/>
      <c r="I51" s="4"/>
      <c r="J51" s="4" t="s">
        <v>466</v>
      </c>
      <c r="K51" s="4"/>
      <c r="L51" s="4"/>
      <c r="M51" s="4"/>
      <c r="N51" s="4"/>
      <c r="O51" s="64"/>
      <c r="P51" s="64"/>
    </row>
    <row r="52" spans="1:16">
      <c r="A52" s="5">
        <f t="shared" si="0"/>
        <v>50</v>
      </c>
      <c r="B52" s="4" t="s">
        <v>360</v>
      </c>
      <c r="C52" s="4" t="s">
        <v>37</v>
      </c>
      <c r="D52" s="4" t="s">
        <v>1435</v>
      </c>
      <c r="E52" s="4" t="s">
        <v>1426</v>
      </c>
      <c r="F52" s="4" t="s">
        <v>1419</v>
      </c>
      <c r="G52" s="297">
        <v>80.408017000000001</v>
      </c>
      <c r="H52" s="297"/>
      <c r="I52" s="297"/>
      <c r="J52" s="4" t="s">
        <v>466</v>
      </c>
      <c r="K52" s="4"/>
      <c r="L52" s="4"/>
      <c r="M52" s="4"/>
      <c r="N52" s="4"/>
      <c r="O52" s="167" t="s">
        <v>1408</v>
      </c>
      <c r="P52" s="64"/>
    </row>
    <row r="53" spans="1:16">
      <c r="A53" s="5">
        <f t="shared" si="0"/>
        <v>51</v>
      </c>
      <c r="B53" s="4" t="s">
        <v>361</v>
      </c>
      <c r="C53" s="4" t="s">
        <v>55</v>
      </c>
      <c r="D53" s="4" t="s">
        <v>1435</v>
      </c>
      <c r="E53" s="4" t="s">
        <v>1426</v>
      </c>
      <c r="F53" s="4" t="s">
        <v>1419</v>
      </c>
      <c r="G53" s="4">
        <v>39.459000000000003</v>
      </c>
      <c r="H53" s="4"/>
      <c r="I53" s="4"/>
      <c r="J53" s="4" t="s">
        <v>1408</v>
      </c>
      <c r="K53" s="4"/>
      <c r="L53" s="4"/>
      <c r="M53" s="4"/>
      <c r="N53" s="4" t="s">
        <v>1705</v>
      </c>
      <c r="O53" s="167"/>
      <c r="P53" s="64" t="s">
        <v>1705</v>
      </c>
    </row>
    <row r="54" spans="1:16">
      <c r="A54" s="5">
        <f t="shared" si="0"/>
        <v>52</v>
      </c>
      <c r="B54" s="4" t="s">
        <v>362</v>
      </c>
      <c r="C54" s="4" t="s">
        <v>365</v>
      </c>
      <c r="D54" s="4" t="s">
        <v>1436</v>
      </c>
      <c r="E54" s="4" t="s">
        <v>1426</v>
      </c>
      <c r="F54" s="4" t="s">
        <v>1419</v>
      </c>
      <c r="G54" s="4">
        <v>97.933999999999997</v>
      </c>
      <c r="H54" s="4"/>
      <c r="I54" s="4"/>
      <c r="J54" s="4" t="s">
        <v>1363</v>
      </c>
      <c r="K54" s="4"/>
      <c r="L54" s="4"/>
      <c r="M54" s="4"/>
      <c r="N54" s="4"/>
      <c r="O54" s="167" t="s">
        <v>1408</v>
      </c>
      <c r="P54" s="64"/>
    </row>
    <row r="55" spans="1:16">
      <c r="A55" s="5">
        <f t="shared" si="0"/>
        <v>53</v>
      </c>
      <c r="B55" s="4" t="s">
        <v>363</v>
      </c>
      <c r="C55" s="4" t="s">
        <v>192</v>
      </c>
      <c r="D55" s="4" t="s">
        <v>1436</v>
      </c>
      <c r="E55" s="4" t="s">
        <v>1426</v>
      </c>
      <c r="F55" s="4" t="s">
        <v>1419</v>
      </c>
      <c r="G55" s="297">
        <v>89.146117000000004</v>
      </c>
      <c r="H55" s="297"/>
      <c r="I55" s="297"/>
      <c r="J55" s="4" t="s">
        <v>1363</v>
      </c>
      <c r="K55" s="4"/>
      <c r="L55" s="4"/>
      <c r="M55" s="4"/>
      <c r="N55" s="4"/>
      <c r="O55" s="167" t="s">
        <v>1408</v>
      </c>
      <c r="P55" s="64" t="s">
        <v>1928</v>
      </c>
    </row>
    <row r="56" spans="1:16">
      <c r="A56" s="5">
        <f t="shared" si="0"/>
        <v>54</v>
      </c>
      <c r="B56" s="4" t="s">
        <v>364</v>
      </c>
      <c r="C56" s="4" t="s">
        <v>55</v>
      </c>
      <c r="D56" s="4" t="s">
        <v>1436</v>
      </c>
      <c r="E56" s="4" t="s">
        <v>1426</v>
      </c>
      <c r="F56" s="4" t="s">
        <v>1419</v>
      </c>
      <c r="G56" s="4">
        <v>39.459000000000003</v>
      </c>
      <c r="H56" s="4"/>
      <c r="I56" s="4"/>
      <c r="J56" s="4" t="s">
        <v>1363</v>
      </c>
      <c r="K56" s="4"/>
      <c r="L56" s="4"/>
      <c r="M56" s="4"/>
      <c r="N56" s="4"/>
      <c r="O56" s="167" t="s">
        <v>1929</v>
      </c>
      <c r="P56" s="64"/>
    </row>
    <row r="57" spans="1:16">
      <c r="A57" s="5">
        <f t="shared" si="0"/>
        <v>55</v>
      </c>
      <c r="B57" s="4" t="s">
        <v>366</v>
      </c>
      <c r="C57" s="4" t="s">
        <v>9</v>
      </c>
      <c r="D57" s="4" t="s">
        <v>1436</v>
      </c>
      <c r="E57" s="4" t="s">
        <v>1426</v>
      </c>
      <c r="F57" s="4" t="s">
        <v>1419</v>
      </c>
      <c r="G57" s="297">
        <v>129.34103899999999</v>
      </c>
      <c r="H57" s="297"/>
      <c r="I57" s="297"/>
      <c r="J57" s="4" t="s">
        <v>1363</v>
      </c>
      <c r="K57" s="4"/>
      <c r="L57" s="4"/>
      <c r="M57" s="4"/>
      <c r="N57" s="4"/>
      <c r="O57" s="167" t="s">
        <v>1930</v>
      </c>
      <c r="P57" s="64"/>
    </row>
    <row r="58" spans="1:16">
      <c r="A58" s="5">
        <f t="shared" si="0"/>
        <v>56</v>
      </c>
      <c r="B58" s="4" t="s">
        <v>367</v>
      </c>
      <c r="C58" s="4" t="s">
        <v>8</v>
      </c>
      <c r="D58" s="4" t="s">
        <v>1437</v>
      </c>
      <c r="E58" s="4" t="s">
        <v>1438</v>
      </c>
      <c r="F58" s="4" t="s">
        <v>1419</v>
      </c>
      <c r="G58" s="297">
        <v>141.87401499999999</v>
      </c>
      <c r="H58" s="297"/>
      <c r="I58" s="297"/>
      <c r="J58" s="4" t="s">
        <v>1363</v>
      </c>
      <c r="K58" s="4"/>
      <c r="L58" s="4"/>
      <c r="M58" s="4"/>
      <c r="N58" s="4"/>
      <c r="O58" s="167" t="s">
        <v>1408</v>
      </c>
      <c r="P58" s="64"/>
    </row>
    <row r="59" spans="1:16">
      <c r="A59" s="5">
        <f t="shared" si="0"/>
        <v>57</v>
      </c>
      <c r="B59" s="4" t="s">
        <v>368</v>
      </c>
      <c r="C59" s="4" t="s">
        <v>154</v>
      </c>
      <c r="D59" s="4" t="s">
        <v>1437</v>
      </c>
      <c r="E59" s="4" t="s">
        <v>1438</v>
      </c>
      <c r="F59" s="4" t="s">
        <v>1419</v>
      </c>
      <c r="G59" s="4">
        <v>56.863</v>
      </c>
      <c r="H59" s="4"/>
      <c r="I59" s="4"/>
      <c r="J59" s="4" t="s">
        <v>1363</v>
      </c>
      <c r="K59" s="4"/>
      <c r="L59" s="4"/>
      <c r="M59" s="4"/>
      <c r="N59" s="4"/>
      <c r="O59" s="167" t="s">
        <v>1931</v>
      </c>
      <c r="P59" s="64"/>
    </row>
    <row r="60" spans="1:16">
      <c r="A60" s="5">
        <f t="shared" si="0"/>
        <v>58</v>
      </c>
      <c r="B60" s="4" t="s">
        <v>369</v>
      </c>
      <c r="C60" s="4" t="s">
        <v>10</v>
      </c>
      <c r="D60" s="4" t="s">
        <v>1437</v>
      </c>
      <c r="E60" s="4" t="s">
        <v>1438</v>
      </c>
      <c r="F60" s="4" t="s">
        <v>1419</v>
      </c>
      <c r="G60" s="4">
        <v>64.254000000000005</v>
      </c>
      <c r="H60" s="4"/>
      <c r="I60" s="4"/>
      <c r="J60" s="4" t="s">
        <v>1363</v>
      </c>
      <c r="K60" s="4"/>
      <c r="L60" s="4"/>
      <c r="M60" s="4"/>
      <c r="N60" s="4"/>
      <c r="O60" s="167" t="s">
        <v>1931</v>
      </c>
      <c r="P60" s="64"/>
    </row>
    <row r="61" spans="1:16">
      <c r="A61" s="5">
        <f t="shared" si="0"/>
        <v>59</v>
      </c>
      <c r="B61" s="4" t="s">
        <v>370</v>
      </c>
      <c r="C61" s="4" t="s">
        <v>12</v>
      </c>
      <c r="D61" s="4" t="s">
        <v>1437</v>
      </c>
      <c r="E61" s="4" t="s">
        <v>1438</v>
      </c>
      <c r="F61" s="4" t="s">
        <v>1419</v>
      </c>
      <c r="G61" s="4">
        <v>37.729999999999997</v>
      </c>
      <c r="H61" s="4"/>
      <c r="I61" s="4"/>
      <c r="J61" s="4" t="s">
        <v>466</v>
      </c>
      <c r="K61" s="48">
        <v>45923</v>
      </c>
      <c r="L61" s="4"/>
      <c r="M61" s="4"/>
      <c r="N61" s="4"/>
      <c r="O61" s="64"/>
      <c r="P61" s="64"/>
    </row>
    <row r="62" spans="1:16">
      <c r="A62" s="5">
        <f t="shared" si="0"/>
        <v>60</v>
      </c>
      <c r="B62" s="4" t="s">
        <v>371</v>
      </c>
      <c r="C62" s="4" t="s">
        <v>12</v>
      </c>
      <c r="D62" s="4" t="s">
        <v>1437</v>
      </c>
      <c r="E62" s="4" t="s">
        <v>1438</v>
      </c>
      <c r="F62" s="4" t="s">
        <v>1419</v>
      </c>
      <c r="G62" s="4">
        <v>37.729999999999997</v>
      </c>
      <c r="H62" s="4"/>
      <c r="I62" s="4"/>
      <c r="J62" s="4" t="s">
        <v>1363</v>
      </c>
      <c r="K62" s="4"/>
      <c r="L62" s="4"/>
      <c r="M62" s="4"/>
      <c r="N62" s="4"/>
      <c r="O62" s="167" t="s">
        <v>1931</v>
      </c>
      <c r="P62" s="64"/>
    </row>
    <row r="63" spans="1:16">
      <c r="A63" s="5">
        <f t="shared" si="0"/>
        <v>61</v>
      </c>
      <c r="B63" s="4" t="s">
        <v>372</v>
      </c>
      <c r="C63" s="4" t="s">
        <v>12</v>
      </c>
      <c r="D63" s="4" t="s">
        <v>1437</v>
      </c>
      <c r="E63" s="4" t="s">
        <v>1438</v>
      </c>
      <c r="F63" s="4" t="s">
        <v>1419</v>
      </c>
      <c r="G63" s="4">
        <v>37.729999999999997</v>
      </c>
      <c r="H63" s="4"/>
      <c r="I63" s="4"/>
      <c r="J63" s="4" t="s">
        <v>1363</v>
      </c>
      <c r="K63" s="4"/>
      <c r="L63" s="4"/>
      <c r="M63" s="4"/>
      <c r="N63" s="4"/>
      <c r="O63" s="167" t="s">
        <v>1931</v>
      </c>
      <c r="P63" s="64"/>
    </row>
    <row r="64" spans="1:16">
      <c r="A64" s="5">
        <f t="shared" si="0"/>
        <v>62</v>
      </c>
      <c r="B64" s="4" t="s">
        <v>373</v>
      </c>
      <c r="C64" s="4" t="s">
        <v>200</v>
      </c>
      <c r="D64" s="4" t="s">
        <v>1437</v>
      </c>
      <c r="E64" s="4" t="s">
        <v>1438</v>
      </c>
      <c r="F64" s="4" t="s">
        <v>1419</v>
      </c>
      <c r="G64" s="4">
        <v>74.632000000000005</v>
      </c>
      <c r="H64" s="4"/>
      <c r="I64" s="4"/>
      <c r="J64" s="4" t="s">
        <v>466</v>
      </c>
      <c r="K64" s="48">
        <v>45923</v>
      </c>
      <c r="L64" s="4"/>
      <c r="M64" s="4"/>
      <c r="N64" s="4"/>
      <c r="O64" s="64"/>
      <c r="P64" s="64"/>
    </row>
    <row r="65" spans="1:16">
      <c r="A65" s="5">
        <f t="shared" si="0"/>
        <v>63</v>
      </c>
      <c r="B65" s="4" t="s">
        <v>374</v>
      </c>
      <c r="C65" s="4" t="s">
        <v>37</v>
      </c>
      <c r="D65" s="4" t="s">
        <v>1437</v>
      </c>
      <c r="E65" s="4" t="s">
        <v>1438</v>
      </c>
      <c r="F65" s="4" t="s">
        <v>1419</v>
      </c>
      <c r="G65" s="297">
        <v>80.408017000000001</v>
      </c>
      <c r="H65" s="297"/>
      <c r="I65" s="297"/>
      <c r="J65" s="4" t="s">
        <v>1408</v>
      </c>
      <c r="K65" s="4"/>
      <c r="L65" s="4"/>
      <c r="M65" s="4"/>
      <c r="N65" s="4"/>
      <c r="O65" s="167" t="s">
        <v>1408</v>
      </c>
      <c r="P65" s="64"/>
    </row>
    <row r="66" spans="1:16">
      <c r="A66" s="5">
        <f t="shared" si="0"/>
        <v>64</v>
      </c>
      <c r="B66" s="4" t="s">
        <v>375</v>
      </c>
      <c r="C66" s="4" t="s">
        <v>71</v>
      </c>
      <c r="D66" s="4" t="s">
        <v>1437</v>
      </c>
      <c r="E66" s="4" t="s">
        <v>1438</v>
      </c>
      <c r="F66" s="4" t="s">
        <v>1419</v>
      </c>
      <c r="G66" s="4">
        <v>44.728000000000002</v>
      </c>
      <c r="H66" s="4"/>
      <c r="I66" s="4"/>
      <c r="J66" s="4" t="s">
        <v>466</v>
      </c>
      <c r="K66" s="4"/>
      <c r="L66" s="4"/>
      <c r="M66" s="4"/>
      <c r="N66" s="4"/>
      <c r="O66" s="64"/>
      <c r="P66" s="64"/>
    </row>
    <row r="67" spans="1:16">
      <c r="A67" s="5">
        <f t="shared" si="0"/>
        <v>65</v>
      </c>
      <c r="B67" s="4" t="s">
        <v>376</v>
      </c>
      <c r="C67" s="4" t="s">
        <v>70</v>
      </c>
      <c r="D67" s="4" t="s">
        <v>1437</v>
      </c>
      <c r="E67" s="4" t="s">
        <v>1438</v>
      </c>
      <c r="F67" s="4" t="s">
        <v>1419</v>
      </c>
      <c r="G67" s="4">
        <v>64.254000000000005</v>
      </c>
      <c r="H67" s="4"/>
      <c r="I67" s="4"/>
      <c r="J67" s="4" t="s">
        <v>1363</v>
      </c>
      <c r="K67" s="4"/>
      <c r="L67" s="4"/>
      <c r="M67" s="4"/>
      <c r="N67" s="4"/>
      <c r="O67" s="167" t="s">
        <v>1931</v>
      </c>
      <c r="P67" s="64"/>
    </row>
    <row r="68" spans="1:16">
      <c r="A68" s="5">
        <f t="shared" si="0"/>
        <v>66</v>
      </c>
      <c r="B68" s="4" t="s">
        <v>377</v>
      </c>
      <c r="C68" s="4" t="s">
        <v>23</v>
      </c>
      <c r="D68" s="4" t="s">
        <v>1437</v>
      </c>
      <c r="E68" s="4" t="s">
        <v>1438</v>
      </c>
      <c r="F68" s="4" t="s">
        <v>1419</v>
      </c>
      <c r="G68" s="4">
        <v>63.509</v>
      </c>
      <c r="H68" s="4"/>
      <c r="I68" s="4"/>
      <c r="J68" s="4" t="s">
        <v>1363</v>
      </c>
      <c r="K68" s="4"/>
      <c r="L68" s="4"/>
      <c r="M68" s="4"/>
      <c r="N68" s="4"/>
      <c r="O68" s="167" t="s">
        <v>1915</v>
      </c>
      <c r="P68" s="64" t="s">
        <v>1928</v>
      </c>
    </row>
    <row r="69" spans="1:16">
      <c r="A69" s="5">
        <f t="shared" ref="A69:A100" si="1">A68+1</f>
        <v>67</v>
      </c>
      <c r="B69" s="4" t="s">
        <v>378</v>
      </c>
      <c r="C69" s="4" t="s">
        <v>8</v>
      </c>
      <c r="D69" s="4" t="s">
        <v>1437</v>
      </c>
      <c r="E69" s="4" t="s">
        <v>1438</v>
      </c>
      <c r="F69" s="4" t="s">
        <v>1419</v>
      </c>
      <c r="G69" s="297">
        <v>141.87401499999999</v>
      </c>
      <c r="H69" s="297"/>
      <c r="I69" s="297"/>
      <c r="J69" s="4" t="s">
        <v>1363</v>
      </c>
      <c r="K69" s="4"/>
      <c r="L69" s="4"/>
      <c r="M69" s="4"/>
      <c r="N69" s="4"/>
      <c r="O69" s="167" t="s">
        <v>1408</v>
      </c>
      <c r="P69" s="64" t="s">
        <v>1489</v>
      </c>
    </row>
    <row r="70" spans="1:16">
      <c r="A70" s="5">
        <f t="shared" si="1"/>
        <v>68</v>
      </c>
      <c r="B70" s="4" t="s">
        <v>379</v>
      </c>
      <c r="C70" s="4" t="s">
        <v>9</v>
      </c>
      <c r="D70" s="4" t="s">
        <v>1437</v>
      </c>
      <c r="E70" s="4" t="s">
        <v>1438</v>
      </c>
      <c r="F70" s="4" t="s">
        <v>1419</v>
      </c>
      <c r="G70" s="297">
        <v>129.34103899999999</v>
      </c>
      <c r="H70" s="297"/>
      <c r="I70" s="297"/>
      <c r="J70" s="4" t="s">
        <v>466</v>
      </c>
      <c r="K70" s="4"/>
      <c r="L70" s="4"/>
      <c r="M70" s="4"/>
      <c r="N70" s="4"/>
      <c r="O70" s="64"/>
      <c r="P70" s="64"/>
    </row>
    <row r="71" spans="1:16">
      <c r="A71" s="5">
        <f t="shared" si="1"/>
        <v>69</v>
      </c>
      <c r="B71" s="4" t="s">
        <v>380</v>
      </c>
      <c r="C71" s="4" t="s">
        <v>23</v>
      </c>
      <c r="D71" s="4" t="s">
        <v>1439</v>
      </c>
      <c r="E71" s="4" t="s">
        <v>1438</v>
      </c>
      <c r="F71" s="4" t="s">
        <v>1419</v>
      </c>
      <c r="G71" s="4">
        <v>63.509</v>
      </c>
      <c r="H71" s="4"/>
      <c r="I71" s="4"/>
      <c r="J71" s="4" t="s">
        <v>1363</v>
      </c>
      <c r="K71" s="4"/>
      <c r="L71" s="4"/>
      <c r="M71" s="4"/>
      <c r="N71" s="4"/>
      <c r="O71" s="167" t="s">
        <v>1915</v>
      </c>
      <c r="P71" s="64"/>
    </row>
    <row r="72" spans="1:16">
      <c r="A72" s="5">
        <f t="shared" si="1"/>
        <v>70</v>
      </c>
      <c r="B72" s="4" t="s">
        <v>381</v>
      </c>
      <c r="C72" s="4" t="s">
        <v>71</v>
      </c>
      <c r="D72" s="4" t="s">
        <v>1439</v>
      </c>
      <c r="E72" s="4" t="s">
        <v>1438</v>
      </c>
      <c r="F72" s="4" t="s">
        <v>1419</v>
      </c>
      <c r="G72" s="4">
        <v>44.728000000000002</v>
      </c>
      <c r="H72" s="4"/>
      <c r="I72" s="4"/>
      <c r="J72" s="4" t="s">
        <v>1363</v>
      </c>
      <c r="K72" s="4"/>
      <c r="L72" s="4"/>
      <c r="M72" s="4"/>
      <c r="N72" s="4"/>
      <c r="O72" s="167" t="s">
        <v>1915</v>
      </c>
      <c r="P72" s="64"/>
    </row>
    <row r="73" spans="1:16" ht="29">
      <c r="A73" s="5">
        <f t="shared" si="1"/>
        <v>71</v>
      </c>
      <c r="B73" s="4" t="s">
        <v>382</v>
      </c>
      <c r="C73" s="4" t="s">
        <v>12</v>
      </c>
      <c r="D73" s="4" t="s">
        <v>1439</v>
      </c>
      <c r="E73" s="4" t="s">
        <v>1438</v>
      </c>
      <c r="F73" s="4" t="s">
        <v>1419</v>
      </c>
      <c r="G73" s="4">
        <v>37.729999999999997</v>
      </c>
      <c r="H73" s="4"/>
      <c r="I73" s="4"/>
      <c r="J73" s="4" t="s">
        <v>466</v>
      </c>
      <c r="K73" s="48">
        <v>45923</v>
      </c>
      <c r="L73" s="4"/>
      <c r="M73" s="4" t="s">
        <v>1600</v>
      </c>
      <c r="N73" s="4"/>
      <c r="O73" s="64"/>
      <c r="P73" s="64"/>
    </row>
    <row r="74" spans="1:16">
      <c r="A74" s="5">
        <f t="shared" si="1"/>
        <v>72</v>
      </c>
      <c r="B74" s="4" t="s">
        <v>383</v>
      </c>
      <c r="C74" s="4" t="s">
        <v>12</v>
      </c>
      <c r="D74" s="4" t="s">
        <v>1439</v>
      </c>
      <c r="E74" s="4" t="s">
        <v>1438</v>
      </c>
      <c r="F74" s="4" t="s">
        <v>1419</v>
      </c>
      <c r="G74" s="4">
        <v>37.729999999999997</v>
      </c>
      <c r="H74" s="4"/>
      <c r="I74" s="4"/>
      <c r="J74" s="4" t="s">
        <v>1363</v>
      </c>
      <c r="K74" s="4"/>
      <c r="L74" s="4"/>
      <c r="M74" s="4"/>
      <c r="N74" s="4"/>
      <c r="O74" s="167" t="s">
        <v>1408</v>
      </c>
      <c r="P74" s="64"/>
    </row>
    <row r="75" spans="1:16">
      <c r="A75" s="5">
        <f t="shared" si="1"/>
        <v>73</v>
      </c>
      <c r="B75" s="4" t="s">
        <v>384</v>
      </c>
      <c r="C75" s="4" t="s">
        <v>12</v>
      </c>
      <c r="D75" s="4" t="s">
        <v>1440</v>
      </c>
      <c r="E75" s="4" t="s">
        <v>1441</v>
      </c>
      <c r="F75" s="4" t="s">
        <v>1419</v>
      </c>
      <c r="G75" s="4">
        <v>37.729999999999997</v>
      </c>
      <c r="H75" s="4"/>
      <c r="I75" s="4"/>
      <c r="J75" s="4" t="s">
        <v>466</v>
      </c>
      <c r="K75" s="48">
        <v>45923</v>
      </c>
      <c r="L75" s="4"/>
      <c r="M75" s="4"/>
      <c r="N75" s="4"/>
      <c r="O75" s="64"/>
      <c r="P75" s="64"/>
    </row>
    <row r="76" spans="1:16">
      <c r="A76" s="5">
        <f t="shared" si="1"/>
        <v>74</v>
      </c>
      <c r="B76" s="4" t="s">
        <v>385</v>
      </c>
      <c r="C76" s="4" t="s">
        <v>37</v>
      </c>
      <c r="D76" s="4" t="s">
        <v>1440</v>
      </c>
      <c r="E76" s="4" t="s">
        <v>1441</v>
      </c>
      <c r="F76" s="4" t="s">
        <v>1419</v>
      </c>
      <c r="G76" s="297">
        <v>80.408017000000001</v>
      </c>
      <c r="H76" s="297"/>
      <c r="I76" s="297"/>
      <c r="J76" s="4" t="s">
        <v>466</v>
      </c>
      <c r="K76" s="48">
        <v>45917</v>
      </c>
      <c r="L76" s="4"/>
      <c r="M76" s="4"/>
      <c r="N76" s="4"/>
      <c r="O76" s="64"/>
      <c r="P76" s="64"/>
    </row>
    <row r="77" spans="1:16">
      <c r="A77" s="5">
        <f t="shared" si="1"/>
        <v>75</v>
      </c>
      <c r="B77" s="4" t="s">
        <v>386</v>
      </c>
      <c r="C77" s="4" t="s">
        <v>54</v>
      </c>
      <c r="D77" s="4" t="s">
        <v>1440</v>
      </c>
      <c r="E77" s="4" t="s">
        <v>1441</v>
      </c>
      <c r="F77" s="4" t="s">
        <v>1419</v>
      </c>
      <c r="G77" s="297">
        <v>94.407668999999999</v>
      </c>
      <c r="H77" s="297"/>
      <c r="I77" s="297"/>
      <c r="J77" s="4" t="s">
        <v>466</v>
      </c>
      <c r="K77" s="48">
        <v>45923</v>
      </c>
      <c r="L77" s="4"/>
      <c r="M77" s="4"/>
      <c r="N77" s="4"/>
      <c r="O77" s="64"/>
      <c r="P77" s="64"/>
    </row>
    <row r="78" spans="1:16">
      <c r="A78" s="5">
        <f t="shared" si="1"/>
        <v>76</v>
      </c>
      <c r="B78" s="4" t="s">
        <v>387</v>
      </c>
      <c r="C78" s="4" t="s">
        <v>153</v>
      </c>
      <c r="D78" s="4" t="s">
        <v>1440</v>
      </c>
      <c r="E78" s="4" t="s">
        <v>1441</v>
      </c>
      <c r="F78" s="4" t="s">
        <v>1419</v>
      </c>
      <c r="G78" s="297">
        <v>84.299299000000005</v>
      </c>
      <c r="H78" s="297"/>
      <c r="I78" s="297"/>
      <c r="J78" s="4" t="s">
        <v>1363</v>
      </c>
      <c r="K78" s="4"/>
      <c r="L78" s="4"/>
      <c r="M78" s="4"/>
      <c r="N78" s="4"/>
      <c r="O78" s="167" t="s">
        <v>1408</v>
      </c>
      <c r="P78" s="64"/>
    </row>
    <row r="79" spans="1:16">
      <c r="A79" s="5">
        <f t="shared" si="1"/>
        <v>77</v>
      </c>
      <c r="B79" s="4" t="s">
        <v>388</v>
      </c>
      <c r="C79" s="4" t="s">
        <v>24</v>
      </c>
      <c r="D79" s="4" t="s">
        <v>1442</v>
      </c>
      <c r="E79" s="4" t="s">
        <v>1441</v>
      </c>
      <c r="F79" s="4" t="s">
        <v>1419</v>
      </c>
      <c r="G79" s="4">
        <v>72.238</v>
      </c>
      <c r="H79" s="4"/>
      <c r="I79" s="4"/>
      <c r="J79" s="4" t="s">
        <v>466</v>
      </c>
      <c r="K79" s="48">
        <v>45923</v>
      </c>
      <c r="L79" s="4"/>
      <c r="M79" s="4"/>
      <c r="N79" s="4"/>
      <c r="O79" s="64"/>
      <c r="P79" s="64"/>
    </row>
    <row r="80" spans="1:16">
      <c r="A80" s="5">
        <f t="shared" si="1"/>
        <v>78</v>
      </c>
      <c r="B80" s="4" t="s">
        <v>390</v>
      </c>
      <c r="C80" s="4" t="s">
        <v>82</v>
      </c>
      <c r="D80" s="4" t="s">
        <v>1443</v>
      </c>
      <c r="E80" s="4" t="s">
        <v>1441</v>
      </c>
      <c r="F80" s="4" t="s">
        <v>1419</v>
      </c>
      <c r="G80" s="4">
        <v>66.268000000000001</v>
      </c>
      <c r="H80" s="4"/>
      <c r="I80" s="4"/>
      <c r="J80" s="4" t="s">
        <v>466</v>
      </c>
      <c r="K80" s="48">
        <v>45936</v>
      </c>
      <c r="L80" s="4"/>
      <c r="M80" s="4"/>
      <c r="N80" s="4"/>
      <c r="O80" s="64"/>
      <c r="P80" s="64"/>
    </row>
    <row r="81" spans="1:16">
      <c r="A81" s="5">
        <f t="shared" si="1"/>
        <v>79</v>
      </c>
      <c r="B81" s="4" t="s">
        <v>391</v>
      </c>
      <c r="C81" s="4" t="s">
        <v>25</v>
      </c>
      <c r="D81" s="4" t="s">
        <v>1443</v>
      </c>
      <c r="E81" s="4" t="s">
        <v>1441</v>
      </c>
      <c r="F81" s="4" t="s">
        <v>1419</v>
      </c>
      <c r="G81" s="4">
        <v>54.417999999999999</v>
      </c>
      <c r="H81" s="48">
        <v>45917</v>
      </c>
      <c r="I81" s="4"/>
      <c r="J81" s="4" t="s">
        <v>466</v>
      </c>
      <c r="K81" s="48">
        <v>45917</v>
      </c>
      <c r="L81" s="4"/>
      <c r="M81" s="4" t="s">
        <v>1042</v>
      </c>
      <c r="N81" s="4"/>
      <c r="O81" s="64"/>
      <c r="P81" s="64"/>
    </row>
    <row r="82" spans="1:16">
      <c r="A82" s="5">
        <f t="shared" si="1"/>
        <v>80</v>
      </c>
      <c r="B82" s="4" t="s">
        <v>392</v>
      </c>
      <c r="C82" s="4" t="s">
        <v>192</v>
      </c>
      <c r="D82" s="4" t="s">
        <v>1443</v>
      </c>
      <c r="E82" s="4" t="s">
        <v>1441</v>
      </c>
      <c r="F82" s="4" t="s">
        <v>1419</v>
      </c>
      <c r="G82" s="297">
        <v>89.146117000000004</v>
      </c>
      <c r="H82" s="297"/>
      <c r="I82" s="297"/>
      <c r="J82" s="4" t="s">
        <v>466</v>
      </c>
      <c r="K82" s="48">
        <v>45923</v>
      </c>
      <c r="L82" s="4"/>
      <c r="M82" s="4"/>
      <c r="N82" s="4"/>
      <c r="O82" s="64"/>
      <c r="P82" s="64"/>
    </row>
    <row r="83" spans="1:16">
      <c r="A83" s="5">
        <f t="shared" si="1"/>
        <v>81</v>
      </c>
      <c r="B83" s="4" t="s">
        <v>663</v>
      </c>
      <c r="C83" s="4" t="s">
        <v>12</v>
      </c>
      <c r="D83" s="4" t="s">
        <v>1443</v>
      </c>
      <c r="E83" s="4" t="s">
        <v>1441</v>
      </c>
      <c r="F83" s="4" t="s">
        <v>1419</v>
      </c>
      <c r="G83" s="4">
        <v>37.729999999999997</v>
      </c>
      <c r="H83" s="4"/>
      <c r="I83" s="4"/>
      <c r="J83" s="4" t="s">
        <v>466</v>
      </c>
      <c r="K83" s="48">
        <v>45923</v>
      </c>
      <c r="L83" s="4"/>
      <c r="M83" s="4"/>
      <c r="N83" s="4"/>
      <c r="O83" s="64"/>
      <c r="P83" s="64"/>
    </row>
    <row r="84" spans="1:16">
      <c r="A84" s="5">
        <f t="shared" si="1"/>
        <v>82</v>
      </c>
      <c r="B84" s="4" t="s">
        <v>664</v>
      </c>
      <c r="C84" s="4" t="s">
        <v>11</v>
      </c>
      <c r="D84" s="4" t="s">
        <v>1443</v>
      </c>
      <c r="E84" s="4" t="s">
        <v>1441</v>
      </c>
      <c r="F84" s="4" t="s">
        <v>1419</v>
      </c>
      <c r="G84" s="4">
        <v>36.045000000000002</v>
      </c>
      <c r="H84" s="4"/>
      <c r="I84" s="4"/>
      <c r="J84" s="4" t="s">
        <v>466</v>
      </c>
      <c r="K84" s="48">
        <v>45923</v>
      </c>
      <c r="L84" s="4"/>
      <c r="M84" s="4"/>
      <c r="N84" s="4"/>
      <c r="O84" s="64"/>
      <c r="P84" s="64"/>
    </row>
    <row r="85" spans="1:16">
      <c r="A85" s="5">
        <f t="shared" si="1"/>
        <v>83</v>
      </c>
      <c r="B85" s="4" t="s">
        <v>666</v>
      </c>
      <c r="C85" s="4" t="s">
        <v>12</v>
      </c>
      <c r="D85" s="4" t="s">
        <v>1443</v>
      </c>
      <c r="E85" s="4" t="s">
        <v>1441</v>
      </c>
      <c r="F85" s="4" t="s">
        <v>1419</v>
      </c>
      <c r="G85" s="4">
        <v>37.729999999999997</v>
      </c>
      <c r="H85" s="48">
        <v>45924</v>
      </c>
      <c r="I85" s="4"/>
      <c r="J85" s="4" t="s">
        <v>466</v>
      </c>
      <c r="K85" s="48">
        <v>45923</v>
      </c>
      <c r="L85" s="4"/>
      <c r="M85" s="4" t="s">
        <v>1601</v>
      </c>
      <c r="N85" s="4"/>
      <c r="O85" s="64"/>
      <c r="P85" s="64"/>
    </row>
    <row r="86" spans="1:16">
      <c r="A86" s="5">
        <f t="shared" si="1"/>
        <v>84</v>
      </c>
      <c r="B86" s="4" t="s">
        <v>668</v>
      </c>
      <c r="C86" s="4" t="s">
        <v>55</v>
      </c>
      <c r="D86" s="4" t="s">
        <v>1444</v>
      </c>
      <c r="E86" s="4" t="s">
        <v>1441</v>
      </c>
      <c r="F86" s="4" t="s">
        <v>1419</v>
      </c>
      <c r="G86" s="4">
        <v>39.459000000000003</v>
      </c>
      <c r="H86" s="4"/>
      <c r="I86" s="4"/>
      <c r="J86" s="4" t="s">
        <v>466</v>
      </c>
      <c r="K86" s="48">
        <v>45923</v>
      </c>
      <c r="L86" s="4"/>
      <c r="M86" s="4"/>
      <c r="N86" s="4"/>
      <c r="O86" s="64"/>
      <c r="P86" s="64"/>
    </row>
    <row r="87" spans="1:16">
      <c r="A87" s="5">
        <f t="shared" si="1"/>
        <v>85</v>
      </c>
      <c r="B87" s="4" t="s">
        <v>393</v>
      </c>
      <c r="C87" s="4" t="s">
        <v>8</v>
      </c>
      <c r="D87" s="4" t="s">
        <v>1444</v>
      </c>
      <c r="E87" s="4" t="s">
        <v>1441</v>
      </c>
      <c r="F87" s="4" t="s">
        <v>1419</v>
      </c>
      <c r="G87" s="297">
        <v>141.87401499999999</v>
      </c>
      <c r="H87" s="297"/>
      <c r="I87" s="297"/>
      <c r="J87" s="4" t="s">
        <v>466</v>
      </c>
      <c r="K87" s="48">
        <v>45923</v>
      </c>
      <c r="L87" s="4"/>
      <c r="M87" s="4"/>
      <c r="N87" s="5" t="s">
        <v>1837</v>
      </c>
      <c r="O87" s="167" t="s">
        <v>1915</v>
      </c>
      <c r="P87" s="64"/>
    </row>
    <row r="88" spans="1:16">
      <c r="A88" s="5">
        <f t="shared" si="1"/>
        <v>86</v>
      </c>
      <c r="B88" s="4" t="s">
        <v>394</v>
      </c>
      <c r="C88" s="4" t="s">
        <v>8</v>
      </c>
      <c r="D88" s="4" t="s">
        <v>1445</v>
      </c>
      <c r="E88" s="4" t="s">
        <v>1441</v>
      </c>
      <c r="F88" s="4" t="s">
        <v>1419</v>
      </c>
      <c r="G88" s="297">
        <v>141.87401499999999</v>
      </c>
      <c r="H88" s="297"/>
      <c r="I88" s="297"/>
      <c r="J88" s="4" t="s">
        <v>1408</v>
      </c>
      <c r="K88" s="48">
        <v>45923</v>
      </c>
      <c r="L88" s="4"/>
      <c r="M88" s="4"/>
      <c r="N88" s="5" t="s">
        <v>1542</v>
      </c>
      <c r="O88" s="167" t="s">
        <v>1915</v>
      </c>
      <c r="P88" s="64"/>
    </row>
    <row r="89" spans="1:16">
      <c r="A89" s="5">
        <f t="shared" si="1"/>
        <v>87</v>
      </c>
      <c r="B89" s="4" t="s">
        <v>395</v>
      </c>
      <c r="C89" s="4" t="s">
        <v>169</v>
      </c>
      <c r="D89" s="4" t="s">
        <v>1445</v>
      </c>
      <c r="E89" s="4" t="s">
        <v>1441</v>
      </c>
      <c r="F89" s="4" t="s">
        <v>1419</v>
      </c>
      <c r="G89" s="4">
        <v>65.757000000000005</v>
      </c>
      <c r="H89" s="4"/>
      <c r="I89" s="4"/>
      <c r="J89" s="4" t="s">
        <v>466</v>
      </c>
      <c r="K89" s="48">
        <v>45923</v>
      </c>
      <c r="L89" s="4"/>
      <c r="M89" s="4"/>
      <c r="N89" s="4"/>
      <c r="O89" s="64"/>
      <c r="P89" s="64"/>
    </row>
    <row r="90" spans="1:16">
      <c r="A90" s="5">
        <f t="shared" si="1"/>
        <v>88</v>
      </c>
      <c r="B90" s="4" t="s">
        <v>397</v>
      </c>
      <c r="C90" s="4" t="s">
        <v>11</v>
      </c>
      <c r="D90" s="4" t="s">
        <v>1445</v>
      </c>
      <c r="E90" s="4" t="s">
        <v>1441</v>
      </c>
      <c r="F90" s="4" t="s">
        <v>1419</v>
      </c>
      <c r="G90" s="4">
        <v>36.045000000000002</v>
      </c>
      <c r="H90" s="4"/>
      <c r="I90" s="4"/>
      <c r="J90" s="4" t="s">
        <v>1408</v>
      </c>
      <c r="K90" s="4"/>
      <c r="L90" s="4"/>
      <c r="M90" s="4"/>
      <c r="N90" s="5" t="s">
        <v>1542</v>
      </c>
      <c r="O90" s="167" t="s">
        <v>1915</v>
      </c>
      <c r="P90" s="64"/>
    </row>
    <row r="91" spans="1:16">
      <c r="A91" s="5">
        <f t="shared" si="1"/>
        <v>89</v>
      </c>
      <c r="B91" s="4" t="s">
        <v>669</v>
      </c>
      <c r="C91" s="4" t="s">
        <v>11</v>
      </c>
      <c r="D91" s="4" t="s">
        <v>1445</v>
      </c>
      <c r="E91" s="4" t="s">
        <v>1441</v>
      </c>
      <c r="F91" s="4" t="s">
        <v>1419</v>
      </c>
      <c r="G91" s="4">
        <v>36.045000000000002</v>
      </c>
      <c r="H91" s="4"/>
      <c r="I91" s="4"/>
      <c r="J91" s="4" t="s">
        <v>466</v>
      </c>
      <c r="K91" s="4"/>
      <c r="L91" s="4"/>
      <c r="M91" s="4"/>
      <c r="N91" s="4"/>
      <c r="O91" s="64"/>
      <c r="P91" s="64"/>
    </row>
    <row r="92" spans="1:16">
      <c r="A92" s="5">
        <f t="shared" si="1"/>
        <v>90</v>
      </c>
      <c r="B92" s="4" t="s">
        <v>670</v>
      </c>
      <c r="C92" s="4" t="s">
        <v>11</v>
      </c>
      <c r="D92" s="4" t="s">
        <v>1445</v>
      </c>
      <c r="E92" s="4" t="s">
        <v>1441</v>
      </c>
      <c r="F92" s="4" t="s">
        <v>1419</v>
      </c>
      <c r="G92" s="4">
        <v>36.045000000000002</v>
      </c>
      <c r="H92" s="4"/>
      <c r="I92" s="4"/>
      <c r="J92" s="4" t="s">
        <v>1408</v>
      </c>
      <c r="K92" s="48">
        <v>45923</v>
      </c>
      <c r="L92" s="4"/>
      <c r="M92" s="4"/>
      <c r="N92" s="5" t="s">
        <v>1542</v>
      </c>
      <c r="O92" s="167" t="s">
        <v>1915</v>
      </c>
      <c r="P92" s="64"/>
    </row>
    <row r="93" spans="1:16">
      <c r="A93" s="5">
        <f t="shared" si="1"/>
        <v>91</v>
      </c>
      <c r="B93" s="4" t="s">
        <v>398</v>
      </c>
      <c r="C93" s="4" t="s">
        <v>166</v>
      </c>
      <c r="D93" s="4" t="s">
        <v>1445</v>
      </c>
      <c r="E93" s="4" t="s">
        <v>1441</v>
      </c>
      <c r="F93" s="4" t="s">
        <v>1419</v>
      </c>
      <c r="G93" s="4">
        <v>65.757000000000005</v>
      </c>
      <c r="H93" s="4"/>
      <c r="I93" s="4"/>
      <c r="J93" s="4" t="s">
        <v>466</v>
      </c>
      <c r="K93" s="4"/>
      <c r="L93" s="4"/>
      <c r="M93" s="4"/>
      <c r="N93" s="4"/>
      <c r="O93" s="64"/>
      <c r="P93" s="64"/>
    </row>
    <row r="94" spans="1:16">
      <c r="A94" s="5">
        <f t="shared" si="1"/>
        <v>92</v>
      </c>
      <c r="B94" s="4" t="s">
        <v>399</v>
      </c>
      <c r="C94" s="4" t="s">
        <v>168</v>
      </c>
      <c r="D94" s="4" t="s">
        <v>1445</v>
      </c>
      <c r="E94" s="4" t="s">
        <v>1441</v>
      </c>
      <c r="F94" s="4" t="s">
        <v>1419</v>
      </c>
      <c r="G94" s="4">
        <v>77.718000000000004</v>
      </c>
      <c r="H94" s="4"/>
      <c r="I94" s="4"/>
      <c r="J94" s="4" t="s">
        <v>466</v>
      </c>
      <c r="K94" s="48">
        <v>45923</v>
      </c>
      <c r="L94" s="4"/>
      <c r="M94" s="4"/>
      <c r="N94" s="4"/>
      <c r="O94" s="64"/>
      <c r="P94" s="64"/>
    </row>
    <row r="95" spans="1:16">
      <c r="A95" s="5">
        <f t="shared" si="1"/>
        <v>93</v>
      </c>
      <c r="B95" s="4" t="s">
        <v>400</v>
      </c>
      <c r="C95" s="4" t="s">
        <v>166</v>
      </c>
      <c r="D95" s="4" t="s">
        <v>1446</v>
      </c>
      <c r="E95" s="4" t="s">
        <v>1441</v>
      </c>
      <c r="F95" s="4" t="s">
        <v>1419</v>
      </c>
      <c r="G95" s="4">
        <v>65.757000000000005</v>
      </c>
      <c r="H95" s="4"/>
      <c r="I95" s="4"/>
      <c r="J95" s="4" t="s">
        <v>466</v>
      </c>
      <c r="K95" s="48">
        <v>45923</v>
      </c>
      <c r="L95" s="4"/>
      <c r="M95" s="4"/>
      <c r="N95" s="4"/>
      <c r="O95" s="64"/>
      <c r="P95" s="64"/>
    </row>
    <row r="96" spans="1:16">
      <c r="A96" s="5">
        <f t="shared" si="1"/>
        <v>94</v>
      </c>
      <c r="B96" s="4" t="s">
        <v>401</v>
      </c>
      <c r="C96" s="4" t="s">
        <v>24</v>
      </c>
      <c r="D96" s="4" t="s">
        <v>1447</v>
      </c>
      <c r="E96" s="4" t="s">
        <v>1441</v>
      </c>
      <c r="F96" s="4" t="s">
        <v>1419</v>
      </c>
      <c r="G96" s="4">
        <v>72.238</v>
      </c>
      <c r="H96" s="4"/>
      <c r="I96" s="4"/>
      <c r="J96" s="4" t="s">
        <v>1363</v>
      </c>
      <c r="K96" s="4"/>
      <c r="L96" s="4"/>
      <c r="M96" s="4"/>
      <c r="N96" s="4"/>
      <c r="O96" s="167" t="s">
        <v>1915</v>
      </c>
      <c r="P96" s="64"/>
    </row>
    <row r="97" spans="1:16">
      <c r="A97" s="5">
        <f t="shared" si="1"/>
        <v>95</v>
      </c>
      <c r="B97" s="4" t="s">
        <v>402</v>
      </c>
      <c r="C97" s="4" t="s">
        <v>12</v>
      </c>
      <c r="D97" s="4" t="s">
        <v>1447</v>
      </c>
      <c r="E97" s="4" t="s">
        <v>1441</v>
      </c>
      <c r="F97" s="4" t="s">
        <v>1419</v>
      </c>
      <c r="G97" s="4">
        <v>37.729999999999997</v>
      </c>
      <c r="H97" s="4"/>
      <c r="I97" s="48">
        <v>45905</v>
      </c>
      <c r="J97" s="4" t="s">
        <v>466</v>
      </c>
      <c r="K97" s="4"/>
      <c r="L97" s="4"/>
      <c r="M97" s="4" t="s">
        <v>1585</v>
      </c>
      <c r="N97" s="4"/>
      <c r="O97" s="64"/>
      <c r="P97" s="64"/>
    </row>
    <row r="98" spans="1:16">
      <c r="A98" s="5">
        <f t="shared" si="1"/>
        <v>96</v>
      </c>
      <c r="B98" s="4" t="s">
        <v>404</v>
      </c>
      <c r="C98" s="4" t="s">
        <v>37</v>
      </c>
      <c r="D98" s="4" t="s">
        <v>1448</v>
      </c>
      <c r="E98" s="4" t="s">
        <v>1441</v>
      </c>
      <c r="F98" s="4" t="s">
        <v>1419</v>
      </c>
      <c r="G98" s="297">
        <v>80.408017000000001</v>
      </c>
      <c r="H98" s="297"/>
      <c r="I98" s="297"/>
      <c r="J98" s="4" t="s">
        <v>466</v>
      </c>
      <c r="K98" s="48">
        <v>45917</v>
      </c>
      <c r="L98" s="4"/>
      <c r="M98" s="4"/>
      <c r="N98" s="4"/>
      <c r="O98" s="64"/>
      <c r="P98" s="64"/>
    </row>
    <row r="99" spans="1:16">
      <c r="A99" s="5">
        <f t="shared" si="1"/>
        <v>97</v>
      </c>
      <c r="B99" s="4" t="s">
        <v>672</v>
      </c>
      <c r="C99" s="4" t="s">
        <v>55</v>
      </c>
      <c r="D99" s="4" t="s">
        <v>1448</v>
      </c>
      <c r="E99" s="4" t="s">
        <v>1441</v>
      </c>
      <c r="F99" s="4" t="s">
        <v>1419</v>
      </c>
      <c r="G99" s="4">
        <v>39.459000000000003</v>
      </c>
      <c r="H99" s="4"/>
      <c r="I99" s="4"/>
      <c r="J99" s="4" t="s">
        <v>466</v>
      </c>
      <c r="K99" s="4"/>
      <c r="L99" s="4"/>
      <c r="M99" s="4"/>
      <c r="N99" s="4"/>
      <c r="O99" s="64"/>
      <c r="P99" s="64"/>
    </row>
    <row r="100" spans="1:16">
      <c r="A100" s="5">
        <f t="shared" si="1"/>
        <v>98</v>
      </c>
      <c r="B100" s="4" t="s">
        <v>459</v>
      </c>
      <c r="C100" s="4" t="s">
        <v>25</v>
      </c>
      <c r="D100" s="4" t="s">
        <v>1449</v>
      </c>
      <c r="E100" s="4" t="s">
        <v>1450</v>
      </c>
      <c r="F100" s="4" t="s">
        <v>487</v>
      </c>
      <c r="G100" s="4">
        <v>54.417999999999999</v>
      </c>
      <c r="H100" s="4"/>
      <c r="I100" s="4"/>
      <c r="J100" s="4" t="s">
        <v>466</v>
      </c>
      <c r="K100" s="4"/>
      <c r="L100" s="4"/>
      <c r="M100" s="4" t="s">
        <v>1042</v>
      </c>
      <c r="N100" s="4"/>
      <c r="O100" s="64"/>
      <c r="P100" s="64"/>
    </row>
    <row r="101" spans="1:16" ht="15.5">
      <c r="A101" s="64"/>
      <c r="B101" s="64"/>
      <c r="C101" s="64"/>
      <c r="D101" s="64"/>
      <c r="E101" s="64"/>
      <c r="F101" s="323" t="s">
        <v>752</v>
      </c>
      <c r="G101" s="324">
        <f>SUM(G3:G100)</f>
        <v>7893.0013379999937</v>
      </c>
      <c r="H101" s="352"/>
      <c r="I101" s="479"/>
      <c r="J101" s="64"/>
      <c r="K101" s="64"/>
      <c r="L101" s="64"/>
      <c r="M101" s="64"/>
      <c r="N101" s="64"/>
      <c r="O101" s="64"/>
      <c r="P101" s="64"/>
    </row>
    <row r="102" spans="1:16" ht="15.5">
      <c r="A102" s="64"/>
      <c r="B102" s="64"/>
      <c r="C102" s="64"/>
      <c r="D102" s="535" t="s">
        <v>1451</v>
      </c>
      <c r="E102" s="535"/>
      <c r="F102" s="64"/>
      <c r="G102" s="64"/>
      <c r="H102" s="64"/>
      <c r="I102" s="479"/>
      <c r="J102" s="64"/>
      <c r="K102" s="64"/>
      <c r="L102" s="64"/>
      <c r="M102" s="64"/>
      <c r="N102" s="64"/>
      <c r="O102" s="64"/>
      <c r="P102" s="64"/>
    </row>
    <row r="103" spans="1:16" ht="15.5">
      <c r="A103" s="64"/>
      <c r="B103" s="64"/>
      <c r="C103" s="64"/>
      <c r="D103" s="118" t="s">
        <v>1363</v>
      </c>
      <c r="E103" s="491">
        <f>COUNTIF(J3:J100,D103)</f>
        <v>45</v>
      </c>
      <c r="F103" s="64"/>
      <c r="G103" s="64"/>
      <c r="H103" s="64"/>
      <c r="I103" s="479"/>
      <c r="J103" s="64"/>
      <c r="K103" s="64"/>
      <c r="L103" s="64"/>
      <c r="M103" s="64"/>
      <c r="N103" s="64"/>
      <c r="O103" s="64"/>
      <c r="P103" s="64"/>
    </row>
    <row r="104" spans="1:16" ht="27" customHeight="1">
      <c r="A104" s="64"/>
      <c r="B104" s="64"/>
      <c r="C104" s="64"/>
      <c r="D104" s="118" t="s">
        <v>1408</v>
      </c>
      <c r="E104" s="491">
        <f>COUNTIF(J3:J100,D104)</f>
        <v>13</v>
      </c>
      <c r="F104" s="492"/>
      <c r="G104" s="64"/>
      <c r="H104" s="64"/>
      <c r="I104" s="479"/>
      <c r="J104" s="64"/>
      <c r="K104" s="64"/>
      <c r="L104" s="64"/>
      <c r="M104" s="64"/>
      <c r="N104" s="64"/>
      <c r="O104" s="64"/>
      <c r="P104" s="64"/>
    </row>
    <row r="105" spans="1:16" ht="15.5">
      <c r="A105" s="64"/>
      <c r="B105" s="64"/>
      <c r="C105" s="64"/>
      <c r="D105" s="118" t="s">
        <v>466</v>
      </c>
      <c r="E105" s="491">
        <f>COUNTIF(J3:J100,D105)</f>
        <v>33</v>
      </c>
      <c r="F105" s="64"/>
      <c r="G105" s="64"/>
      <c r="H105" s="64"/>
      <c r="I105" s="479"/>
      <c r="J105" s="64"/>
      <c r="K105" s="64"/>
      <c r="L105" s="64"/>
      <c r="M105" s="64"/>
      <c r="N105" s="64"/>
      <c r="O105" s="64"/>
      <c r="P105" s="64"/>
    </row>
    <row r="106" spans="1:16" ht="15.5">
      <c r="A106" s="64"/>
      <c r="B106" s="64"/>
      <c r="C106" s="64"/>
      <c r="D106" s="118" t="s">
        <v>1409</v>
      </c>
      <c r="E106" s="491">
        <f>COUNTIF(J3:J100,D106)</f>
        <v>7</v>
      </c>
      <c r="F106" s="64"/>
      <c r="G106" s="64"/>
      <c r="H106" s="64"/>
      <c r="I106" s="479"/>
      <c r="J106" s="64"/>
      <c r="K106" s="64"/>
      <c r="L106" s="64"/>
      <c r="M106" s="64"/>
      <c r="N106" s="64"/>
      <c r="O106" s="64"/>
      <c r="P106" s="64"/>
    </row>
    <row r="107" spans="1:16" ht="15.5">
      <c r="A107" s="64"/>
      <c r="B107" s="64"/>
      <c r="C107" s="64"/>
      <c r="D107" s="118" t="s">
        <v>752</v>
      </c>
      <c r="E107" s="491">
        <f>SUM(E103:E106)</f>
        <v>98</v>
      </c>
      <c r="F107" s="64"/>
      <c r="G107" s="64"/>
      <c r="H107" s="64"/>
      <c r="I107" s="479"/>
      <c r="J107" s="64"/>
      <c r="K107" s="64"/>
      <c r="L107" s="64"/>
      <c r="M107" s="64"/>
      <c r="N107" s="64"/>
      <c r="O107" s="64"/>
      <c r="P107" s="64"/>
    </row>
  </sheetData>
  <mergeCells count="3">
    <mergeCell ref="A1:N1"/>
    <mergeCell ref="O1:P1"/>
    <mergeCell ref="D102:E102"/>
  </mergeCells>
  <conditionalFormatting sqref="B1:B1048576">
    <cfRule type="duplicateValues" dxfId="15" priority="1"/>
    <cfRule type="duplicateValues" dxfId="14" priority="8"/>
  </conditionalFormatting>
  <conditionalFormatting sqref="J2:J31 O2:Q2 L2:M30">
    <cfRule type="containsText" dxfId="13" priority="6" operator="containsText" text="WIP">
      <formula>NOT(ISERROR(SEARCH("WIP",J2)))</formula>
    </cfRule>
  </conditionalFormatting>
  <conditionalFormatting sqref="J31:J100 L31:M100">
    <cfRule type="containsText" dxfId="12" priority="5" operator="containsText" text="ROW">
      <formula>NOT(ISERROR(SEARCH("ROW",J31)))</formula>
    </cfRule>
  </conditionalFormatting>
  <conditionalFormatting sqref="O2:Q2 J2:J100 L2:M100">
    <cfRule type="containsText" dxfId="11" priority="4" operator="containsText" text="Clear">
      <formula>NOT(ISERROR(SEARCH("Clear",J2)))</formula>
    </cfRule>
  </conditionalFormatting>
  <conditionalFormatting sqref="O2:Q2 J2:J1048576 L2:M1048576">
    <cfRule type="containsText" dxfId="10" priority="2" operator="containsText" text="ROW">
      <formula>NOT(ISERROR(SEARCH("ROW",J2)))</formula>
    </cfRule>
    <cfRule type="containsText" dxfId="9" priority="3" operator="containsText" text="WIP">
      <formula>NOT(ISERROR(SEARCH("WIP",J2)))</formula>
    </cfRule>
  </conditionalFormatting>
  <conditionalFormatting sqref="O2:Q2 L2:M30 J2:J31">
    <cfRule type="containsText" dxfId="8" priority="7" operator="containsText" text="ROW">
      <formula>NOT(ISERROR(SEARCH("ROW",J2)))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AB32-4B5F-47CD-8D1D-843AE14805BB}">
  <dimension ref="A2:N91"/>
  <sheetViews>
    <sheetView zoomScale="80" zoomScaleNormal="80" workbookViewId="0">
      <pane ySplit="3" topLeftCell="A78" activePane="bottomLeft" state="frozen"/>
      <selection pane="bottomLeft" activeCell="D84" sqref="D84"/>
    </sheetView>
  </sheetViews>
  <sheetFormatPr defaultRowHeight="14.5"/>
  <cols>
    <col min="2" max="2" width="15.90625" customWidth="1"/>
    <col min="4" max="5" width="11.453125" customWidth="1"/>
    <col min="6" max="6" width="10.90625" bestFit="1" customWidth="1"/>
    <col min="7" max="7" width="14" customWidth="1"/>
    <col min="8" max="8" width="28.90625" customWidth="1"/>
    <col min="9" max="9" width="27.54296875" customWidth="1"/>
    <col min="10" max="10" width="14.90625" bestFit="1" customWidth="1"/>
    <col min="11" max="11" width="18.08984375" bestFit="1" customWidth="1"/>
    <col min="12" max="12" width="18.08984375" customWidth="1"/>
    <col min="13" max="13" width="20.1796875" customWidth="1"/>
  </cols>
  <sheetData>
    <row r="2" spans="1:13" ht="21.5" customHeight="1">
      <c r="A2" s="536" t="s">
        <v>829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</row>
    <row r="3" spans="1:13" ht="29">
      <c r="A3" s="158" t="s">
        <v>805</v>
      </c>
      <c r="B3" s="158" t="s">
        <v>806</v>
      </c>
      <c r="C3" s="159" t="s">
        <v>807</v>
      </c>
      <c r="D3" s="159" t="s">
        <v>1204</v>
      </c>
      <c r="E3" s="159" t="s">
        <v>1207</v>
      </c>
      <c r="F3" s="158" t="s">
        <v>808</v>
      </c>
      <c r="G3" s="158" t="s">
        <v>501</v>
      </c>
      <c r="H3" s="158" t="s">
        <v>813</v>
      </c>
      <c r="I3" s="158" t="s">
        <v>809</v>
      </c>
      <c r="J3" s="158" t="s">
        <v>810</v>
      </c>
      <c r="K3" s="159" t="s">
        <v>797</v>
      </c>
      <c r="L3" s="159" t="s">
        <v>1014</v>
      </c>
      <c r="M3" s="158" t="s">
        <v>539</v>
      </c>
    </row>
    <row r="4" spans="1:13" ht="35" customHeight="1">
      <c r="A4" s="4">
        <v>1</v>
      </c>
      <c r="B4" s="4" t="s">
        <v>811</v>
      </c>
      <c r="C4" s="4">
        <v>0.376</v>
      </c>
      <c r="D4" s="4">
        <v>0.376</v>
      </c>
      <c r="E4" s="4">
        <v>0.376</v>
      </c>
      <c r="F4" s="4" t="s">
        <v>812</v>
      </c>
      <c r="G4" s="48">
        <v>45516</v>
      </c>
      <c r="H4" s="4" t="s">
        <v>477</v>
      </c>
      <c r="I4" s="4" t="s">
        <v>768</v>
      </c>
      <c r="J4" s="48">
        <v>45523</v>
      </c>
      <c r="K4" s="48" t="s">
        <v>816</v>
      </c>
      <c r="L4" s="48"/>
      <c r="M4" s="4"/>
    </row>
    <row r="5" spans="1:13" ht="35" customHeight="1">
      <c r="A5" s="49">
        <v>2</v>
      </c>
      <c r="B5" s="49" t="s">
        <v>1202</v>
      </c>
      <c r="C5" s="49">
        <v>0.41099999999999998</v>
      </c>
      <c r="D5" s="49">
        <v>0.41099999999999998</v>
      </c>
      <c r="E5" s="49">
        <v>0.41099999999999998</v>
      </c>
      <c r="F5" s="49" t="s">
        <v>815</v>
      </c>
      <c r="G5" s="81">
        <v>45690</v>
      </c>
      <c r="H5" s="49" t="s">
        <v>768</v>
      </c>
      <c r="I5" s="49" t="s">
        <v>768</v>
      </c>
      <c r="J5" s="81">
        <v>45703</v>
      </c>
      <c r="K5" s="49" t="s">
        <v>816</v>
      </c>
      <c r="L5" s="81"/>
      <c r="M5" s="119"/>
    </row>
    <row r="6" spans="1:13" ht="35" customHeight="1">
      <c r="A6" s="49">
        <v>3</v>
      </c>
      <c r="B6" s="49" t="s">
        <v>1157</v>
      </c>
      <c r="C6" s="49">
        <v>2.016</v>
      </c>
      <c r="D6" s="49">
        <v>2.016</v>
      </c>
      <c r="E6" s="49">
        <v>2.016</v>
      </c>
      <c r="F6" s="49" t="s">
        <v>956</v>
      </c>
      <c r="G6" s="81">
        <v>45685</v>
      </c>
      <c r="H6" s="71" t="s">
        <v>768</v>
      </c>
      <c r="I6" s="49" t="s">
        <v>1194</v>
      </c>
      <c r="J6" s="81">
        <v>45694</v>
      </c>
      <c r="K6" s="49" t="s">
        <v>816</v>
      </c>
      <c r="L6" s="81"/>
      <c r="M6" s="119"/>
    </row>
    <row r="7" spans="1:13" ht="35" customHeight="1">
      <c r="A7" s="49">
        <v>4</v>
      </c>
      <c r="B7" s="49" t="s">
        <v>1036</v>
      </c>
      <c r="C7" s="49">
        <v>1.1479999999999999</v>
      </c>
      <c r="D7" s="49">
        <v>1.1479999999999999</v>
      </c>
      <c r="E7" s="49">
        <v>1.1479999999999999</v>
      </c>
      <c r="F7" s="49" t="s">
        <v>956</v>
      </c>
      <c r="G7" s="81">
        <v>45611</v>
      </c>
      <c r="H7" s="49" t="s">
        <v>768</v>
      </c>
      <c r="I7" s="49" t="s">
        <v>768</v>
      </c>
      <c r="J7" s="81">
        <v>45620</v>
      </c>
      <c r="K7" s="49" t="s">
        <v>816</v>
      </c>
      <c r="L7" s="81"/>
      <c r="M7" s="119"/>
    </row>
    <row r="8" spans="1:13" ht="35" customHeight="1">
      <c r="A8" s="49">
        <v>5</v>
      </c>
      <c r="B8" s="49" t="s">
        <v>1021</v>
      </c>
      <c r="C8" s="49">
        <v>0.55900000000000005</v>
      </c>
      <c r="D8" s="49">
        <v>0.55900000000000005</v>
      </c>
      <c r="E8" s="49">
        <v>0.55900000000000005</v>
      </c>
      <c r="F8" s="49" t="s">
        <v>815</v>
      </c>
      <c r="G8" s="81">
        <v>45585</v>
      </c>
      <c r="H8" s="49" t="s">
        <v>477</v>
      </c>
      <c r="I8" s="49" t="s">
        <v>768</v>
      </c>
      <c r="J8" s="81">
        <v>45603</v>
      </c>
      <c r="K8" s="49" t="s">
        <v>816</v>
      </c>
      <c r="L8" s="49"/>
      <c r="M8" s="49"/>
    </row>
    <row r="9" spans="1:13" ht="35" customHeight="1">
      <c r="A9" s="49">
        <v>6</v>
      </c>
      <c r="B9" s="49" t="s">
        <v>1010</v>
      </c>
      <c r="C9" s="49">
        <v>0.27700000000000002</v>
      </c>
      <c r="D9" s="49">
        <v>0.27700000000000002</v>
      </c>
      <c r="E9" s="49">
        <v>0.27700000000000002</v>
      </c>
      <c r="F9" s="49" t="s">
        <v>815</v>
      </c>
      <c r="G9" s="81">
        <v>45575</v>
      </c>
      <c r="H9" s="49" t="s">
        <v>477</v>
      </c>
      <c r="I9" s="49" t="s">
        <v>1002</v>
      </c>
      <c r="J9" s="81">
        <v>45593</v>
      </c>
      <c r="K9" s="81" t="s">
        <v>816</v>
      </c>
      <c r="L9" s="49"/>
      <c r="M9" s="119"/>
    </row>
    <row r="10" spans="1:13" ht="35" customHeight="1">
      <c r="A10" s="49">
        <v>7</v>
      </c>
      <c r="B10" s="49" t="s">
        <v>814</v>
      </c>
      <c r="C10" s="49">
        <v>0.34200000000000003</v>
      </c>
      <c r="D10" s="49">
        <v>0.34200000000000003</v>
      </c>
      <c r="E10" s="49">
        <v>0.34200000000000003</v>
      </c>
      <c r="F10" s="49" t="s">
        <v>815</v>
      </c>
      <c r="G10" s="81">
        <v>45524</v>
      </c>
      <c r="H10" s="49" t="s">
        <v>477</v>
      </c>
      <c r="I10" s="49" t="s">
        <v>768</v>
      </c>
      <c r="J10" s="81">
        <v>45578</v>
      </c>
      <c r="K10" s="81" t="s">
        <v>816</v>
      </c>
      <c r="L10" s="49"/>
      <c r="M10" s="49"/>
    </row>
    <row r="11" spans="1:13" ht="35" customHeight="1">
      <c r="A11" s="49">
        <v>8</v>
      </c>
      <c r="B11" s="49" t="s">
        <v>817</v>
      </c>
      <c r="C11" s="49">
        <v>0.312</v>
      </c>
      <c r="D11" s="49">
        <v>0.312</v>
      </c>
      <c r="E11" s="49">
        <v>0.312</v>
      </c>
      <c r="F11" s="49" t="s">
        <v>815</v>
      </c>
      <c r="G11" s="81">
        <v>45546</v>
      </c>
      <c r="H11" s="49" t="s">
        <v>477</v>
      </c>
      <c r="I11" s="49" t="s">
        <v>768</v>
      </c>
      <c r="J11" s="81">
        <v>45571</v>
      </c>
      <c r="K11" s="81" t="s">
        <v>816</v>
      </c>
      <c r="L11" s="49"/>
      <c r="M11" s="67"/>
    </row>
    <row r="12" spans="1:13" ht="35" customHeight="1">
      <c r="A12" s="49">
        <v>9</v>
      </c>
      <c r="B12" s="49" t="s">
        <v>818</v>
      </c>
      <c r="C12" s="49">
        <v>0.34200000000000003</v>
      </c>
      <c r="D12" s="49">
        <v>0.34200000000000003</v>
      </c>
      <c r="E12" s="49">
        <v>0.34200000000000003</v>
      </c>
      <c r="F12" s="49" t="s">
        <v>815</v>
      </c>
      <c r="G12" s="81">
        <v>45558</v>
      </c>
      <c r="H12" s="49" t="s">
        <v>477</v>
      </c>
      <c r="I12" s="49" t="s">
        <v>768</v>
      </c>
      <c r="J12" s="81">
        <v>45571</v>
      </c>
      <c r="K12" s="81" t="s">
        <v>816</v>
      </c>
      <c r="L12" s="81"/>
      <c r="M12" s="4"/>
    </row>
    <row r="13" spans="1:13" ht="35" customHeight="1">
      <c r="A13" s="49">
        <v>10</v>
      </c>
      <c r="B13" s="49" t="s">
        <v>954</v>
      </c>
      <c r="C13" s="49">
        <v>0.29699999999999999</v>
      </c>
      <c r="D13" s="49">
        <v>0.29699999999999999</v>
      </c>
      <c r="E13" s="49">
        <v>0.29699999999999999</v>
      </c>
      <c r="F13" s="49" t="s">
        <v>815</v>
      </c>
      <c r="G13" s="81">
        <v>45559</v>
      </c>
      <c r="H13" s="49" t="s">
        <v>477</v>
      </c>
      <c r="I13" s="49" t="s">
        <v>768</v>
      </c>
      <c r="J13" s="81">
        <v>45572</v>
      </c>
      <c r="K13" s="49" t="s">
        <v>843</v>
      </c>
      <c r="L13" s="49"/>
      <c r="M13" s="4"/>
    </row>
    <row r="14" spans="1:13" ht="35" customHeight="1">
      <c r="A14" s="49">
        <v>11</v>
      </c>
      <c r="B14" s="49" t="s">
        <v>1136</v>
      </c>
      <c r="C14" s="49">
        <v>0.374</v>
      </c>
      <c r="D14" s="49">
        <v>0.374</v>
      </c>
      <c r="E14" s="49">
        <v>0.374</v>
      </c>
      <c r="F14" s="49" t="s">
        <v>815</v>
      </c>
      <c r="G14" s="81">
        <v>45651</v>
      </c>
      <c r="H14" s="81" t="s">
        <v>768</v>
      </c>
      <c r="I14" s="49" t="s">
        <v>768</v>
      </c>
      <c r="J14" s="81">
        <v>45659</v>
      </c>
      <c r="K14" s="49" t="s">
        <v>816</v>
      </c>
      <c r="L14" s="49"/>
      <c r="M14" s="4"/>
    </row>
    <row r="15" spans="1:13" ht="35" customHeight="1">
      <c r="A15" s="49">
        <v>12</v>
      </c>
      <c r="B15" s="49" t="s">
        <v>1137</v>
      </c>
      <c r="C15" s="49">
        <v>0.22600000000000001</v>
      </c>
      <c r="D15" s="49">
        <v>0.22600000000000001</v>
      </c>
      <c r="E15" s="49">
        <v>0.22600000000000001</v>
      </c>
      <c r="F15" s="49" t="s">
        <v>815</v>
      </c>
      <c r="G15" s="81">
        <v>45651</v>
      </c>
      <c r="H15" s="49" t="s">
        <v>768</v>
      </c>
      <c r="I15" s="49" t="s">
        <v>768</v>
      </c>
      <c r="J15" s="81">
        <v>45659</v>
      </c>
      <c r="K15" s="49" t="s">
        <v>816</v>
      </c>
      <c r="L15" s="49"/>
      <c r="M15" s="4"/>
    </row>
    <row r="16" spans="1:13" ht="35" customHeight="1">
      <c r="A16" s="49">
        <v>13</v>
      </c>
      <c r="B16" s="49" t="s">
        <v>1000</v>
      </c>
      <c r="C16" s="49">
        <v>0.24299999999999999</v>
      </c>
      <c r="D16" s="49">
        <v>0.24299999999999999</v>
      </c>
      <c r="E16" s="49">
        <v>0.24299999999999999</v>
      </c>
      <c r="F16" s="49" t="s">
        <v>815</v>
      </c>
      <c r="G16" s="81">
        <v>45559</v>
      </c>
      <c r="H16" s="49" t="s">
        <v>477</v>
      </c>
      <c r="I16" s="49" t="s">
        <v>768</v>
      </c>
      <c r="J16" s="81">
        <v>45592</v>
      </c>
      <c r="K16" s="49" t="s">
        <v>843</v>
      </c>
      <c r="L16" s="49"/>
      <c r="M16" s="4"/>
    </row>
    <row r="17" spans="1:13" ht="35" customHeight="1">
      <c r="A17" s="49">
        <v>14</v>
      </c>
      <c r="B17" s="49" t="s">
        <v>1131</v>
      </c>
      <c r="C17" s="49">
        <v>0.67500000000000004</v>
      </c>
      <c r="D17" s="49">
        <v>0.67500000000000004</v>
      </c>
      <c r="E17" s="49">
        <v>0.67500000000000004</v>
      </c>
      <c r="F17" s="49" t="s">
        <v>815</v>
      </c>
      <c r="G17" s="81">
        <v>45599</v>
      </c>
      <c r="H17" s="71" t="s">
        <v>768</v>
      </c>
      <c r="I17" s="49" t="s">
        <v>768</v>
      </c>
      <c r="J17" s="81">
        <v>45670</v>
      </c>
      <c r="K17" s="49" t="s">
        <v>816</v>
      </c>
      <c r="L17" s="49"/>
      <c r="M17" s="4"/>
    </row>
    <row r="18" spans="1:13" ht="35" customHeight="1">
      <c r="A18" s="49">
        <v>15</v>
      </c>
      <c r="B18" s="49" t="s">
        <v>1122</v>
      </c>
      <c r="C18" s="49">
        <v>0.436</v>
      </c>
      <c r="D18" s="49">
        <v>0.436</v>
      </c>
      <c r="E18" s="49">
        <v>0.436</v>
      </c>
      <c r="F18" s="49" t="s">
        <v>815</v>
      </c>
      <c r="G18" s="81">
        <v>45610</v>
      </c>
      <c r="H18" s="49" t="s">
        <v>768</v>
      </c>
      <c r="I18" s="49" t="s">
        <v>768</v>
      </c>
      <c r="J18" s="81">
        <v>45650</v>
      </c>
      <c r="K18" s="49" t="s">
        <v>1127</v>
      </c>
      <c r="L18" s="49"/>
      <c r="M18" s="4"/>
    </row>
    <row r="19" spans="1:13" ht="35" customHeight="1">
      <c r="A19" s="49">
        <v>16</v>
      </c>
      <c r="B19" s="49" t="s">
        <v>1067</v>
      </c>
      <c r="C19" s="49">
        <v>0.28499999999999998</v>
      </c>
      <c r="D19" s="49">
        <v>0.28499999999999998</v>
      </c>
      <c r="E19" s="49">
        <v>0.28499999999999998</v>
      </c>
      <c r="F19" s="49" t="s">
        <v>815</v>
      </c>
      <c r="G19" s="81">
        <v>45605</v>
      </c>
      <c r="H19" s="49" t="s">
        <v>768</v>
      </c>
      <c r="I19" s="49" t="s">
        <v>768</v>
      </c>
      <c r="J19" s="81">
        <v>45646</v>
      </c>
      <c r="K19" s="49" t="s">
        <v>1039</v>
      </c>
      <c r="L19" s="49"/>
      <c r="M19" s="49"/>
    </row>
    <row r="20" spans="1:13" ht="35" customHeight="1">
      <c r="A20" s="49">
        <v>17</v>
      </c>
      <c r="B20" s="49" t="s">
        <v>1037</v>
      </c>
      <c r="C20" s="49">
        <v>0.29399999999999998</v>
      </c>
      <c r="D20" s="49">
        <v>0.29399999999999998</v>
      </c>
      <c r="E20" s="49">
        <v>0.29399999999999998</v>
      </c>
      <c r="F20" s="49" t="s">
        <v>815</v>
      </c>
      <c r="G20" s="81">
        <v>45605</v>
      </c>
      <c r="H20" s="49" t="s">
        <v>768</v>
      </c>
      <c r="I20" s="49" t="s">
        <v>768</v>
      </c>
      <c r="J20" s="81">
        <v>45629</v>
      </c>
      <c r="K20" s="49" t="s">
        <v>1039</v>
      </c>
      <c r="L20" s="49"/>
      <c r="M20" s="4"/>
    </row>
    <row r="21" spans="1:13" ht="35" customHeight="1">
      <c r="A21" s="49">
        <v>18</v>
      </c>
      <c r="B21" s="49" t="s">
        <v>1065</v>
      </c>
      <c r="C21" s="49">
        <v>1.373</v>
      </c>
      <c r="D21" s="49">
        <v>1.373</v>
      </c>
      <c r="E21" s="49">
        <v>1.373</v>
      </c>
      <c r="F21" s="49" t="s">
        <v>956</v>
      </c>
      <c r="G21" s="81">
        <v>45605</v>
      </c>
      <c r="H21" s="49" t="s">
        <v>768</v>
      </c>
      <c r="I21" s="49" t="s">
        <v>768</v>
      </c>
      <c r="J21" s="81">
        <v>45648</v>
      </c>
      <c r="K21" s="49" t="s">
        <v>843</v>
      </c>
      <c r="L21" s="49"/>
      <c r="M21" s="4"/>
    </row>
    <row r="22" spans="1:13" ht="35" customHeight="1">
      <c r="A22" s="49">
        <v>19</v>
      </c>
      <c r="B22" s="49" t="s">
        <v>1099</v>
      </c>
      <c r="C22" s="49">
        <v>0.26500000000000001</v>
      </c>
      <c r="D22" s="49">
        <v>0.26500000000000001</v>
      </c>
      <c r="E22" s="49">
        <v>0.26500000000000001</v>
      </c>
      <c r="F22" s="49" t="s">
        <v>1236</v>
      </c>
      <c r="G22" s="81">
        <v>45598</v>
      </c>
      <c r="H22" s="49" t="s">
        <v>768</v>
      </c>
      <c r="I22" s="49" t="s">
        <v>768</v>
      </c>
      <c r="J22" s="81">
        <v>45658</v>
      </c>
      <c r="K22" s="49" t="s">
        <v>1107</v>
      </c>
      <c r="L22" s="49"/>
      <c r="M22" s="4"/>
    </row>
    <row r="23" spans="1:13" ht="35" customHeight="1">
      <c r="A23" s="49">
        <v>20</v>
      </c>
      <c r="B23" s="49" t="s">
        <v>1028</v>
      </c>
      <c r="C23" s="49">
        <v>0.52500000000000002</v>
      </c>
      <c r="D23" s="49">
        <v>0.52500000000000002</v>
      </c>
      <c r="E23" s="49">
        <v>0.52500000000000002</v>
      </c>
      <c r="F23" s="49" t="s">
        <v>815</v>
      </c>
      <c r="G23" s="81">
        <v>45597</v>
      </c>
      <c r="H23" s="49" t="s">
        <v>477</v>
      </c>
      <c r="I23" s="49" t="s">
        <v>768</v>
      </c>
      <c r="J23" s="81">
        <v>45615</v>
      </c>
      <c r="K23" s="49" t="s">
        <v>843</v>
      </c>
      <c r="L23" s="49"/>
      <c r="M23" s="4"/>
    </row>
    <row r="24" spans="1:13" ht="35" customHeight="1">
      <c r="A24" s="49">
        <v>21</v>
      </c>
      <c r="B24" s="49" t="s">
        <v>1038</v>
      </c>
      <c r="C24" s="49">
        <v>0.32800000000000001</v>
      </c>
      <c r="D24" s="49">
        <v>0.32800000000000001</v>
      </c>
      <c r="E24" s="49">
        <v>0.32800000000000001</v>
      </c>
      <c r="F24" s="49" t="s">
        <v>815</v>
      </c>
      <c r="G24" s="81">
        <v>45615</v>
      </c>
      <c r="H24" s="49" t="s">
        <v>768</v>
      </c>
      <c r="I24" s="49" t="s">
        <v>768</v>
      </c>
      <c r="J24" s="81">
        <v>45626</v>
      </c>
      <c r="K24" s="49" t="s">
        <v>1070</v>
      </c>
      <c r="L24" s="49"/>
      <c r="M24" s="4"/>
    </row>
    <row r="25" spans="1:13" ht="35" customHeight="1">
      <c r="A25" s="49">
        <v>22</v>
      </c>
      <c r="B25" s="49" t="s">
        <v>1132</v>
      </c>
      <c r="C25" s="49">
        <v>0.84299999999999997</v>
      </c>
      <c r="D25" s="49">
        <v>0.84299999999999997</v>
      </c>
      <c r="E25" s="49">
        <v>0.84299999999999997</v>
      </c>
      <c r="F25" s="49" t="s">
        <v>815</v>
      </c>
      <c r="G25" s="81">
        <v>45605</v>
      </c>
      <c r="H25" s="49" t="s">
        <v>768</v>
      </c>
      <c r="I25" s="49" t="s">
        <v>768</v>
      </c>
      <c r="J25" s="81">
        <v>45663</v>
      </c>
      <c r="K25" s="49" t="s">
        <v>1039</v>
      </c>
      <c r="L25" s="49"/>
      <c r="M25" s="4"/>
    </row>
    <row r="26" spans="1:13" ht="35" customHeight="1">
      <c r="A26" s="49">
        <v>23</v>
      </c>
      <c r="B26" s="49" t="s">
        <v>1214</v>
      </c>
      <c r="C26" s="49">
        <v>0.39500000000000002</v>
      </c>
      <c r="D26" s="49">
        <v>0.39500000000000002</v>
      </c>
      <c r="E26" s="49">
        <v>0.39500000000000002</v>
      </c>
      <c r="F26" s="49" t="s">
        <v>815</v>
      </c>
      <c r="G26" s="81">
        <v>45636</v>
      </c>
      <c r="H26" s="49" t="s">
        <v>768</v>
      </c>
      <c r="I26" s="49" t="s">
        <v>768</v>
      </c>
      <c r="J26" s="81">
        <v>45707</v>
      </c>
      <c r="K26" s="49" t="s">
        <v>1167</v>
      </c>
      <c r="L26" s="49"/>
      <c r="M26" s="4"/>
    </row>
    <row r="27" spans="1:13" ht="35" customHeight="1">
      <c r="A27" s="49"/>
      <c r="B27" s="49" t="s">
        <v>1486</v>
      </c>
      <c r="C27" s="49">
        <v>0.253</v>
      </c>
      <c r="D27" s="49">
        <v>0.253</v>
      </c>
      <c r="E27" s="49">
        <v>0.253</v>
      </c>
      <c r="F27" s="49" t="s">
        <v>1236</v>
      </c>
      <c r="G27" s="81">
        <v>45703</v>
      </c>
      <c r="H27" s="49" t="s">
        <v>768</v>
      </c>
      <c r="I27" s="49" t="s">
        <v>768</v>
      </c>
      <c r="J27" s="81">
        <v>45707</v>
      </c>
      <c r="K27" s="49" t="s">
        <v>1070</v>
      </c>
      <c r="L27" s="49"/>
      <c r="M27" s="49"/>
    </row>
    <row r="28" spans="1:13" ht="35" customHeight="1">
      <c r="A28" s="49"/>
      <c r="B28" s="49" t="s">
        <v>1487</v>
      </c>
      <c r="C28" s="49">
        <v>0.20300000000000001</v>
      </c>
      <c r="D28" s="49">
        <v>0.20300000000000001</v>
      </c>
      <c r="E28" s="49">
        <v>0.20300000000000001</v>
      </c>
      <c r="F28" s="49" t="s">
        <v>815</v>
      </c>
      <c r="G28" s="81">
        <v>45703</v>
      </c>
      <c r="H28" s="49" t="s">
        <v>768</v>
      </c>
      <c r="I28" s="49" t="s">
        <v>768</v>
      </c>
      <c r="J28" s="81">
        <v>45707</v>
      </c>
      <c r="K28" s="49" t="s">
        <v>1070</v>
      </c>
      <c r="L28" s="49"/>
      <c r="M28" s="49"/>
    </row>
    <row r="29" spans="1:13" ht="35" customHeight="1">
      <c r="A29" s="49">
        <v>25</v>
      </c>
      <c r="B29" s="49" t="s">
        <v>1173</v>
      </c>
      <c r="C29" s="49">
        <v>0.40100000000000002</v>
      </c>
      <c r="D29" s="49">
        <v>0.40100000000000002</v>
      </c>
      <c r="E29" s="49">
        <v>0.40100000000000002</v>
      </c>
      <c r="F29" s="49" t="s">
        <v>815</v>
      </c>
      <c r="G29" s="49"/>
      <c r="H29" s="71" t="s">
        <v>768</v>
      </c>
      <c r="I29" s="49" t="s">
        <v>768</v>
      </c>
      <c r="J29" s="81">
        <v>45695</v>
      </c>
      <c r="K29" s="49" t="s">
        <v>1167</v>
      </c>
      <c r="L29" s="49"/>
      <c r="M29" s="49"/>
    </row>
    <row r="30" spans="1:13" ht="35" customHeight="1">
      <c r="A30" s="49">
        <v>26</v>
      </c>
      <c r="B30" s="49" t="s">
        <v>1166</v>
      </c>
      <c r="C30" s="49">
        <v>0.38</v>
      </c>
      <c r="D30" s="49">
        <v>0.38</v>
      </c>
      <c r="E30" s="49">
        <v>0.38</v>
      </c>
      <c r="F30" s="49" t="s">
        <v>815</v>
      </c>
      <c r="G30" s="81">
        <v>45673</v>
      </c>
      <c r="H30" s="71" t="s">
        <v>768</v>
      </c>
      <c r="I30" s="49" t="s">
        <v>768</v>
      </c>
      <c r="J30" s="81">
        <v>45693</v>
      </c>
      <c r="K30" s="49" t="s">
        <v>1167</v>
      </c>
      <c r="L30" s="49"/>
      <c r="M30" s="4"/>
    </row>
    <row r="31" spans="1:13" ht="55" customHeight="1">
      <c r="A31" s="49">
        <v>27</v>
      </c>
      <c r="B31" s="49" t="s">
        <v>1146</v>
      </c>
      <c r="C31" s="49">
        <v>0.80800000000000005</v>
      </c>
      <c r="D31" s="49">
        <v>0.80800000000000005</v>
      </c>
      <c r="E31" s="49">
        <v>0.80800000000000005</v>
      </c>
      <c r="F31" s="49" t="s">
        <v>815</v>
      </c>
      <c r="G31" s="81">
        <v>45661</v>
      </c>
      <c r="H31" s="49" t="s">
        <v>768</v>
      </c>
      <c r="I31" s="49" t="s">
        <v>768</v>
      </c>
      <c r="J31" s="81">
        <v>45681</v>
      </c>
      <c r="K31" s="49" t="s">
        <v>1039</v>
      </c>
      <c r="L31" s="49"/>
      <c r="M31" s="4"/>
    </row>
    <row r="32" spans="1:13" ht="35" customHeight="1">
      <c r="A32" s="49">
        <v>28</v>
      </c>
      <c r="B32" s="49" t="s">
        <v>1069</v>
      </c>
      <c r="C32" s="49">
        <v>2.399</v>
      </c>
      <c r="D32" s="49">
        <v>2.399</v>
      </c>
      <c r="E32" s="49">
        <v>2.399</v>
      </c>
      <c r="F32" s="49" t="s">
        <v>956</v>
      </c>
      <c r="G32" s="81">
        <v>45604</v>
      </c>
      <c r="H32" s="49" t="s">
        <v>768</v>
      </c>
      <c r="I32" s="49" t="s">
        <v>768</v>
      </c>
      <c r="J32" s="81">
        <v>45676</v>
      </c>
      <c r="K32" s="49" t="s">
        <v>816</v>
      </c>
      <c r="L32" s="49"/>
      <c r="M32" s="4"/>
    </row>
    <row r="33" spans="1:13" ht="35" customHeight="1">
      <c r="A33" s="49">
        <v>29</v>
      </c>
      <c r="B33" s="49" t="s">
        <v>1205</v>
      </c>
      <c r="C33" s="49">
        <v>0.253</v>
      </c>
      <c r="D33" s="49">
        <v>0.253</v>
      </c>
      <c r="E33" s="49">
        <v>0.253</v>
      </c>
      <c r="F33" s="49" t="s">
        <v>815</v>
      </c>
      <c r="G33" s="81">
        <v>45698</v>
      </c>
      <c r="H33" s="49" t="s">
        <v>768</v>
      </c>
      <c r="I33" s="49" t="s">
        <v>768</v>
      </c>
      <c r="J33" s="81">
        <v>45700</v>
      </c>
      <c r="K33" s="49" t="s">
        <v>758</v>
      </c>
      <c r="L33" s="49"/>
      <c r="M33" s="4"/>
    </row>
    <row r="34" spans="1:13" ht="35" customHeight="1">
      <c r="A34" s="49">
        <v>30</v>
      </c>
      <c r="B34" s="49" t="s">
        <v>1206</v>
      </c>
      <c r="C34" s="49">
        <v>0.30499999999999999</v>
      </c>
      <c r="D34" s="49">
        <v>0.30499999999999999</v>
      </c>
      <c r="E34" s="49">
        <v>0.30499999999999999</v>
      </c>
      <c r="F34" s="49" t="s">
        <v>815</v>
      </c>
      <c r="G34" s="81">
        <v>45698</v>
      </c>
      <c r="H34" s="49" t="s">
        <v>768</v>
      </c>
      <c r="I34" s="49" t="s">
        <v>768</v>
      </c>
      <c r="J34" s="81">
        <v>45700</v>
      </c>
      <c r="K34" s="49" t="s">
        <v>758</v>
      </c>
      <c r="L34" s="49"/>
      <c r="M34" s="4"/>
    </row>
    <row r="35" spans="1:13" ht="35" customHeight="1">
      <c r="A35" s="49">
        <v>31</v>
      </c>
      <c r="B35" s="49" t="s">
        <v>819</v>
      </c>
      <c r="C35" s="49">
        <v>1.1819999999999999</v>
      </c>
      <c r="D35" s="49">
        <v>1.1819999999999999</v>
      </c>
      <c r="E35" s="49">
        <v>1.1819999999999999</v>
      </c>
      <c r="F35" s="49" t="s">
        <v>956</v>
      </c>
      <c r="G35" s="81">
        <v>45612</v>
      </c>
      <c r="H35" s="49" t="s">
        <v>768</v>
      </c>
      <c r="I35" s="49" t="s">
        <v>768</v>
      </c>
      <c r="J35" s="81">
        <v>45614</v>
      </c>
      <c r="K35" s="49" t="s">
        <v>836</v>
      </c>
      <c r="L35" s="49"/>
      <c r="M35" s="4"/>
    </row>
    <row r="36" spans="1:13" ht="35" customHeight="1">
      <c r="A36" s="49">
        <v>32</v>
      </c>
      <c r="B36" s="49" t="s">
        <v>1221</v>
      </c>
      <c r="C36" s="49">
        <v>2.0409999999999999</v>
      </c>
      <c r="D36" s="49">
        <v>2.0409999999999999</v>
      </c>
      <c r="E36" s="49">
        <v>2.0409999999999999</v>
      </c>
      <c r="F36" s="49" t="s">
        <v>956</v>
      </c>
      <c r="G36" s="81">
        <v>45719</v>
      </c>
      <c r="H36" s="71" t="s">
        <v>768</v>
      </c>
      <c r="I36" s="71" t="s">
        <v>768</v>
      </c>
      <c r="J36" s="81">
        <v>45726</v>
      </c>
      <c r="K36" s="49" t="s">
        <v>816</v>
      </c>
      <c r="L36" s="49"/>
      <c r="M36" s="4"/>
    </row>
    <row r="37" spans="1:13" ht="35" customHeight="1">
      <c r="A37" s="49">
        <v>33</v>
      </c>
      <c r="B37" s="49" t="s">
        <v>1238</v>
      </c>
      <c r="C37" s="49">
        <v>0.23599999999999999</v>
      </c>
      <c r="D37" s="49">
        <v>0.23599999999999999</v>
      </c>
      <c r="E37" s="49">
        <v>0.23599999999999999</v>
      </c>
      <c r="F37" s="49" t="s">
        <v>1236</v>
      </c>
      <c r="G37" s="81">
        <v>45722</v>
      </c>
      <c r="H37" s="71" t="s">
        <v>768</v>
      </c>
      <c r="I37" s="49" t="s">
        <v>768</v>
      </c>
      <c r="J37" s="81">
        <v>45726</v>
      </c>
      <c r="K37" s="49" t="s">
        <v>1070</v>
      </c>
      <c r="L37" s="49"/>
      <c r="M37" s="4"/>
    </row>
    <row r="38" spans="1:13" ht="35" customHeight="1">
      <c r="A38" s="49">
        <v>34</v>
      </c>
      <c r="B38" s="49" t="s">
        <v>1150</v>
      </c>
      <c r="C38" s="154">
        <v>1.28</v>
      </c>
      <c r="D38" s="154">
        <v>1.28</v>
      </c>
      <c r="E38" s="154">
        <v>1.28</v>
      </c>
      <c r="F38" s="49" t="s">
        <v>956</v>
      </c>
      <c r="G38" s="81">
        <v>45669</v>
      </c>
      <c r="H38" s="71" t="s">
        <v>768</v>
      </c>
      <c r="I38" s="49" t="s">
        <v>768</v>
      </c>
      <c r="J38" s="81">
        <v>45681</v>
      </c>
      <c r="K38" s="49" t="s">
        <v>836</v>
      </c>
      <c r="L38" s="49"/>
      <c r="M38" s="4"/>
    </row>
    <row r="39" spans="1:13" ht="35" customHeight="1">
      <c r="A39" s="49">
        <v>35</v>
      </c>
      <c r="B39" s="49" t="s">
        <v>837</v>
      </c>
      <c r="C39" s="49">
        <v>2.2669999999999999</v>
      </c>
      <c r="D39" s="49">
        <v>2.2669999999999999</v>
      </c>
      <c r="E39" s="49">
        <v>2.2669999999999999</v>
      </c>
      <c r="F39" s="49" t="s">
        <v>956</v>
      </c>
      <c r="G39" s="81">
        <v>45582</v>
      </c>
      <c r="H39" s="49" t="s">
        <v>768</v>
      </c>
      <c r="I39" s="49" t="s">
        <v>768</v>
      </c>
      <c r="J39" s="81">
        <v>45603</v>
      </c>
      <c r="K39" s="49" t="s">
        <v>836</v>
      </c>
      <c r="L39" s="49">
        <v>18</v>
      </c>
      <c r="M39" s="4"/>
    </row>
    <row r="40" spans="1:13" ht="35" customHeight="1">
      <c r="A40" s="49">
        <v>36</v>
      </c>
      <c r="B40" s="49" t="s">
        <v>1106</v>
      </c>
      <c r="C40" s="49">
        <v>2.0369999999999999</v>
      </c>
      <c r="D40" s="49">
        <v>2.0369999999999999</v>
      </c>
      <c r="E40" s="49">
        <v>2.0369999999999999</v>
      </c>
      <c r="F40" s="49" t="s">
        <v>956</v>
      </c>
      <c r="G40" s="81">
        <v>45629</v>
      </c>
      <c r="H40" s="49" t="s">
        <v>768</v>
      </c>
      <c r="I40" s="49" t="s">
        <v>768</v>
      </c>
      <c r="J40" s="81">
        <v>45661</v>
      </c>
      <c r="K40" s="49" t="s">
        <v>836</v>
      </c>
      <c r="L40" s="49"/>
      <c r="M40" s="4"/>
    </row>
    <row r="41" spans="1:13" ht="35" customHeight="1">
      <c r="A41" s="49">
        <v>37</v>
      </c>
      <c r="B41" s="49" t="s">
        <v>1273</v>
      </c>
      <c r="C41" s="49">
        <v>0.23499999999999999</v>
      </c>
      <c r="D41" s="49">
        <v>0.23499999999999999</v>
      </c>
      <c r="E41" s="49">
        <v>0.23499999999999999</v>
      </c>
      <c r="F41" s="49" t="s">
        <v>1236</v>
      </c>
      <c r="G41" s="81"/>
      <c r="H41" s="49" t="s">
        <v>768</v>
      </c>
      <c r="I41" s="49" t="s">
        <v>768</v>
      </c>
      <c r="J41" s="81">
        <v>45738</v>
      </c>
      <c r="K41" s="49"/>
      <c r="L41" s="49"/>
      <c r="M41" s="4"/>
    </row>
    <row r="42" spans="1:13" ht="35" customHeight="1">
      <c r="A42" s="49">
        <v>38</v>
      </c>
      <c r="B42" s="49" t="s">
        <v>1263</v>
      </c>
      <c r="C42" s="49">
        <v>2.9980000000000002</v>
      </c>
      <c r="D42" s="49">
        <v>2.9980000000000002</v>
      </c>
      <c r="E42" s="49">
        <v>2.9980000000000002</v>
      </c>
      <c r="F42" s="49" t="s">
        <v>956</v>
      </c>
      <c r="G42" s="81">
        <v>45737</v>
      </c>
      <c r="H42" s="49" t="s">
        <v>768</v>
      </c>
      <c r="I42" s="49" t="s">
        <v>768</v>
      </c>
      <c r="J42" s="81">
        <v>45778</v>
      </c>
      <c r="K42" s="49" t="s">
        <v>1226</v>
      </c>
      <c r="L42" s="49"/>
      <c r="M42" s="4"/>
    </row>
    <row r="43" spans="1:13" ht="35" customHeight="1">
      <c r="A43" s="49">
        <v>39</v>
      </c>
      <c r="B43" s="49" t="s">
        <v>1159</v>
      </c>
      <c r="C43" s="154">
        <v>0.34</v>
      </c>
      <c r="D43" s="154">
        <v>0.34</v>
      </c>
      <c r="E43" s="154">
        <v>0.34</v>
      </c>
      <c r="F43" s="49" t="s">
        <v>815</v>
      </c>
      <c r="G43" s="81">
        <v>45677</v>
      </c>
      <c r="H43" s="49" t="s">
        <v>768</v>
      </c>
      <c r="I43" s="49" t="s">
        <v>768</v>
      </c>
      <c r="J43" s="81">
        <v>45702</v>
      </c>
      <c r="K43" s="49" t="s">
        <v>1148</v>
      </c>
      <c r="L43" s="49">
        <v>26</v>
      </c>
      <c r="M43" s="4"/>
    </row>
    <row r="44" spans="1:13" ht="35" customHeight="1">
      <c r="A44" s="49">
        <v>40</v>
      </c>
      <c r="B44" s="49" t="s">
        <v>1168</v>
      </c>
      <c r="C44" s="49">
        <v>0.45200000000000001</v>
      </c>
      <c r="D44" s="49">
        <v>0.45200000000000001</v>
      </c>
      <c r="E44" s="49">
        <v>0.45200000000000001</v>
      </c>
      <c r="F44" s="49" t="s">
        <v>815</v>
      </c>
      <c r="G44" s="81">
        <v>45686</v>
      </c>
      <c r="H44" s="49" t="s">
        <v>768</v>
      </c>
      <c r="I44" s="49" t="s">
        <v>768</v>
      </c>
      <c r="J44" s="81">
        <v>45704</v>
      </c>
      <c r="K44" s="49" t="s">
        <v>1169</v>
      </c>
      <c r="L44" s="49"/>
      <c r="M44" s="4"/>
    </row>
    <row r="45" spans="1:13" ht="35" customHeight="1">
      <c r="A45" s="49">
        <v>41</v>
      </c>
      <c r="B45" s="49" t="s">
        <v>1170</v>
      </c>
      <c r="C45" s="49">
        <v>2.234</v>
      </c>
      <c r="D45" s="49">
        <v>2.234</v>
      </c>
      <c r="E45" s="49">
        <v>2.234</v>
      </c>
      <c r="F45" s="49" t="s">
        <v>956</v>
      </c>
      <c r="G45" s="81">
        <v>45692</v>
      </c>
      <c r="H45" s="71" t="s">
        <v>768</v>
      </c>
      <c r="I45" s="49" t="s">
        <v>768</v>
      </c>
      <c r="J45" s="81">
        <v>45702</v>
      </c>
      <c r="K45" s="49" t="s">
        <v>1148</v>
      </c>
      <c r="L45" s="49"/>
      <c r="M45" s="4"/>
    </row>
    <row r="46" spans="1:13" ht="35" customHeight="1">
      <c r="A46" s="49">
        <v>42</v>
      </c>
      <c r="B46" s="49" t="s">
        <v>1147</v>
      </c>
      <c r="C46" s="49">
        <v>2.9889999999999999</v>
      </c>
      <c r="D46" s="49">
        <v>2.9889999999999999</v>
      </c>
      <c r="E46" s="49">
        <v>2.9889999999999999</v>
      </c>
      <c r="F46" s="49" t="s">
        <v>956</v>
      </c>
      <c r="G46" s="81">
        <v>45661</v>
      </c>
      <c r="H46" s="71" t="s">
        <v>768</v>
      </c>
      <c r="I46" s="49" t="s">
        <v>768</v>
      </c>
      <c r="J46" s="81">
        <v>45702</v>
      </c>
      <c r="K46" s="49" t="s">
        <v>1148</v>
      </c>
      <c r="L46" s="49"/>
      <c r="M46" s="4"/>
    </row>
    <row r="47" spans="1:13" ht="35" customHeight="1">
      <c r="A47" s="49">
        <v>43</v>
      </c>
      <c r="B47" s="49" t="s">
        <v>1265</v>
      </c>
      <c r="C47" s="60">
        <v>0.42599999999999999</v>
      </c>
      <c r="D47" s="49">
        <v>0.42599999999999999</v>
      </c>
      <c r="E47" s="49">
        <v>0.42599999999999999</v>
      </c>
      <c r="F47" s="49" t="s">
        <v>1236</v>
      </c>
      <c r="G47" s="81">
        <v>45742</v>
      </c>
      <c r="H47" s="49" t="s">
        <v>768</v>
      </c>
      <c r="I47" s="49" t="s">
        <v>768</v>
      </c>
      <c r="J47" s="81">
        <v>45748</v>
      </c>
      <c r="K47" s="49" t="s">
        <v>1070</v>
      </c>
      <c r="L47" s="49">
        <v>26</v>
      </c>
      <c r="M47" s="4"/>
    </row>
    <row r="48" spans="1:13" ht="50.5" customHeight="1">
      <c r="A48" s="49">
        <v>44</v>
      </c>
      <c r="B48" s="49" t="s">
        <v>1225</v>
      </c>
      <c r="C48" s="60">
        <v>2.827</v>
      </c>
      <c r="D48" s="49">
        <v>2.827</v>
      </c>
      <c r="E48" s="49">
        <v>2.827</v>
      </c>
      <c r="F48" s="49" t="s">
        <v>956</v>
      </c>
      <c r="G48" s="81">
        <v>45721</v>
      </c>
      <c r="H48" s="49" t="s">
        <v>768</v>
      </c>
      <c r="I48" s="49" t="s">
        <v>768</v>
      </c>
      <c r="J48" s="81">
        <v>45748</v>
      </c>
      <c r="K48" s="49" t="s">
        <v>1226</v>
      </c>
      <c r="L48" s="49">
        <v>18</v>
      </c>
      <c r="M48" s="4"/>
    </row>
    <row r="49" spans="1:13" ht="35" customHeight="1">
      <c r="A49" s="49">
        <v>45</v>
      </c>
      <c r="B49" s="49" t="s">
        <v>1222</v>
      </c>
      <c r="C49" s="49">
        <v>2.7290000000000001</v>
      </c>
      <c r="D49" s="49">
        <v>2.7290000000000001</v>
      </c>
      <c r="E49" s="49">
        <v>2.7290000000000001</v>
      </c>
      <c r="F49" s="49" t="s">
        <v>956</v>
      </c>
      <c r="G49" s="49"/>
      <c r="H49" s="49" t="s">
        <v>768</v>
      </c>
      <c r="I49" s="49" t="s">
        <v>768</v>
      </c>
      <c r="J49" s="81">
        <v>45720</v>
      </c>
      <c r="K49" s="49" t="s">
        <v>758</v>
      </c>
      <c r="L49" s="49">
        <v>15</v>
      </c>
      <c r="M49" s="4"/>
    </row>
    <row r="50" spans="1:13" ht="35" customHeight="1">
      <c r="A50" s="49">
        <v>47</v>
      </c>
      <c r="B50" s="49" t="s">
        <v>1239</v>
      </c>
      <c r="C50" s="49">
        <v>1.238</v>
      </c>
      <c r="D50" s="49">
        <v>1.238</v>
      </c>
      <c r="E50" s="49">
        <v>1.238</v>
      </c>
      <c r="F50" s="49" t="s">
        <v>956</v>
      </c>
      <c r="G50" s="49"/>
      <c r="H50" s="49" t="s">
        <v>768</v>
      </c>
      <c r="I50" s="49" t="s">
        <v>768</v>
      </c>
      <c r="J50" s="81">
        <v>45720</v>
      </c>
      <c r="K50" s="49" t="s">
        <v>1167</v>
      </c>
      <c r="L50" s="49"/>
      <c r="M50" s="4"/>
    </row>
    <row r="51" spans="1:13" ht="35" customHeight="1">
      <c r="A51" s="49">
        <v>48</v>
      </c>
      <c r="B51" s="49" t="s">
        <v>1248</v>
      </c>
      <c r="C51" s="49">
        <v>1.2110000000000001</v>
      </c>
      <c r="D51" s="49">
        <v>1.2110000000000001</v>
      </c>
      <c r="E51" s="49">
        <v>1.2110000000000001</v>
      </c>
      <c r="F51" s="49" t="s">
        <v>1479</v>
      </c>
      <c r="G51" s="81">
        <v>45718</v>
      </c>
      <c r="H51" s="49" t="s">
        <v>768</v>
      </c>
      <c r="I51" s="49" t="s">
        <v>768</v>
      </c>
      <c r="J51" s="81">
        <v>45725</v>
      </c>
      <c r="K51" s="49" t="s">
        <v>1249</v>
      </c>
      <c r="L51" s="49"/>
      <c r="M51" s="4"/>
    </row>
    <row r="52" spans="1:13" ht="35" customHeight="1">
      <c r="A52" s="49">
        <v>49</v>
      </c>
      <c r="B52" s="49" t="s">
        <v>1250</v>
      </c>
      <c r="C52" s="49">
        <v>0.42699999999999999</v>
      </c>
      <c r="D52" s="49">
        <v>0.42699999999999999</v>
      </c>
      <c r="E52" s="49">
        <v>0.42699999999999999</v>
      </c>
      <c r="F52" s="49" t="s">
        <v>815</v>
      </c>
      <c r="G52" s="81">
        <v>45718</v>
      </c>
      <c r="H52" s="49" t="s">
        <v>768</v>
      </c>
      <c r="I52" s="49" t="s">
        <v>768</v>
      </c>
      <c r="J52" s="81">
        <v>45729</v>
      </c>
      <c r="K52" s="49" t="s">
        <v>1249</v>
      </c>
      <c r="L52" s="49"/>
      <c r="M52" s="4"/>
    </row>
    <row r="53" spans="1:13" ht="35" customHeight="1">
      <c r="A53" s="49">
        <v>50</v>
      </c>
      <c r="B53" s="49" t="s">
        <v>1308</v>
      </c>
      <c r="C53" s="49">
        <v>0.249</v>
      </c>
      <c r="D53" s="49">
        <v>0.249</v>
      </c>
      <c r="E53" s="49">
        <v>0.249</v>
      </c>
      <c r="F53" s="49" t="s">
        <v>815</v>
      </c>
      <c r="G53" s="81">
        <v>45799</v>
      </c>
      <c r="H53" s="49" t="s">
        <v>768</v>
      </c>
      <c r="I53" s="49" t="s">
        <v>768</v>
      </c>
      <c r="J53" s="81">
        <v>45800</v>
      </c>
      <c r="K53" s="49" t="s">
        <v>1373</v>
      </c>
      <c r="L53" s="49"/>
      <c r="M53" s="4"/>
    </row>
    <row r="54" spans="1:13" ht="35" customHeight="1">
      <c r="A54" s="49">
        <v>51</v>
      </c>
      <c r="B54" s="49" t="s">
        <v>1286</v>
      </c>
      <c r="C54" s="49">
        <v>1.5649999999999999</v>
      </c>
      <c r="D54" s="49">
        <v>1.5649999999999999</v>
      </c>
      <c r="E54" s="49">
        <v>1.5649999999999999</v>
      </c>
      <c r="F54" s="49" t="s">
        <v>956</v>
      </c>
      <c r="G54" s="81">
        <v>45752</v>
      </c>
      <c r="H54" s="71" t="s">
        <v>768</v>
      </c>
      <c r="I54" s="71" t="s">
        <v>768</v>
      </c>
      <c r="J54" s="81">
        <v>45760</v>
      </c>
      <c r="K54" s="49" t="s">
        <v>1277</v>
      </c>
      <c r="L54" s="49"/>
      <c r="M54" s="4"/>
    </row>
    <row r="55" spans="1:13" ht="35" customHeight="1">
      <c r="A55" s="49">
        <v>52</v>
      </c>
      <c r="B55" s="49" t="s">
        <v>1269</v>
      </c>
      <c r="C55" s="49">
        <v>0.223</v>
      </c>
      <c r="D55" s="49">
        <v>0.223</v>
      </c>
      <c r="E55" s="49">
        <v>0.223</v>
      </c>
      <c r="F55" s="49" t="s">
        <v>815</v>
      </c>
      <c r="G55" s="81">
        <v>45734</v>
      </c>
      <c r="H55" s="49" t="s">
        <v>768</v>
      </c>
      <c r="I55" s="49" t="s">
        <v>768</v>
      </c>
      <c r="J55" s="81">
        <v>45734</v>
      </c>
      <c r="K55" s="49" t="s">
        <v>1264</v>
      </c>
      <c r="L55" s="49"/>
      <c r="M55" s="4"/>
    </row>
    <row r="56" spans="1:13" ht="35" customHeight="1">
      <c r="A56" s="49">
        <v>53</v>
      </c>
      <c r="B56" s="49" t="s">
        <v>1266</v>
      </c>
      <c r="C56" s="49">
        <v>0.39300000000000002</v>
      </c>
      <c r="D56" s="49">
        <v>0.39300000000000002</v>
      </c>
      <c r="E56" s="49">
        <v>0.39300000000000002</v>
      </c>
      <c r="F56" s="49" t="s">
        <v>815</v>
      </c>
      <c r="G56" s="81">
        <v>45724</v>
      </c>
      <c r="H56" s="49" t="s">
        <v>768</v>
      </c>
      <c r="I56" s="49" t="s">
        <v>768</v>
      </c>
      <c r="J56" s="81">
        <v>45737</v>
      </c>
      <c r="K56" s="49" t="s">
        <v>758</v>
      </c>
      <c r="L56" s="49"/>
      <c r="M56" s="4" t="s">
        <v>1275</v>
      </c>
    </row>
    <row r="57" spans="1:13" ht="35" customHeight="1">
      <c r="A57" s="49">
        <v>54</v>
      </c>
      <c r="B57" s="49" t="s">
        <v>1276</v>
      </c>
      <c r="C57" s="49">
        <v>0.84099999999999997</v>
      </c>
      <c r="D57" s="49">
        <v>0.84099999999999997</v>
      </c>
      <c r="E57" s="49">
        <v>0.84099999999999997</v>
      </c>
      <c r="F57" s="49" t="s">
        <v>815</v>
      </c>
      <c r="G57" s="81">
        <v>45735</v>
      </c>
      <c r="H57" s="49" t="s">
        <v>768</v>
      </c>
      <c r="I57" s="49" t="s">
        <v>768</v>
      </c>
      <c r="J57" s="81">
        <v>45742</v>
      </c>
      <c r="K57" s="49" t="s">
        <v>1277</v>
      </c>
      <c r="L57" s="49"/>
      <c r="M57" s="4"/>
    </row>
    <row r="58" spans="1:13" ht="35" customHeight="1">
      <c r="A58" s="49">
        <v>55</v>
      </c>
      <c r="B58" s="49" t="s">
        <v>1278</v>
      </c>
      <c r="C58" s="49">
        <v>0.41299999999999998</v>
      </c>
      <c r="D58" s="49">
        <v>0.41299999999999998</v>
      </c>
      <c r="E58" s="49">
        <v>0.41299999999999998</v>
      </c>
      <c r="F58" s="49" t="s">
        <v>815</v>
      </c>
      <c r="G58" s="81">
        <v>45739</v>
      </c>
      <c r="H58" s="49" t="s">
        <v>768</v>
      </c>
      <c r="I58" s="49" t="s">
        <v>768</v>
      </c>
      <c r="J58" s="81">
        <v>45742</v>
      </c>
      <c r="K58" s="49" t="s">
        <v>1167</v>
      </c>
      <c r="L58" s="49"/>
      <c r="M58" s="4"/>
    </row>
    <row r="59" spans="1:13" ht="35" customHeight="1">
      <c r="A59" s="49">
        <v>57</v>
      </c>
      <c r="B59" s="49" t="s">
        <v>1279</v>
      </c>
      <c r="C59" s="49">
        <v>1.246</v>
      </c>
      <c r="D59" s="49">
        <v>1.246</v>
      </c>
      <c r="E59" s="49">
        <v>1.246</v>
      </c>
      <c r="F59" s="49" t="s">
        <v>956</v>
      </c>
      <c r="G59" s="81">
        <v>45734</v>
      </c>
      <c r="H59" s="49" t="s">
        <v>768</v>
      </c>
      <c r="I59" s="49" t="s">
        <v>768</v>
      </c>
      <c r="J59" s="81">
        <v>45742</v>
      </c>
      <c r="K59" s="49" t="s">
        <v>1167</v>
      </c>
      <c r="L59" s="49"/>
      <c r="M59" s="4"/>
    </row>
    <row r="60" spans="1:13" ht="35" customHeight="1">
      <c r="A60" s="49">
        <v>58</v>
      </c>
      <c r="B60" s="49" t="s">
        <v>1109</v>
      </c>
      <c r="C60" s="49">
        <v>2.391</v>
      </c>
      <c r="D60" s="49">
        <v>2.391</v>
      </c>
      <c r="E60" s="49">
        <v>2.391</v>
      </c>
      <c r="F60" s="49" t="s">
        <v>956</v>
      </c>
      <c r="G60" s="81">
        <v>45631</v>
      </c>
      <c r="H60" s="49" t="s">
        <v>768</v>
      </c>
      <c r="I60" s="49" t="s">
        <v>768</v>
      </c>
      <c r="J60" s="81">
        <v>45650</v>
      </c>
      <c r="K60" s="49" t="s">
        <v>843</v>
      </c>
      <c r="L60" s="49"/>
      <c r="M60" s="4"/>
    </row>
    <row r="61" spans="1:13" ht="35" customHeight="1">
      <c r="A61" s="49">
        <v>59</v>
      </c>
      <c r="B61" s="49" t="s">
        <v>1138</v>
      </c>
      <c r="C61" s="49">
        <v>0.39800000000000002</v>
      </c>
      <c r="D61" s="49">
        <v>0.39800000000000002</v>
      </c>
      <c r="E61" s="49">
        <v>0.39800000000000002</v>
      </c>
      <c r="F61" s="49" t="s">
        <v>1236</v>
      </c>
      <c r="G61" s="81">
        <v>45651</v>
      </c>
      <c r="H61" s="49" t="s">
        <v>768</v>
      </c>
      <c r="I61" s="49" t="s">
        <v>768</v>
      </c>
      <c r="J61" s="81">
        <v>45670</v>
      </c>
      <c r="K61" s="49" t="s">
        <v>843</v>
      </c>
      <c r="L61" s="49"/>
      <c r="M61" s="4"/>
    </row>
    <row r="62" spans="1:13" ht="35" customHeight="1">
      <c r="A62" s="49">
        <v>60</v>
      </c>
      <c r="B62" s="49" t="s">
        <v>1332</v>
      </c>
      <c r="C62" s="49">
        <v>0.39800000000000002</v>
      </c>
      <c r="D62" s="49">
        <v>0.39800000000000002</v>
      </c>
      <c r="E62" s="49">
        <v>0.39800000000000002</v>
      </c>
      <c r="F62" s="49" t="s">
        <v>1236</v>
      </c>
      <c r="G62" s="81">
        <v>45766</v>
      </c>
      <c r="H62" s="49" t="s">
        <v>768</v>
      </c>
      <c r="I62" s="49" t="s">
        <v>768</v>
      </c>
      <c r="J62" s="81">
        <v>45770</v>
      </c>
      <c r="K62" s="49" t="s">
        <v>1070</v>
      </c>
      <c r="L62" s="49"/>
      <c r="M62" s="4"/>
    </row>
    <row r="63" spans="1:13" ht="35" customHeight="1">
      <c r="A63" s="49">
        <v>61</v>
      </c>
      <c r="B63" s="49" t="s">
        <v>1309</v>
      </c>
      <c r="C63" s="49">
        <v>1.621</v>
      </c>
      <c r="D63" s="49">
        <v>1.621</v>
      </c>
      <c r="E63" s="49">
        <v>1.621</v>
      </c>
      <c r="F63" s="49" t="s">
        <v>956</v>
      </c>
      <c r="G63" s="81">
        <v>45749</v>
      </c>
      <c r="H63" s="49" t="s">
        <v>768</v>
      </c>
      <c r="I63" s="49" t="s">
        <v>768</v>
      </c>
      <c r="J63" s="49"/>
      <c r="K63" s="49" t="s">
        <v>1264</v>
      </c>
      <c r="L63" s="49"/>
      <c r="M63" s="4" t="s">
        <v>1280</v>
      </c>
    </row>
    <row r="64" spans="1:13" ht="35" customHeight="1">
      <c r="A64" s="49">
        <v>62</v>
      </c>
      <c r="B64" s="49" t="s">
        <v>1316</v>
      </c>
      <c r="C64" s="49">
        <v>0.47499999999999998</v>
      </c>
      <c r="D64" s="49">
        <v>0.47499999999999998</v>
      </c>
      <c r="E64" s="49">
        <v>0.47499999999999998</v>
      </c>
      <c r="F64" s="49" t="s">
        <v>1236</v>
      </c>
      <c r="G64" s="81">
        <v>45759</v>
      </c>
      <c r="H64" s="49" t="s">
        <v>768</v>
      </c>
      <c r="I64" s="49" t="s">
        <v>768</v>
      </c>
      <c r="J64" s="81">
        <v>45762</v>
      </c>
      <c r="K64" s="49" t="s">
        <v>1264</v>
      </c>
      <c r="L64" s="49"/>
      <c r="M64" s="49"/>
    </row>
    <row r="65" spans="1:14" ht="35" customHeight="1">
      <c r="A65" s="49">
        <v>63</v>
      </c>
      <c r="B65" s="49" t="s">
        <v>1312</v>
      </c>
      <c r="C65" s="49">
        <v>0.42599999999999999</v>
      </c>
      <c r="D65" s="49">
        <v>0.42599999999999999</v>
      </c>
      <c r="E65" s="49">
        <v>0.42599999999999999</v>
      </c>
      <c r="F65" s="49" t="s">
        <v>1236</v>
      </c>
      <c r="G65" s="81">
        <v>45758</v>
      </c>
      <c r="H65" s="49" t="s">
        <v>768</v>
      </c>
      <c r="I65" s="49" t="s">
        <v>768</v>
      </c>
      <c r="J65" s="81">
        <v>45762</v>
      </c>
      <c r="K65" s="49" t="s">
        <v>1070</v>
      </c>
      <c r="L65" s="49"/>
      <c r="M65" s="49"/>
    </row>
    <row r="66" spans="1:14" ht="35" customHeight="1">
      <c r="A66" s="49">
        <v>64</v>
      </c>
      <c r="B66" s="49" t="s">
        <v>1144</v>
      </c>
      <c r="C66" s="49">
        <v>0.33</v>
      </c>
      <c r="D66" s="49">
        <v>0.33</v>
      </c>
      <c r="E66" s="49">
        <v>0.33</v>
      </c>
      <c r="F66" s="49" t="s">
        <v>815</v>
      </c>
      <c r="G66" s="81">
        <v>45661</v>
      </c>
      <c r="H66" s="71" t="s">
        <v>768</v>
      </c>
      <c r="I66" s="49" t="s">
        <v>768</v>
      </c>
      <c r="J66" s="81">
        <v>45673</v>
      </c>
      <c r="K66" s="49" t="s">
        <v>843</v>
      </c>
      <c r="L66" s="49"/>
      <c r="M66" s="49"/>
    </row>
    <row r="67" spans="1:14" ht="35" customHeight="1">
      <c r="A67" s="49">
        <v>65</v>
      </c>
      <c r="B67" s="49" t="s">
        <v>1149</v>
      </c>
      <c r="C67" s="49">
        <v>2.02</v>
      </c>
      <c r="D67" s="49">
        <v>2.02</v>
      </c>
      <c r="E67" s="49">
        <v>2.02</v>
      </c>
      <c r="F67" s="49" t="s">
        <v>956</v>
      </c>
      <c r="G67" s="81">
        <v>45793</v>
      </c>
      <c r="H67" s="71" t="s">
        <v>768</v>
      </c>
      <c r="I67" s="49" t="s">
        <v>768</v>
      </c>
      <c r="J67" s="81">
        <v>45795</v>
      </c>
      <c r="K67" s="49" t="s">
        <v>1226</v>
      </c>
      <c r="L67" s="49"/>
      <c r="M67" s="60" t="s">
        <v>1582</v>
      </c>
    </row>
    <row r="68" spans="1:14" ht="35" customHeight="1">
      <c r="A68" s="49">
        <v>66</v>
      </c>
      <c r="B68" s="49" t="s">
        <v>1362</v>
      </c>
      <c r="C68" s="49">
        <v>0.26300000000000001</v>
      </c>
      <c r="D68" s="49">
        <v>0.26300000000000001</v>
      </c>
      <c r="E68" s="49">
        <v>0.26300000000000001</v>
      </c>
      <c r="F68" s="49" t="s">
        <v>815</v>
      </c>
      <c r="G68" s="81">
        <v>45777</v>
      </c>
      <c r="H68" s="49" t="s">
        <v>768</v>
      </c>
      <c r="I68" s="49" t="s">
        <v>768</v>
      </c>
      <c r="J68" s="81">
        <v>45778</v>
      </c>
      <c r="K68" s="49" t="s">
        <v>1264</v>
      </c>
      <c r="L68" s="49"/>
      <c r="M68" s="49"/>
    </row>
    <row r="69" spans="1:14" ht="35" customHeight="1">
      <c r="A69" s="49">
        <v>67</v>
      </c>
      <c r="B69" s="49" t="s">
        <v>1282</v>
      </c>
      <c r="C69" s="49">
        <v>0.82799999999999996</v>
      </c>
      <c r="D69" s="49">
        <v>0.82799999999999996</v>
      </c>
      <c r="E69" s="49">
        <v>0.82799999999999996</v>
      </c>
      <c r="F69" s="49" t="s">
        <v>956</v>
      </c>
      <c r="G69" s="81">
        <v>45751</v>
      </c>
      <c r="H69" s="49" t="s">
        <v>768</v>
      </c>
      <c r="I69" s="49" t="s">
        <v>768</v>
      </c>
      <c r="J69" s="81">
        <v>45762</v>
      </c>
      <c r="K69" s="49" t="s">
        <v>816</v>
      </c>
      <c r="L69" s="49"/>
      <c r="M69" s="49"/>
    </row>
    <row r="70" spans="1:14" ht="35" customHeight="1">
      <c r="A70" s="49">
        <v>68</v>
      </c>
      <c r="B70" s="49" t="s">
        <v>1283</v>
      </c>
      <c r="C70" s="49">
        <v>2.9940000000000002</v>
      </c>
      <c r="D70" s="49">
        <v>2.9940000000000002</v>
      </c>
      <c r="E70" s="49">
        <v>2.9940000000000002</v>
      </c>
      <c r="F70" s="49" t="s">
        <v>956</v>
      </c>
      <c r="G70" s="81">
        <v>45764</v>
      </c>
      <c r="H70" s="49" t="s">
        <v>768</v>
      </c>
      <c r="I70" s="49" t="s">
        <v>768</v>
      </c>
      <c r="J70" s="81">
        <v>45773</v>
      </c>
      <c r="K70" s="49" t="s">
        <v>816</v>
      </c>
      <c r="L70" s="49"/>
      <c r="M70" s="49"/>
    </row>
    <row r="71" spans="1:14" ht="35" customHeight="1">
      <c r="A71" s="49">
        <v>69</v>
      </c>
      <c r="B71" s="49" t="s">
        <v>1324</v>
      </c>
      <c r="C71" s="49">
        <v>0.80900000000000005</v>
      </c>
      <c r="D71" s="49">
        <v>0.80900000000000005</v>
      </c>
      <c r="E71" s="49">
        <v>0.80900000000000005</v>
      </c>
      <c r="F71" s="49" t="s">
        <v>956</v>
      </c>
      <c r="G71" s="81">
        <v>45769</v>
      </c>
      <c r="H71" s="49" t="s">
        <v>768</v>
      </c>
      <c r="I71" s="49" t="s">
        <v>768</v>
      </c>
      <c r="J71" s="81">
        <v>45773</v>
      </c>
      <c r="K71" s="49" t="s">
        <v>1226</v>
      </c>
      <c r="L71" s="49"/>
      <c r="M71" s="49"/>
    </row>
    <row r="72" spans="1:14" ht="35" customHeight="1">
      <c r="A72" s="49">
        <v>70</v>
      </c>
      <c r="B72" s="49" t="s">
        <v>1344</v>
      </c>
      <c r="C72" s="49">
        <v>1.633</v>
      </c>
      <c r="D72" s="49">
        <v>1.633</v>
      </c>
      <c r="E72" s="49">
        <v>1.633</v>
      </c>
      <c r="F72" s="49" t="s">
        <v>956</v>
      </c>
      <c r="G72" s="81">
        <v>45783</v>
      </c>
      <c r="H72" s="49" t="s">
        <v>768</v>
      </c>
      <c r="I72" s="49" t="s">
        <v>768</v>
      </c>
      <c r="J72" s="81">
        <v>45803</v>
      </c>
      <c r="K72" s="49" t="s">
        <v>1345</v>
      </c>
      <c r="L72" s="49"/>
      <c r="M72" s="49"/>
      <c r="N72" s="318"/>
    </row>
    <row r="73" spans="1:14" ht="35" customHeight="1">
      <c r="A73" s="49">
        <v>71</v>
      </c>
      <c r="B73" s="49" t="s">
        <v>1329</v>
      </c>
      <c r="C73" s="49">
        <v>1.252</v>
      </c>
      <c r="D73" s="49">
        <v>1.252</v>
      </c>
      <c r="E73" s="49">
        <v>1.252</v>
      </c>
      <c r="F73" s="49" t="s">
        <v>956</v>
      </c>
      <c r="G73" s="81">
        <v>45773</v>
      </c>
      <c r="H73" s="49" t="s">
        <v>768</v>
      </c>
      <c r="I73" s="49" t="s">
        <v>768</v>
      </c>
      <c r="J73" s="81">
        <v>45792</v>
      </c>
      <c r="K73" s="49" t="s">
        <v>1277</v>
      </c>
      <c r="L73" s="49"/>
      <c r="M73" s="49"/>
    </row>
    <row r="74" spans="1:14" ht="35" customHeight="1">
      <c r="A74" s="49">
        <v>72</v>
      </c>
      <c r="B74" s="49" t="s">
        <v>1352</v>
      </c>
      <c r="C74" s="49">
        <v>0.40300000000000002</v>
      </c>
      <c r="D74" s="49">
        <v>0.40300000000000002</v>
      </c>
      <c r="E74" s="49">
        <v>0.40300000000000002</v>
      </c>
      <c r="F74" s="49" t="s">
        <v>815</v>
      </c>
      <c r="G74" s="81">
        <v>45758</v>
      </c>
      <c r="H74" s="49" t="s">
        <v>768</v>
      </c>
      <c r="I74" s="49" t="s">
        <v>768</v>
      </c>
      <c r="J74" s="81">
        <v>45792</v>
      </c>
      <c r="K74" s="49" t="s">
        <v>1070</v>
      </c>
      <c r="L74" s="49"/>
      <c r="M74" s="49"/>
    </row>
    <row r="75" spans="1:14" ht="35" customHeight="1">
      <c r="A75" s="49">
        <v>73</v>
      </c>
      <c r="B75" s="49" t="s">
        <v>1284</v>
      </c>
      <c r="C75" s="60">
        <v>1.78</v>
      </c>
      <c r="D75" s="49">
        <v>1.78</v>
      </c>
      <c r="E75" s="49">
        <v>1.78</v>
      </c>
      <c r="F75" s="49" t="s">
        <v>956</v>
      </c>
      <c r="G75" s="81">
        <v>45750</v>
      </c>
      <c r="H75" s="49" t="s">
        <v>768</v>
      </c>
      <c r="I75" s="49" t="s">
        <v>768</v>
      </c>
      <c r="J75" s="81">
        <v>45762</v>
      </c>
      <c r="K75" s="49" t="s">
        <v>1285</v>
      </c>
      <c r="L75" s="49"/>
      <c r="M75" s="49"/>
    </row>
    <row r="76" spans="1:14" ht="35" customHeight="1">
      <c r="A76" s="49">
        <v>74</v>
      </c>
      <c r="B76" s="49" t="s">
        <v>1369</v>
      </c>
      <c r="C76" s="49">
        <v>2.7330000000000001</v>
      </c>
      <c r="D76" s="49">
        <v>2.7330000000000001</v>
      </c>
      <c r="E76" s="49">
        <v>2.7330000000000001</v>
      </c>
      <c r="F76" s="49" t="s">
        <v>956</v>
      </c>
      <c r="G76" s="81">
        <v>45814</v>
      </c>
      <c r="H76" s="49" t="s">
        <v>768</v>
      </c>
      <c r="I76" s="49" t="s">
        <v>768</v>
      </c>
      <c r="J76" s="81">
        <v>45828</v>
      </c>
      <c r="K76" s="49" t="s">
        <v>1392</v>
      </c>
      <c r="L76" s="49"/>
      <c r="M76" s="49"/>
    </row>
    <row r="77" spans="1:14" ht="35" customHeight="1">
      <c r="A77" s="49">
        <v>75</v>
      </c>
      <c r="B77" s="49" t="s">
        <v>1379</v>
      </c>
      <c r="C77" s="154">
        <v>0.24</v>
      </c>
      <c r="D77" s="154">
        <v>0.24</v>
      </c>
      <c r="E77" s="154">
        <v>0.24</v>
      </c>
      <c r="F77" s="49" t="s">
        <v>815</v>
      </c>
      <c r="G77" s="81">
        <v>45811</v>
      </c>
      <c r="H77" s="49" t="s">
        <v>477</v>
      </c>
      <c r="I77" s="49" t="s">
        <v>768</v>
      </c>
      <c r="J77" s="81">
        <v>45812</v>
      </c>
      <c r="K77" s="49" t="s">
        <v>843</v>
      </c>
      <c r="L77" s="49"/>
      <c r="M77" s="49"/>
    </row>
    <row r="78" spans="1:14" ht="35" customHeight="1">
      <c r="A78" s="49">
        <v>76</v>
      </c>
      <c r="B78" s="49" t="s">
        <v>1351</v>
      </c>
      <c r="C78" s="49">
        <v>1.95</v>
      </c>
      <c r="D78" s="49"/>
      <c r="E78" s="49"/>
      <c r="F78" s="49" t="s">
        <v>956</v>
      </c>
      <c r="G78" s="81"/>
      <c r="H78" s="49" t="s">
        <v>1382</v>
      </c>
      <c r="I78" s="49" t="s">
        <v>1381</v>
      </c>
      <c r="J78" s="49"/>
      <c r="K78" s="49" t="s">
        <v>1264</v>
      </c>
      <c r="L78" s="49"/>
      <c r="M78" s="49"/>
    </row>
    <row r="79" spans="1:14" ht="35" customHeight="1">
      <c r="A79" s="49">
        <v>77</v>
      </c>
      <c r="B79" s="49" t="s">
        <v>1325</v>
      </c>
      <c r="C79" s="49">
        <v>0.27900000000000003</v>
      </c>
      <c r="D79" s="49">
        <v>0.27900000000000003</v>
      </c>
      <c r="E79" s="49">
        <v>0.27900000000000003</v>
      </c>
      <c r="F79" s="49" t="s">
        <v>1236</v>
      </c>
      <c r="G79" s="81">
        <v>45775</v>
      </c>
      <c r="H79" s="49" t="s">
        <v>768</v>
      </c>
      <c r="I79" s="49" t="s">
        <v>768</v>
      </c>
      <c r="J79" s="81">
        <v>45781</v>
      </c>
      <c r="K79" s="49" t="s">
        <v>1488</v>
      </c>
      <c r="L79" s="49"/>
      <c r="M79" s="49"/>
    </row>
    <row r="80" spans="1:14" ht="35" customHeight="1">
      <c r="A80" s="49">
        <v>78</v>
      </c>
      <c r="B80" s="49" t="s">
        <v>1310</v>
      </c>
      <c r="C80" s="49">
        <v>0.40200000000000002</v>
      </c>
      <c r="D80" s="49">
        <v>0.40200000000000002</v>
      </c>
      <c r="E80" s="49">
        <v>0.40200000000000002</v>
      </c>
      <c r="F80" s="49" t="s">
        <v>815</v>
      </c>
      <c r="G80" s="81">
        <v>45754</v>
      </c>
      <c r="H80" s="49" t="s">
        <v>768</v>
      </c>
      <c r="I80" s="49" t="s">
        <v>768</v>
      </c>
      <c r="J80" s="81">
        <v>45773</v>
      </c>
      <c r="K80" s="49" t="s">
        <v>843</v>
      </c>
      <c r="L80" s="49"/>
      <c r="M80" s="4"/>
    </row>
    <row r="81" spans="1:13" ht="44" customHeight="1">
      <c r="A81" s="49">
        <v>79</v>
      </c>
      <c r="B81" s="49" t="s">
        <v>1227</v>
      </c>
      <c r="C81" s="49">
        <v>2.5760000000000001</v>
      </c>
      <c r="D81" s="49">
        <v>2.5760000000000001</v>
      </c>
      <c r="E81" s="49">
        <v>2.5760000000000001</v>
      </c>
      <c r="F81" s="49" t="s">
        <v>956</v>
      </c>
      <c r="G81" s="81">
        <v>45712</v>
      </c>
      <c r="H81" s="49" t="s">
        <v>768</v>
      </c>
      <c r="I81" s="49" t="s">
        <v>768</v>
      </c>
      <c r="J81" s="81">
        <v>45738</v>
      </c>
      <c r="K81" s="49" t="s">
        <v>843</v>
      </c>
      <c r="L81" s="49"/>
      <c r="M81" s="49"/>
    </row>
    <row r="82" spans="1:13" ht="35" customHeight="1">
      <c r="A82" s="49">
        <v>80</v>
      </c>
      <c r="B82" s="49" t="s">
        <v>1171</v>
      </c>
      <c r="C82" s="49">
        <v>2.9809999999999999</v>
      </c>
      <c r="D82" s="49">
        <v>2.9809999999999999</v>
      </c>
      <c r="E82" s="49">
        <v>2.9809999999999999</v>
      </c>
      <c r="F82" s="49" t="s">
        <v>956</v>
      </c>
      <c r="G82" s="81">
        <v>45695</v>
      </c>
      <c r="H82" s="49" t="s">
        <v>768</v>
      </c>
      <c r="I82" s="49" t="s">
        <v>768</v>
      </c>
      <c r="J82" s="81">
        <v>45703</v>
      </c>
      <c r="K82" s="49" t="s">
        <v>843</v>
      </c>
      <c r="L82" s="49"/>
      <c r="M82" s="49"/>
    </row>
    <row r="83" spans="1:13" ht="34" customHeight="1">
      <c r="A83" s="49">
        <v>82</v>
      </c>
      <c r="B83" s="49" t="s">
        <v>1579</v>
      </c>
      <c r="C83" s="49">
        <v>0.37</v>
      </c>
      <c r="D83" s="49">
        <v>0.37</v>
      </c>
      <c r="E83" s="49">
        <v>0.37</v>
      </c>
      <c r="F83" s="49" t="s">
        <v>815</v>
      </c>
      <c r="G83" s="81">
        <v>45903</v>
      </c>
      <c r="H83" s="49" t="s">
        <v>768</v>
      </c>
      <c r="I83" s="49" t="s">
        <v>1082</v>
      </c>
      <c r="J83" s="81">
        <v>45910</v>
      </c>
      <c r="K83" s="49" t="s">
        <v>1586</v>
      </c>
      <c r="L83" s="49"/>
      <c r="M83" s="4"/>
    </row>
    <row r="84" spans="1:13" ht="35" customHeight="1">
      <c r="A84" s="49"/>
      <c r="B84" s="49"/>
      <c r="C84" s="49"/>
      <c r="D84" s="49"/>
      <c r="E84" s="49"/>
      <c r="F84" s="49"/>
      <c r="G84" s="81"/>
      <c r="H84" s="49"/>
      <c r="I84" s="49"/>
      <c r="J84" s="49"/>
      <c r="K84" s="49"/>
      <c r="L84" s="49"/>
      <c r="M84" s="4"/>
    </row>
    <row r="85" spans="1:13" ht="35" customHeight="1">
      <c r="A85" s="49"/>
      <c r="B85" s="49"/>
      <c r="C85" s="49"/>
      <c r="D85" s="49"/>
      <c r="E85" s="49"/>
      <c r="F85" s="49"/>
      <c r="G85" s="81"/>
      <c r="H85" s="49"/>
      <c r="I85" s="49"/>
      <c r="J85" s="49"/>
      <c r="K85" s="49"/>
      <c r="L85" s="49"/>
      <c r="M85" s="4"/>
    </row>
    <row r="86" spans="1:13" ht="35" customHeight="1">
      <c r="A86" s="49"/>
      <c r="B86" s="49"/>
      <c r="C86" s="49"/>
      <c r="D86" s="49"/>
      <c r="E86" s="49"/>
      <c r="F86" s="49"/>
      <c r="G86" s="81"/>
      <c r="H86" s="49"/>
      <c r="I86" s="49"/>
      <c r="J86" s="49"/>
      <c r="K86" s="49"/>
      <c r="L86" s="49"/>
      <c r="M86" s="4"/>
    </row>
    <row r="87" spans="1:13" ht="35" customHeight="1">
      <c r="A87" s="49"/>
      <c r="B87" s="49"/>
      <c r="C87" s="49"/>
      <c r="D87" s="49"/>
      <c r="E87" s="49"/>
      <c r="F87" s="49"/>
      <c r="G87" s="81"/>
      <c r="H87" s="49"/>
      <c r="I87" s="49"/>
      <c r="J87" s="49"/>
      <c r="K87" s="49"/>
      <c r="L87" s="49"/>
      <c r="M87" s="4"/>
    </row>
    <row r="88" spans="1:13" ht="35" customHeight="1">
      <c r="A88" s="49"/>
      <c r="B88" s="49"/>
      <c r="C88" s="49"/>
      <c r="D88" s="49"/>
      <c r="E88" s="49"/>
      <c r="F88" s="49"/>
      <c r="G88" s="81"/>
      <c r="H88" s="49"/>
      <c r="I88" s="49"/>
      <c r="J88" s="49"/>
      <c r="K88" s="49"/>
      <c r="L88" s="49"/>
      <c r="M88" s="4"/>
    </row>
    <row r="89" spans="1:13" ht="35" customHeight="1">
      <c r="A89" s="49"/>
      <c r="B89" s="49"/>
      <c r="C89" s="49"/>
      <c r="D89" s="49"/>
      <c r="E89" s="49"/>
      <c r="F89" s="49"/>
      <c r="G89" s="81"/>
      <c r="H89" s="49"/>
      <c r="I89" s="49"/>
      <c r="J89" s="49"/>
      <c r="K89" s="49"/>
      <c r="L89" s="49"/>
      <c r="M89" s="4"/>
    </row>
    <row r="90" spans="1:13" ht="35" customHeight="1">
      <c r="A90" s="49"/>
      <c r="B90" s="49"/>
      <c r="C90" s="49"/>
      <c r="D90" s="49"/>
      <c r="E90" s="49"/>
      <c r="F90" s="49"/>
      <c r="G90" s="81"/>
      <c r="H90" s="49"/>
      <c r="I90" s="49"/>
      <c r="J90" s="49"/>
      <c r="K90" s="49"/>
      <c r="L90" s="49"/>
      <c r="M90" s="4"/>
    </row>
    <row r="91" spans="1:13" ht="3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"/>
    </row>
  </sheetData>
  <autoFilter ref="A3:M91" xr:uid="{2CE7AB32-4B5F-47CD-8D1D-843AE14805BB}"/>
  <sortState xmlns:xlrd2="http://schemas.microsoft.com/office/spreadsheetml/2017/richdata2" ref="B5:K82">
    <sortCondition ref="B4:B82"/>
  </sortState>
  <mergeCells count="1">
    <mergeCell ref="A2:M2"/>
  </mergeCells>
  <conditionalFormatting sqref="B1:B1048576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01E7-EE4C-450E-BFA1-A707FADF1156}">
  <dimension ref="A1:Q51"/>
  <sheetViews>
    <sheetView view="pageBreakPreview" zoomScale="70" zoomScaleNormal="70" zoomScaleSheetLayoutView="70" workbookViewId="0">
      <pane ySplit="3" topLeftCell="A30" activePane="bottomLeft" state="frozen"/>
      <selection pane="bottomLeft" activeCell="A33" sqref="A33:Q38"/>
    </sheetView>
  </sheetViews>
  <sheetFormatPr defaultRowHeight="14.5"/>
  <cols>
    <col min="1" max="1" width="4.6328125" customWidth="1"/>
    <col min="2" max="2" width="17.36328125" customWidth="1"/>
    <col min="4" max="4" width="8.54296875" customWidth="1"/>
    <col min="5" max="5" width="11.54296875" customWidth="1"/>
    <col min="6" max="6" width="15.54296875" customWidth="1"/>
    <col min="7" max="7" width="16" customWidth="1"/>
    <col min="8" max="8" width="15.1796875" bestFit="1" customWidth="1"/>
    <col min="9" max="9" width="12.90625" customWidth="1"/>
    <col min="10" max="10" width="10.36328125" customWidth="1"/>
    <col min="11" max="11" width="10.6328125" customWidth="1"/>
    <col min="12" max="12" width="24.453125" bestFit="1" customWidth="1"/>
    <col min="13" max="13" width="25.81640625" customWidth="1"/>
    <col min="14" max="14" width="13.81640625" customWidth="1"/>
    <col min="15" max="15" width="10.453125" bestFit="1" customWidth="1"/>
    <col min="16" max="16" width="11.81640625" customWidth="1"/>
    <col min="17" max="17" width="21.1796875" customWidth="1"/>
  </cols>
  <sheetData>
    <row r="1" spans="1:17" ht="21.5" customHeight="1">
      <c r="A1" s="537" t="s">
        <v>1178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</row>
    <row r="2" spans="1:17" ht="21" customHeight="1">
      <c r="A2" s="538" t="s">
        <v>805</v>
      </c>
      <c r="B2" s="538" t="s">
        <v>806</v>
      </c>
      <c r="C2" s="538" t="s">
        <v>1174</v>
      </c>
      <c r="D2" s="538" t="s">
        <v>808</v>
      </c>
      <c r="E2" s="538" t="s">
        <v>1179</v>
      </c>
      <c r="F2" s="540" t="s">
        <v>468</v>
      </c>
      <c r="G2" s="540"/>
      <c r="H2" s="540" t="s">
        <v>469</v>
      </c>
      <c r="I2" s="540"/>
      <c r="J2" s="538" t="s">
        <v>1175</v>
      </c>
      <c r="K2" s="538" t="s">
        <v>1176</v>
      </c>
      <c r="L2" s="538" t="s">
        <v>1177</v>
      </c>
      <c r="M2" s="538" t="s">
        <v>809</v>
      </c>
      <c r="N2" s="538" t="s">
        <v>823</v>
      </c>
      <c r="O2" s="538" t="s">
        <v>1014</v>
      </c>
      <c r="P2" s="538" t="s">
        <v>1180</v>
      </c>
      <c r="Q2" s="538" t="s">
        <v>539</v>
      </c>
    </row>
    <row r="3" spans="1:17" ht="25" customHeight="1">
      <c r="A3" s="539"/>
      <c r="B3" s="539"/>
      <c r="C3" s="539"/>
      <c r="D3" s="539"/>
      <c r="E3" s="539"/>
      <c r="F3" s="310" t="s">
        <v>501</v>
      </c>
      <c r="G3" s="310" t="s">
        <v>503</v>
      </c>
      <c r="H3" s="310" t="s">
        <v>501</v>
      </c>
      <c r="I3" s="310" t="s">
        <v>503</v>
      </c>
      <c r="J3" s="539"/>
      <c r="K3" s="539"/>
      <c r="L3" s="539"/>
      <c r="M3" s="539"/>
      <c r="N3" s="539"/>
      <c r="O3" s="539"/>
      <c r="P3" s="539"/>
      <c r="Q3" s="539"/>
    </row>
    <row r="4" spans="1:17" ht="27" customHeight="1">
      <c r="A4" s="4">
        <v>1</v>
      </c>
      <c r="B4" s="49" t="s">
        <v>1172</v>
      </c>
      <c r="C4" s="4">
        <v>0.25600000000000001</v>
      </c>
      <c r="D4" s="4" t="s">
        <v>1236</v>
      </c>
      <c r="E4" s="48">
        <v>45675</v>
      </c>
      <c r="F4" s="48">
        <v>45680</v>
      </c>
      <c r="G4" s="48">
        <v>45681</v>
      </c>
      <c r="H4" s="48">
        <v>45683</v>
      </c>
      <c r="I4" s="48">
        <v>45685</v>
      </c>
      <c r="J4" s="4">
        <v>0.25600000000000001</v>
      </c>
      <c r="K4" s="4">
        <v>0.25600000000000001</v>
      </c>
      <c r="L4" s="4" t="s">
        <v>768</v>
      </c>
      <c r="M4" s="4" t="s">
        <v>1002</v>
      </c>
      <c r="N4" s="49" t="s">
        <v>1237</v>
      </c>
      <c r="O4" s="4"/>
      <c r="P4" s="4"/>
      <c r="Q4" s="4" t="s">
        <v>1290</v>
      </c>
    </row>
    <row r="5" spans="1:17" ht="43.5" customHeight="1">
      <c r="A5" s="4">
        <v>2</v>
      </c>
      <c r="B5" s="49" t="s">
        <v>1163</v>
      </c>
      <c r="C5" s="4">
        <v>0.33800000000000002</v>
      </c>
      <c r="D5" s="4" t="s">
        <v>815</v>
      </c>
      <c r="E5" s="48">
        <v>45674</v>
      </c>
      <c r="F5" s="48">
        <v>45680</v>
      </c>
      <c r="G5" s="48">
        <v>45682</v>
      </c>
      <c r="H5" s="48">
        <v>45683</v>
      </c>
      <c r="I5" s="48">
        <v>45685</v>
      </c>
      <c r="J5" s="4">
        <v>0.33800000000000002</v>
      </c>
      <c r="K5" s="4">
        <v>0.33800000000000002</v>
      </c>
      <c r="L5" s="4" t="s">
        <v>768</v>
      </c>
      <c r="M5" s="4" t="s">
        <v>1002</v>
      </c>
      <c r="N5" s="4" t="s">
        <v>1181</v>
      </c>
      <c r="O5" s="4">
        <v>34</v>
      </c>
      <c r="P5" s="4"/>
      <c r="Q5" s="4" t="s">
        <v>1291</v>
      </c>
    </row>
    <row r="6" spans="1:17" ht="33.5" customHeight="1">
      <c r="A6" s="49">
        <v>3</v>
      </c>
      <c r="B6" s="49" t="s">
        <v>1199</v>
      </c>
      <c r="C6" s="49">
        <v>0.24299999999999999</v>
      </c>
      <c r="D6" s="49" t="s">
        <v>1236</v>
      </c>
      <c r="E6" s="81">
        <v>45725</v>
      </c>
      <c r="F6" s="81">
        <v>45727</v>
      </c>
      <c r="G6" s="81">
        <v>45728</v>
      </c>
      <c r="H6" s="81">
        <v>45729</v>
      </c>
      <c r="I6" s="81">
        <v>45731</v>
      </c>
      <c r="J6" s="49">
        <v>0.24299999999999999</v>
      </c>
      <c r="K6" s="49">
        <v>0.24299999999999999</v>
      </c>
      <c r="L6" s="49" t="s">
        <v>768</v>
      </c>
      <c r="M6" s="49" t="s">
        <v>768</v>
      </c>
      <c r="N6" s="49" t="s">
        <v>1237</v>
      </c>
      <c r="O6" s="49"/>
      <c r="P6" s="49"/>
      <c r="Q6" s="49" t="s">
        <v>1293</v>
      </c>
    </row>
    <row r="7" spans="1:17" ht="45.5" customHeight="1">
      <c r="A7" s="49">
        <v>4</v>
      </c>
      <c r="B7" s="49" t="s">
        <v>1200</v>
      </c>
      <c r="C7" s="154">
        <v>0.44</v>
      </c>
      <c r="D7" s="49" t="s">
        <v>815</v>
      </c>
      <c r="E7" s="49"/>
      <c r="F7" s="81">
        <v>45732</v>
      </c>
      <c r="G7" s="81">
        <v>45734</v>
      </c>
      <c r="H7" s="81">
        <v>45735</v>
      </c>
      <c r="I7" s="81">
        <v>45738</v>
      </c>
      <c r="J7" s="49">
        <v>0.44</v>
      </c>
      <c r="K7" s="49">
        <v>0.44</v>
      </c>
      <c r="L7" s="49" t="s">
        <v>768</v>
      </c>
      <c r="M7" s="49" t="s">
        <v>768</v>
      </c>
      <c r="N7" s="49" t="s">
        <v>1181</v>
      </c>
      <c r="O7" s="49"/>
      <c r="P7" s="49"/>
      <c r="Q7" s="49" t="s">
        <v>1307</v>
      </c>
    </row>
    <row r="8" spans="1:17" ht="41" customHeight="1">
      <c r="A8" s="49">
        <v>5</v>
      </c>
      <c r="B8" s="49" t="s">
        <v>1201</v>
      </c>
      <c r="C8" s="49">
        <v>1.8089999999999999</v>
      </c>
      <c r="D8" s="49" t="s">
        <v>956</v>
      </c>
      <c r="E8" s="81">
        <v>45698</v>
      </c>
      <c r="F8" s="81">
        <v>45699</v>
      </c>
      <c r="G8" s="81">
        <v>45701</v>
      </c>
      <c r="H8" s="81">
        <v>45709</v>
      </c>
      <c r="I8" s="81">
        <v>45712</v>
      </c>
      <c r="J8" s="49">
        <v>1.8089999999999999</v>
      </c>
      <c r="K8" s="49">
        <v>1.8089999999999999</v>
      </c>
      <c r="L8" s="49" t="s">
        <v>768</v>
      </c>
      <c r="M8" s="49" t="s">
        <v>768</v>
      </c>
      <c r="N8" s="49" t="s">
        <v>1181</v>
      </c>
      <c r="O8" s="49">
        <v>45</v>
      </c>
      <c r="P8" s="49"/>
      <c r="Q8" s="49" t="s">
        <v>1290</v>
      </c>
    </row>
    <row r="9" spans="1:17" ht="37.5" customHeight="1">
      <c r="A9" s="49">
        <v>6</v>
      </c>
      <c r="B9" s="49" t="s">
        <v>1216</v>
      </c>
      <c r="C9" s="49">
        <v>1.839</v>
      </c>
      <c r="D9" s="49" t="s">
        <v>956</v>
      </c>
      <c r="E9" s="81">
        <v>45701</v>
      </c>
      <c r="F9" s="81">
        <v>45700</v>
      </c>
      <c r="G9" s="81">
        <v>45713</v>
      </c>
      <c r="H9" s="81">
        <v>45736</v>
      </c>
      <c r="I9" s="81">
        <v>45737</v>
      </c>
      <c r="J9" s="49">
        <v>1.839</v>
      </c>
      <c r="K9" s="49">
        <v>1.839</v>
      </c>
      <c r="L9" s="49" t="s">
        <v>768</v>
      </c>
      <c r="M9" s="49" t="s">
        <v>768</v>
      </c>
      <c r="N9" s="49" t="s">
        <v>1215</v>
      </c>
      <c r="O9" s="49">
        <v>54</v>
      </c>
      <c r="P9" s="49">
        <v>4</v>
      </c>
      <c r="Q9" s="4"/>
    </row>
    <row r="10" spans="1:17" ht="40.5" customHeight="1">
      <c r="A10" s="49">
        <v>7</v>
      </c>
      <c r="B10" s="49" t="s">
        <v>1220</v>
      </c>
      <c r="C10" s="49">
        <v>0.68500000000000005</v>
      </c>
      <c r="D10" s="49" t="s">
        <v>815</v>
      </c>
      <c r="E10" s="81">
        <v>45704</v>
      </c>
      <c r="F10" s="81">
        <v>45705</v>
      </c>
      <c r="G10" s="81">
        <v>45707</v>
      </c>
      <c r="H10" s="81">
        <v>45728</v>
      </c>
      <c r="I10" s="81">
        <v>45731</v>
      </c>
      <c r="J10" s="49">
        <v>0.68500000000000005</v>
      </c>
      <c r="K10" s="49">
        <v>0.68500000000000005</v>
      </c>
      <c r="L10" s="49" t="s">
        <v>768</v>
      </c>
      <c r="M10" s="49" t="s">
        <v>768</v>
      </c>
      <c r="N10" s="49" t="s">
        <v>1181</v>
      </c>
      <c r="O10" s="49"/>
      <c r="P10" s="49"/>
      <c r="Q10" s="49" t="s">
        <v>1292</v>
      </c>
    </row>
    <row r="11" spans="1:17" ht="34.5" customHeight="1">
      <c r="A11" s="49">
        <v>8</v>
      </c>
      <c r="B11" s="49" t="s">
        <v>1223</v>
      </c>
      <c r="C11" s="49">
        <v>0.222</v>
      </c>
      <c r="D11" s="49" t="s">
        <v>1236</v>
      </c>
      <c r="E11" s="49"/>
      <c r="F11" s="81">
        <v>45732</v>
      </c>
      <c r="G11" s="81">
        <v>45734</v>
      </c>
      <c r="H11" s="81">
        <v>45735</v>
      </c>
      <c r="I11" s="81">
        <v>45737</v>
      </c>
      <c r="J11" s="49">
        <v>0.222</v>
      </c>
      <c r="K11" s="49">
        <v>0.222</v>
      </c>
      <c r="L11" s="49" t="s">
        <v>768</v>
      </c>
      <c r="M11" s="49" t="s">
        <v>768</v>
      </c>
      <c r="N11" s="49" t="s">
        <v>1237</v>
      </c>
      <c r="O11" s="49"/>
      <c r="P11" s="49"/>
      <c r="Q11" s="4" t="s">
        <v>1294</v>
      </c>
    </row>
    <row r="12" spans="1:17" ht="36" customHeight="1">
      <c r="A12" s="49">
        <v>9</v>
      </c>
      <c r="B12" s="49" t="s">
        <v>1232</v>
      </c>
      <c r="C12" s="49">
        <v>0.24199999999999999</v>
      </c>
      <c r="D12" s="49" t="s">
        <v>1236</v>
      </c>
      <c r="E12" s="81">
        <v>45716</v>
      </c>
      <c r="F12" s="81">
        <v>45718</v>
      </c>
      <c r="G12" s="81">
        <v>45720</v>
      </c>
      <c r="H12" s="81">
        <v>45722</v>
      </c>
      <c r="I12" s="81">
        <v>45724</v>
      </c>
      <c r="J12" s="49">
        <v>0.24199999999999999</v>
      </c>
      <c r="K12" s="49">
        <v>0.24199999999999999</v>
      </c>
      <c r="L12" s="49" t="s">
        <v>768</v>
      </c>
      <c r="M12" s="49" t="s">
        <v>768</v>
      </c>
      <c r="N12" s="49" t="s">
        <v>1237</v>
      </c>
      <c r="O12" s="49">
        <v>10</v>
      </c>
      <c r="P12" s="49"/>
      <c r="Q12" s="49" t="s">
        <v>1304</v>
      </c>
    </row>
    <row r="13" spans="1:17" ht="27" customHeight="1">
      <c r="A13" s="49">
        <v>10</v>
      </c>
      <c r="B13" s="49" t="s">
        <v>1244</v>
      </c>
      <c r="C13" s="154">
        <v>0.3</v>
      </c>
      <c r="D13" s="49" t="s">
        <v>815</v>
      </c>
      <c r="E13" s="49"/>
      <c r="F13" s="81">
        <v>45714</v>
      </c>
      <c r="G13" s="81">
        <v>45716</v>
      </c>
      <c r="H13" s="81">
        <v>45754</v>
      </c>
      <c r="I13" s="81">
        <v>45755</v>
      </c>
      <c r="J13" s="154">
        <v>0.3</v>
      </c>
      <c r="K13" s="49">
        <v>0.3</v>
      </c>
      <c r="L13" s="49" t="s">
        <v>768</v>
      </c>
      <c r="M13" s="49" t="s">
        <v>768</v>
      </c>
      <c r="N13" s="49" t="s">
        <v>1181</v>
      </c>
      <c r="O13" s="49"/>
      <c r="P13" s="49"/>
      <c r="Q13" s="4"/>
    </row>
    <row r="14" spans="1:17" ht="40" customHeight="1">
      <c r="A14" s="49">
        <v>11</v>
      </c>
      <c r="B14" s="49" t="s">
        <v>1245</v>
      </c>
      <c r="C14" s="49">
        <v>2.0529999999999999</v>
      </c>
      <c r="D14" s="49" t="s">
        <v>956</v>
      </c>
      <c r="E14" s="81">
        <v>45717</v>
      </c>
      <c r="F14" s="81">
        <v>45728</v>
      </c>
      <c r="G14" s="81">
        <v>45731</v>
      </c>
      <c r="H14" s="81">
        <v>45821</v>
      </c>
      <c r="I14" s="81">
        <v>45823</v>
      </c>
      <c r="J14" s="49">
        <v>2.0529999999999999</v>
      </c>
      <c r="K14" s="49">
        <v>2.0529999999999999</v>
      </c>
      <c r="L14" s="49" t="s">
        <v>768</v>
      </c>
      <c r="M14" s="49" t="s">
        <v>768</v>
      </c>
      <c r="N14" s="49" t="s">
        <v>1356</v>
      </c>
      <c r="O14" s="49"/>
      <c r="P14" s="49"/>
      <c r="Q14" s="49" t="s">
        <v>1388</v>
      </c>
    </row>
    <row r="15" spans="1:17" ht="27" customHeight="1">
      <c r="A15" s="49">
        <v>12</v>
      </c>
      <c r="B15" s="49" t="s">
        <v>1260</v>
      </c>
      <c r="C15" s="49">
        <v>0.83499999999999996</v>
      </c>
      <c r="D15" s="49" t="s">
        <v>815</v>
      </c>
      <c r="E15" s="49"/>
      <c r="F15" s="81">
        <v>45738</v>
      </c>
      <c r="G15" s="81">
        <v>45740</v>
      </c>
      <c r="H15" s="81">
        <v>45741</v>
      </c>
      <c r="I15" s="81">
        <v>45744</v>
      </c>
      <c r="J15" s="49">
        <v>0.83499999999999996</v>
      </c>
      <c r="K15" s="49">
        <v>0.83499999999999996</v>
      </c>
      <c r="L15" s="49" t="s">
        <v>768</v>
      </c>
      <c r="M15" s="49" t="s">
        <v>768</v>
      </c>
      <c r="N15" s="49" t="s">
        <v>1181</v>
      </c>
      <c r="O15" s="49"/>
      <c r="P15" s="49"/>
      <c r="Q15" s="4" t="s">
        <v>1306</v>
      </c>
    </row>
    <row r="16" spans="1:17" ht="27" customHeight="1">
      <c r="A16" s="49">
        <v>13</v>
      </c>
      <c r="B16" s="49" t="s">
        <v>1274</v>
      </c>
      <c r="C16" s="154">
        <v>0.34</v>
      </c>
      <c r="D16" s="49" t="s">
        <v>1236</v>
      </c>
      <c r="E16" s="49"/>
      <c r="F16" s="81">
        <v>45739</v>
      </c>
      <c r="G16" s="81">
        <v>45740</v>
      </c>
      <c r="H16" s="81">
        <v>45741</v>
      </c>
      <c r="I16" s="81">
        <v>45744</v>
      </c>
      <c r="J16" s="154">
        <v>0.34</v>
      </c>
      <c r="K16" s="154">
        <v>0.34</v>
      </c>
      <c r="L16" s="49" t="s">
        <v>768</v>
      </c>
      <c r="M16" s="49" t="s">
        <v>768</v>
      </c>
      <c r="N16" s="49" t="s">
        <v>1237</v>
      </c>
      <c r="O16" s="49"/>
      <c r="P16" s="49"/>
      <c r="Q16" s="49"/>
    </row>
    <row r="17" spans="1:17" ht="35.5" customHeight="1">
      <c r="A17" s="49">
        <v>14</v>
      </c>
      <c r="B17" s="49" t="s">
        <v>1287</v>
      </c>
      <c r="C17" s="154">
        <v>1.44</v>
      </c>
      <c r="D17" s="49" t="s">
        <v>956</v>
      </c>
      <c r="E17" s="81">
        <v>45741</v>
      </c>
      <c r="F17" s="81">
        <v>45743</v>
      </c>
      <c r="G17" s="81">
        <v>45745</v>
      </c>
      <c r="H17" s="81">
        <v>45754</v>
      </c>
      <c r="I17" s="81">
        <v>45757</v>
      </c>
      <c r="J17" s="154">
        <v>1.44</v>
      </c>
      <c r="K17" s="49">
        <v>1.44</v>
      </c>
      <c r="L17" s="49" t="s">
        <v>768</v>
      </c>
      <c r="M17" s="49" t="s">
        <v>768</v>
      </c>
      <c r="N17" s="49" t="s">
        <v>1215</v>
      </c>
      <c r="O17" s="49"/>
      <c r="P17" s="49"/>
      <c r="Q17" s="4"/>
    </row>
    <row r="18" spans="1:17" ht="27" customHeight="1">
      <c r="A18" s="49">
        <v>15</v>
      </c>
      <c r="B18" s="49" t="s">
        <v>1298</v>
      </c>
      <c r="C18" s="49">
        <v>0.246</v>
      </c>
      <c r="D18" s="49" t="s">
        <v>1236</v>
      </c>
      <c r="E18" s="49"/>
      <c r="F18" s="81">
        <v>45751</v>
      </c>
      <c r="G18" s="81">
        <v>45753</v>
      </c>
      <c r="H18" s="81">
        <v>45754</v>
      </c>
      <c r="I18" s="81">
        <v>45755</v>
      </c>
      <c r="J18" s="49">
        <v>0.246</v>
      </c>
      <c r="K18" s="49">
        <v>0.246</v>
      </c>
      <c r="L18" s="49" t="s">
        <v>768</v>
      </c>
      <c r="M18" s="49" t="s">
        <v>768</v>
      </c>
      <c r="N18" s="49" t="s">
        <v>1237</v>
      </c>
      <c r="O18" s="49"/>
      <c r="P18" s="49"/>
      <c r="Q18" s="4"/>
    </row>
    <row r="19" spans="1:17" ht="32" customHeight="1">
      <c r="A19" s="49">
        <v>16</v>
      </c>
      <c r="B19" s="49" t="s">
        <v>1305</v>
      </c>
      <c r="C19" s="49">
        <v>0.51100000000000001</v>
      </c>
      <c r="D19" s="49" t="s">
        <v>815</v>
      </c>
      <c r="E19" s="49"/>
      <c r="F19" s="81">
        <v>45748</v>
      </c>
      <c r="G19" s="81">
        <v>45750</v>
      </c>
      <c r="H19" s="81">
        <v>45754</v>
      </c>
      <c r="I19" s="81">
        <v>45757</v>
      </c>
      <c r="J19" s="49">
        <v>0.51100000000000001</v>
      </c>
      <c r="K19" s="49">
        <v>0.51100000000000001</v>
      </c>
      <c r="L19" s="49" t="s">
        <v>768</v>
      </c>
      <c r="M19" s="49" t="s">
        <v>768</v>
      </c>
      <c r="N19" s="49" t="s">
        <v>1366</v>
      </c>
      <c r="O19" s="49"/>
      <c r="P19" s="49"/>
      <c r="Q19" s="4"/>
    </row>
    <row r="20" spans="1:17" ht="27" customHeight="1">
      <c r="A20" s="49">
        <v>17</v>
      </c>
      <c r="B20" s="49" t="s">
        <v>1311</v>
      </c>
      <c r="C20" s="49">
        <v>1.2370000000000001</v>
      </c>
      <c r="D20" s="49" t="s">
        <v>956</v>
      </c>
      <c r="E20" s="49"/>
      <c r="F20" s="81">
        <v>45752</v>
      </c>
      <c r="G20" s="81">
        <v>45755</v>
      </c>
      <c r="H20" s="81">
        <v>45765</v>
      </c>
      <c r="I20" s="81">
        <v>45770</v>
      </c>
      <c r="J20" s="49">
        <v>1.2370000000000001</v>
      </c>
      <c r="K20" s="49">
        <v>1.2370000000000001</v>
      </c>
      <c r="L20" s="49" t="s">
        <v>768</v>
      </c>
      <c r="M20" s="49" t="s">
        <v>768</v>
      </c>
      <c r="N20" s="49" t="s">
        <v>1331</v>
      </c>
      <c r="O20" s="49"/>
      <c r="P20" s="49"/>
      <c r="Q20" s="4"/>
    </row>
    <row r="21" spans="1:17" ht="27" customHeight="1">
      <c r="A21" s="49">
        <v>18</v>
      </c>
      <c r="B21" s="49" t="s">
        <v>1313</v>
      </c>
      <c r="C21" s="49">
        <v>2.8210000000000002</v>
      </c>
      <c r="D21" s="49" t="s">
        <v>956</v>
      </c>
      <c r="E21" s="49"/>
      <c r="F21" s="81">
        <v>45759</v>
      </c>
      <c r="G21" s="81">
        <v>45761</v>
      </c>
      <c r="H21" s="81">
        <v>45761</v>
      </c>
      <c r="I21" s="81">
        <v>45762</v>
      </c>
      <c r="J21" s="49">
        <v>2.8210000000000002</v>
      </c>
      <c r="K21" s="49">
        <v>2.8210000000000002</v>
      </c>
      <c r="L21" s="49" t="s">
        <v>768</v>
      </c>
      <c r="M21" s="49" t="s">
        <v>768</v>
      </c>
      <c r="N21" s="49" t="s">
        <v>1327</v>
      </c>
      <c r="O21" s="49"/>
      <c r="P21" s="49"/>
      <c r="Q21" s="4" t="s">
        <v>1306</v>
      </c>
    </row>
    <row r="22" spans="1:17" ht="27" customHeight="1">
      <c r="A22" s="49">
        <v>19</v>
      </c>
      <c r="B22" s="49" t="s">
        <v>1318</v>
      </c>
      <c r="C22" s="49">
        <v>0.29199999999999998</v>
      </c>
      <c r="D22" s="49" t="s">
        <v>1236</v>
      </c>
      <c r="E22" s="49"/>
      <c r="F22" s="81">
        <v>45764</v>
      </c>
      <c r="G22" s="81">
        <v>45766</v>
      </c>
      <c r="H22" s="81">
        <v>45768</v>
      </c>
      <c r="I22" s="81">
        <v>45770</v>
      </c>
      <c r="J22" s="49">
        <v>0.29199999999999998</v>
      </c>
      <c r="K22" s="49">
        <v>0.29199999999999998</v>
      </c>
      <c r="L22" s="49" t="s">
        <v>768</v>
      </c>
      <c r="M22" s="49" t="s">
        <v>768</v>
      </c>
      <c r="N22" s="49" t="s">
        <v>1237</v>
      </c>
      <c r="O22" s="49"/>
      <c r="P22" s="49"/>
      <c r="Q22" s="4"/>
    </row>
    <row r="23" spans="1:17" ht="27" customHeight="1">
      <c r="A23" s="49">
        <v>20</v>
      </c>
      <c r="B23" s="49" t="s">
        <v>1319</v>
      </c>
      <c r="C23" s="49">
        <v>0.26800000000000002</v>
      </c>
      <c r="D23" s="49" t="s">
        <v>815</v>
      </c>
      <c r="E23" s="49"/>
      <c r="F23" s="81">
        <v>45759</v>
      </c>
      <c r="G23" s="81">
        <v>45762</v>
      </c>
      <c r="H23" s="81">
        <v>45768</v>
      </c>
      <c r="I23" s="81">
        <v>45772</v>
      </c>
      <c r="J23" s="49">
        <v>0.26800000000000002</v>
      </c>
      <c r="K23" s="49">
        <v>0.26800000000000002</v>
      </c>
      <c r="L23" s="49" t="s">
        <v>768</v>
      </c>
      <c r="M23" s="49" t="s">
        <v>768</v>
      </c>
      <c r="N23" s="49" t="s">
        <v>1320</v>
      </c>
      <c r="O23" s="49"/>
      <c r="P23" s="49"/>
      <c r="Q23" s="4"/>
    </row>
    <row r="24" spans="1:17" ht="27" customHeight="1">
      <c r="A24" s="49">
        <v>21</v>
      </c>
      <c r="B24" s="49" t="s">
        <v>1326</v>
      </c>
      <c r="C24" s="49">
        <v>2.1080000000000001</v>
      </c>
      <c r="D24" s="49" t="s">
        <v>956</v>
      </c>
      <c r="E24" s="49"/>
      <c r="F24" s="81">
        <v>45765</v>
      </c>
      <c r="G24" s="81">
        <v>45767</v>
      </c>
      <c r="H24" s="81">
        <v>45768</v>
      </c>
      <c r="I24" s="81">
        <v>45772</v>
      </c>
      <c r="J24" s="49">
        <v>2.1080000000000001</v>
      </c>
      <c r="K24" s="49">
        <v>2.1080000000000001</v>
      </c>
      <c r="L24" s="49" t="s">
        <v>768</v>
      </c>
      <c r="M24" s="49" t="s">
        <v>768</v>
      </c>
      <c r="N24" s="49" t="s">
        <v>1327</v>
      </c>
      <c r="O24" s="49"/>
      <c r="P24" s="49"/>
      <c r="Q24" s="4" t="s">
        <v>1306</v>
      </c>
    </row>
    <row r="25" spans="1:17" ht="27" customHeight="1">
      <c r="A25" s="49">
        <v>22</v>
      </c>
      <c r="B25" s="49" t="s">
        <v>1330</v>
      </c>
      <c r="C25" s="49">
        <v>0.317</v>
      </c>
      <c r="D25" s="49" t="s">
        <v>815</v>
      </c>
      <c r="E25" s="49"/>
      <c r="F25" s="81">
        <v>45764</v>
      </c>
      <c r="G25" s="81">
        <v>45766</v>
      </c>
      <c r="H25" s="81">
        <v>45781</v>
      </c>
      <c r="I25" s="81">
        <v>45783</v>
      </c>
      <c r="J25" s="49">
        <v>0.317</v>
      </c>
      <c r="K25" s="49">
        <v>0.317</v>
      </c>
      <c r="L25" s="49" t="s">
        <v>768</v>
      </c>
      <c r="M25" s="49" t="s">
        <v>768</v>
      </c>
      <c r="N25" s="49" t="s">
        <v>1343</v>
      </c>
      <c r="O25" s="49"/>
      <c r="P25" s="49"/>
      <c r="Q25" s="49"/>
    </row>
    <row r="26" spans="1:17" ht="27" customHeight="1">
      <c r="A26" s="49">
        <v>23</v>
      </c>
      <c r="B26" s="49" t="s">
        <v>1333</v>
      </c>
      <c r="C26" s="49">
        <v>0.222</v>
      </c>
      <c r="D26" s="49" t="s">
        <v>1236</v>
      </c>
      <c r="E26" s="49"/>
      <c r="F26" s="81">
        <v>45776</v>
      </c>
      <c r="G26" s="81">
        <v>45778</v>
      </c>
      <c r="H26" s="81">
        <v>45779</v>
      </c>
      <c r="I26" s="81">
        <v>45781</v>
      </c>
      <c r="J26" s="49">
        <v>0.222</v>
      </c>
      <c r="K26" s="49">
        <v>0.222</v>
      </c>
      <c r="L26" s="49" t="s">
        <v>768</v>
      </c>
      <c r="M26" s="49" t="s">
        <v>768</v>
      </c>
      <c r="N26" s="49" t="s">
        <v>1237</v>
      </c>
      <c r="O26" s="49"/>
      <c r="P26" s="49"/>
      <c r="Q26" s="49"/>
    </row>
    <row r="27" spans="1:17" ht="27" customHeight="1">
      <c r="A27" s="49">
        <v>24</v>
      </c>
      <c r="B27" s="49" t="s">
        <v>1334</v>
      </c>
      <c r="C27" s="49">
        <v>0.73699999999999999</v>
      </c>
      <c r="D27" s="49" t="s">
        <v>815</v>
      </c>
      <c r="E27" s="49"/>
      <c r="F27" s="81">
        <v>45781</v>
      </c>
      <c r="G27" s="81">
        <v>45782</v>
      </c>
      <c r="H27" s="81">
        <v>45785</v>
      </c>
      <c r="I27" s="81">
        <v>45787</v>
      </c>
      <c r="J27" s="49">
        <v>0.73699999999999999</v>
      </c>
      <c r="K27" s="49">
        <v>0.73699999999999999</v>
      </c>
      <c r="L27" s="49" t="s">
        <v>768</v>
      </c>
      <c r="M27" s="49" t="s">
        <v>768</v>
      </c>
      <c r="N27" s="49" t="s">
        <v>1343</v>
      </c>
      <c r="O27" s="49"/>
      <c r="P27" s="49"/>
      <c r="Q27" s="49"/>
    </row>
    <row r="28" spans="1:17" ht="37" customHeight="1">
      <c r="A28" s="49">
        <v>25</v>
      </c>
      <c r="B28" s="49" t="s">
        <v>1336</v>
      </c>
      <c r="C28" s="49">
        <v>1.3680000000000001</v>
      </c>
      <c r="D28" s="49" t="s">
        <v>956</v>
      </c>
      <c r="E28" s="49"/>
      <c r="F28" s="81">
        <v>45776</v>
      </c>
      <c r="G28" s="81">
        <v>45780</v>
      </c>
      <c r="H28" s="81">
        <v>45786</v>
      </c>
      <c r="I28" s="81">
        <v>45789</v>
      </c>
      <c r="J28" s="49">
        <v>1.3680000000000001</v>
      </c>
      <c r="K28" s="49">
        <v>1.3680000000000001</v>
      </c>
      <c r="L28" s="49" t="s">
        <v>768</v>
      </c>
      <c r="M28" s="49" t="s">
        <v>768</v>
      </c>
      <c r="N28" s="49" t="s">
        <v>1215</v>
      </c>
      <c r="O28" s="49"/>
      <c r="P28" s="49"/>
      <c r="Q28" s="49"/>
    </row>
    <row r="29" spans="1:17" ht="50.5" customHeight="1">
      <c r="A29" s="49">
        <v>26</v>
      </c>
      <c r="B29" s="49" t="s">
        <v>1338</v>
      </c>
      <c r="C29" s="49">
        <v>1.74</v>
      </c>
      <c r="D29" s="49" t="s">
        <v>956</v>
      </c>
      <c r="E29" s="49"/>
      <c r="F29" s="49"/>
      <c r="G29" s="49"/>
      <c r="H29" s="49"/>
      <c r="I29" s="49"/>
      <c r="J29" s="49"/>
      <c r="K29" s="49"/>
      <c r="L29" s="119" t="s">
        <v>1368</v>
      </c>
      <c r="M29" s="49" t="s">
        <v>1358</v>
      </c>
      <c r="N29" s="49"/>
      <c r="O29" s="49"/>
      <c r="P29" s="49">
        <v>3</v>
      </c>
      <c r="Q29" s="49"/>
    </row>
    <row r="30" spans="1:17" ht="49" customHeight="1">
      <c r="A30" s="49">
        <v>27</v>
      </c>
      <c r="B30" s="49" t="s">
        <v>1355</v>
      </c>
      <c r="C30" s="49">
        <v>2.5249999999999999</v>
      </c>
      <c r="D30" s="49" t="s">
        <v>956</v>
      </c>
      <c r="E30" s="49"/>
      <c r="F30" s="49"/>
      <c r="G30" s="49"/>
      <c r="H30" s="49"/>
      <c r="I30" s="49"/>
      <c r="J30" s="49"/>
      <c r="K30" s="49"/>
      <c r="L30" s="119" t="s">
        <v>1368</v>
      </c>
      <c r="M30" s="49" t="s">
        <v>1361</v>
      </c>
      <c r="N30" s="49" t="s">
        <v>1356</v>
      </c>
      <c r="O30" s="49">
        <v>69</v>
      </c>
      <c r="P30" s="49">
        <v>1</v>
      </c>
      <c r="Q30" s="119" t="s">
        <v>1367</v>
      </c>
    </row>
    <row r="31" spans="1:17" ht="27" customHeight="1">
      <c r="A31" s="49">
        <v>28</v>
      </c>
      <c r="B31" s="49" t="s">
        <v>1391</v>
      </c>
      <c r="C31" s="49">
        <v>1.202</v>
      </c>
      <c r="D31" s="49" t="s">
        <v>956</v>
      </c>
      <c r="E31" s="49"/>
      <c r="F31" s="49"/>
      <c r="G31" s="49"/>
      <c r="H31" s="49"/>
      <c r="I31" s="49"/>
      <c r="J31" s="49"/>
      <c r="K31" s="49"/>
      <c r="L31" s="49" t="s">
        <v>1395</v>
      </c>
      <c r="M31" s="49" t="s">
        <v>1396</v>
      </c>
      <c r="N31" s="49"/>
      <c r="O31" s="49"/>
      <c r="P31" s="49"/>
      <c r="Q31" s="49"/>
    </row>
    <row r="32" spans="1:17" ht="46" customHeight="1">
      <c r="A32" s="4">
        <v>29</v>
      </c>
      <c r="B32" s="4" t="s">
        <v>1267</v>
      </c>
      <c r="C32" s="4">
        <v>1.484</v>
      </c>
      <c r="D32" s="4" t="s">
        <v>956</v>
      </c>
      <c r="E32" s="4"/>
      <c r="F32" s="48">
        <v>45916</v>
      </c>
      <c r="G32" s="48">
        <v>45927</v>
      </c>
      <c r="H32" s="48">
        <v>45932</v>
      </c>
      <c r="I32" s="48">
        <v>45935</v>
      </c>
      <c r="J32" s="4">
        <f>C32</f>
        <v>1.484</v>
      </c>
      <c r="K32" s="4">
        <f>C32</f>
        <v>1.484</v>
      </c>
      <c r="L32" s="4" t="s">
        <v>768</v>
      </c>
      <c r="M32" s="4" t="s">
        <v>768</v>
      </c>
      <c r="N32" s="4" t="s">
        <v>1343</v>
      </c>
      <c r="O32" s="4"/>
      <c r="P32" s="4">
        <v>1</v>
      </c>
      <c r="Q32" s="67" t="s">
        <v>1703</v>
      </c>
    </row>
    <row r="33" spans="1:17" ht="27" customHeight="1">
      <c r="A33" s="60">
        <f>A32+1</f>
        <v>30</v>
      </c>
      <c r="B33" s="60" t="s">
        <v>1847</v>
      </c>
      <c r="C33" s="60">
        <v>1.131</v>
      </c>
      <c r="D33" s="60" t="s">
        <v>956</v>
      </c>
      <c r="E33" s="60"/>
      <c r="F33" s="82"/>
      <c r="G33" s="60"/>
      <c r="H33" s="60"/>
      <c r="I33" s="60"/>
      <c r="J33" s="60"/>
      <c r="K33" s="60"/>
      <c r="L33" s="60" t="s">
        <v>1892</v>
      </c>
      <c r="M33" s="60"/>
      <c r="N33" s="60" t="s">
        <v>1343</v>
      </c>
      <c r="O33" s="60">
        <v>30</v>
      </c>
      <c r="P33" s="60"/>
      <c r="Q33" s="60"/>
    </row>
    <row r="34" spans="1:17" ht="27" customHeight="1">
      <c r="A34" s="60">
        <f>A33+1</f>
        <v>31</v>
      </c>
      <c r="B34" s="60" t="s">
        <v>1467</v>
      </c>
      <c r="C34" s="60">
        <v>0.48099999999999998</v>
      </c>
      <c r="D34" s="60" t="s">
        <v>1236</v>
      </c>
      <c r="E34" s="60"/>
      <c r="F34" s="82">
        <v>45937</v>
      </c>
      <c r="G34" s="60"/>
      <c r="H34" s="60"/>
      <c r="I34" s="60"/>
      <c r="J34" s="60"/>
      <c r="K34" s="60"/>
      <c r="L34" s="60" t="s">
        <v>1894</v>
      </c>
      <c r="M34" s="60"/>
      <c r="N34" s="60" t="s">
        <v>1671</v>
      </c>
      <c r="O34" s="60">
        <v>17</v>
      </c>
      <c r="P34" s="60"/>
      <c r="Q34" s="60"/>
    </row>
    <row r="35" spans="1:17" ht="27" customHeight="1">
      <c r="A35" s="60">
        <f t="shared" ref="A35:A38" si="0">A34+1</f>
        <v>32</v>
      </c>
      <c r="B35" s="60" t="s">
        <v>1672</v>
      </c>
      <c r="C35" s="60">
        <v>1.476</v>
      </c>
      <c r="D35" s="60" t="s">
        <v>956</v>
      </c>
      <c r="E35" s="60"/>
      <c r="F35" s="60"/>
      <c r="G35" s="60"/>
      <c r="H35" s="60"/>
      <c r="I35" s="60"/>
      <c r="J35" s="60"/>
      <c r="K35" s="60"/>
      <c r="L35" s="60" t="s">
        <v>1895</v>
      </c>
      <c r="M35" s="60"/>
      <c r="N35" s="60" t="s">
        <v>1909</v>
      </c>
      <c r="O35" s="60">
        <v>14</v>
      </c>
      <c r="P35" s="60"/>
      <c r="Q35" s="60"/>
    </row>
    <row r="36" spans="1:17" ht="27" customHeight="1">
      <c r="A36" s="60">
        <f t="shared" si="0"/>
        <v>33</v>
      </c>
      <c r="B36" s="60" t="s">
        <v>1852</v>
      </c>
      <c r="C36" s="60">
        <v>0.61099999999999999</v>
      </c>
      <c r="D36" s="60" t="s">
        <v>956</v>
      </c>
      <c r="E36" s="60"/>
      <c r="F36" s="60"/>
      <c r="G36" s="60"/>
      <c r="H36" s="60"/>
      <c r="I36" s="60"/>
      <c r="J36" s="60"/>
      <c r="K36" s="60"/>
      <c r="L36" s="60" t="s">
        <v>1853</v>
      </c>
      <c r="M36" s="60"/>
      <c r="N36" s="60" t="s">
        <v>1910</v>
      </c>
      <c r="O36" s="60">
        <v>26</v>
      </c>
      <c r="P36" s="60"/>
      <c r="Q36" s="60"/>
    </row>
    <row r="37" spans="1:17" ht="27" customHeight="1">
      <c r="A37" s="60">
        <f t="shared" si="0"/>
        <v>34</v>
      </c>
      <c r="B37" s="4" t="s">
        <v>1855</v>
      </c>
      <c r="C37" s="4">
        <v>1.542</v>
      </c>
      <c r="D37" s="4" t="s">
        <v>956</v>
      </c>
      <c r="E37" s="4"/>
      <c r="F37" s="4"/>
      <c r="G37" s="4"/>
      <c r="H37" s="4"/>
      <c r="I37" s="4"/>
      <c r="J37" s="4"/>
      <c r="K37" s="4"/>
      <c r="L37" s="60" t="s">
        <v>1853</v>
      </c>
      <c r="M37" s="60"/>
      <c r="N37" s="4" t="s">
        <v>1670</v>
      </c>
      <c r="O37" s="4">
        <v>37</v>
      </c>
      <c r="P37" s="4"/>
      <c r="Q37" s="4"/>
    </row>
    <row r="38" spans="1:17" ht="27" customHeight="1">
      <c r="A38" s="60">
        <f t="shared" si="0"/>
        <v>35</v>
      </c>
      <c r="B38" s="4" t="s">
        <v>1906</v>
      </c>
      <c r="C38" s="4">
        <v>2.944</v>
      </c>
      <c r="D38" s="4" t="s">
        <v>956</v>
      </c>
      <c r="E38" s="4"/>
      <c r="F38" s="4"/>
      <c r="G38" s="4"/>
      <c r="H38" s="4"/>
      <c r="I38" s="4"/>
      <c r="J38" s="4"/>
      <c r="K38" s="4"/>
      <c r="L38" s="60" t="s">
        <v>1903</v>
      </c>
      <c r="M38" s="60"/>
      <c r="N38" s="4" t="s">
        <v>1856</v>
      </c>
      <c r="O38" s="4">
        <v>50</v>
      </c>
      <c r="P38" s="4"/>
      <c r="Q38" s="4"/>
    </row>
    <row r="39" spans="1:17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2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2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2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2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2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2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2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27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</sheetData>
  <autoFilter ref="A3:Q32" xr:uid="{863001E7-EE4C-450E-BFA1-A707FADF1156}"/>
  <mergeCells count="16">
    <mergeCell ref="A1:Q1"/>
    <mergeCell ref="A2:A3"/>
    <mergeCell ref="B2:B3"/>
    <mergeCell ref="C2:C3"/>
    <mergeCell ref="J2:J3"/>
    <mergeCell ref="E2:E3"/>
    <mergeCell ref="F2:G2"/>
    <mergeCell ref="H2:I2"/>
    <mergeCell ref="K2:K3"/>
    <mergeCell ref="L2:L3"/>
    <mergeCell ref="D2:D3"/>
    <mergeCell ref="M2:M3"/>
    <mergeCell ref="N2:N3"/>
    <mergeCell ref="O2:O3"/>
    <mergeCell ref="Q2:Q3"/>
    <mergeCell ref="P2:P3"/>
  </mergeCells>
  <conditionalFormatting sqref="B33:B36">
    <cfRule type="duplicateValues" dxfId="5" priority="18"/>
  </conditionalFormatting>
  <conditionalFormatting sqref="B37:B1048576 B1:B32">
    <cfRule type="duplicateValues" dxfId="4" priority="2"/>
  </conditionalFormatting>
  <pageMargins left="0.7" right="0.7" top="0.75" bottom="0.75" header="0.3" footer="0.3"/>
  <pageSetup paperSize="9" scale="3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4AAD-D56B-4A8D-9C7D-9BC74B1CCF37}">
  <dimension ref="A1:J37"/>
  <sheetViews>
    <sheetView topLeftCell="A12" zoomScaleNormal="100" workbookViewId="0">
      <selection activeCell="K3" sqref="K3"/>
    </sheetView>
  </sheetViews>
  <sheetFormatPr defaultRowHeight="14.5"/>
  <cols>
    <col min="2" max="2" width="15.81640625" customWidth="1"/>
    <col min="3" max="3" width="13.54296875" customWidth="1"/>
    <col min="4" max="4" width="13" customWidth="1"/>
    <col min="5" max="7" width="11.453125" customWidth="1"/>
    <col min="8" max="8" width="9.453125" customWidth="1"/>
    <col min="9" max="9" width="15.90625" customWidth="1"/>
  </cols>
  <sheetData>
    <row r="1" spans="1:9" ht="23.5" customHeight="1">
      <c r="A1" s="541" t="s">
        <v>1452</v>
      </c>
      <c r="B1" s="542"/>
      <c r="C1" s="542"/>
      <c r="D1" s="542"/>
      <c r="E1" s="542"/>
      <c r="F1" s="542"/>
      <c r="G1" s="542"/>
      <c r="H1" s="543"/>
    </row>
    <row r="2" spans="1:9" ht="32" customHeight="1">
      <c r="A2" s="323" t="s">
        <v>805</v>
      </c>
      <c r="B2" s="323" t="s">
        <v>806</v>
      </c>
      <c r="C2" s="323" t="s">
        <v>1453</v>
      </c>
      <c r="D2" s="323" t="s">
        <v>1454</v>
      </c>
      <c r="E2" s="323" t="s">
        <v>1455</v>
      </c>
      <c r="F2" s="323" t="s">
        <v>529</v>
      </c>
      <c r="G2" s="323" t="s">
        <v>1456</v>
      </c>
      <c r="H2" s="323" t="s">
        <v>474</v>
      </c>
    </row>
    <row r="3" spans="1:9" ht="25" customHeight="1">
      <c r="A3" s="4">
        <v>1</v>
      </c>
      <c r="B3" s="4" t="s">
        <v>1457</v>
      </c>
      <c r="C3" s="4">
        <v>0.28899999999999998</v>
      </c>
      <c r="D3" s="544" t="s">
        <v>1592</v>
      </c>
      <c r="E3" s="4" t="s">
        <v>815</v>
      </c>
      <c r="F3" s="4" t="s">
        <v>1458</v>
      </c>
      <c r="G3" s="4" t="s">
        <v>1459</v>
      </c>
      <c r="H3" s="4" t="s">
        <v>1363</v>
      </c>
      <c r="I3" s="339" t="s">
        <v>1598</v>
      </c>
    </row>
    <row r="4" spans="1:9" ht="25" customHeight="1">
      <c r="A4" s="4">
        <f>A3+1</f>
        <v>2</v>
      </c>
      <c r="B4" s="4" t="s">
        <v>1460</v>
      </c>
      <c r="C4" s="4">
        <v>0.40500000000000003</v>
      </c>
      <c r="D4" s="544"/>
      <c r="E4" s="4" t="s">
        <v>815</v>
      </c>
      <c r="F4" s="4" t="s">
        <v>1458</v>
      </c>
      <c r="G4" s="4" t="s">
        <v>1459</v>
      </c>
      <c r="H4" s="4" t="s">
        <v>1363</v>
      </c>
      <c r="I4" s="339" t="s">
        <v>1599</v>
      </c>
    </row>
    <row r="5" spans="1:9" ht="25" customHeight="1">
      <c r="A5" s="4">
        <f t="shared" ref="A5:A29" si="0">A4+1</f>
        <v>3</v>
      </c>
      <c r="B5" s="4" t="s">
        <v>1461</v>
      </c>
      <c r="C5" s="4">
        <v>0.27800000000000002</v>
      </c>
      <c r="D5" s="544"/>
      <c r="E5" s="4" t="s">
        <v>815</v>
      </c>
      <c r="F5" s="4" t="s">
        <v>1458</v>
      </c>
      <c r="G5" s="4" t="s">
        <v>1459</v>
      </c>
      <c r="H5" s="4" t="s">
        <v>1363</v>
      </c>
      <c r="I5" s="339" t="s">
        <v>1599</v>
      </c>
    </row>
    <row r="6" spans="1:9" ht="25" customHeight="1">
      <c r="A6" s="4">
        <f t="shared" si="0"/>
        <v>4</v>
      </c>
      <c r="B6" s="4" t="s">
        <v>1462</v>
      </c>
      <c r="C6" s="4">
        <v>0.61199999999999999</v>
      </c>
      <c r="D6" s="544"/>
      <c r="E6" s="4" t="s">
        <v>815</v>
      </c>
      <c r="F6" s="4" t="s">
        <v>1458</v>
      </c>
      <c r="G6" s="4" t="s">
        <v>1459</v>
      </c>
      <c r="H6" s="4" t="s">
        <v>1408</v>
      </c>
      <c r="I6" s="356" t="s">
        <v>1598</v>
      </c>
    </row>
    <row r="7" spans="1:9" ht="25" customHeight="1">
      <c r="A7" s="4">
        <f t="shared" si="0"/>
        <v>5</v>
      </c>
      <c r="B7" s="4" t="s">
        <v>1463</v>
      </c>
      <c r="C7" s="4">
        <v>0.376</v>
      </c>
      <c r="D7" s="544"/>
      <c r="E7" s="4" t="s">
        <v>815</v>
      </c>
      <c r="F7" s="4" t="s">
        <v>1458</v>
      </c>
      <c r="G7" s="4" t="s">
        <v>1459</v>
      </c>
      <c r="H7" s="4" t="s">
        <v>1363</v>
      </c>
      <c r="I7" s="356" t="s">
        <v>1599</v>
      </c>
    </row>
    <row r="8" spans="1:9" ht="25" customHeight="1">
      <c r="A8" s="4">
        <f t="shared" si="0"/>
        <v>6</v>
      </c>
      <c r="B8" s="4" t="s">
        <v>1464</v>
      </c>
      <c r="C8" s="4">
        <v>0.182</v>
      </c>
      <c r="D8" s="544"/>
      <c r="E8" s="4" t="s">
        <v>815</v>
      </c>
      <c r="F8" s="4" t="s">
        <v>1458</v>
      </c>
      <c r="G8" s="4" t="s">
        <v>1459</v>
      </c>
      <c r="H8" s="4" t="s">
        <v>1363</v>
      </c>
      <c r="I8" s="356" t="s">
        <v>1598</v>
      </c>
    </row>
    <row r="9" spans="1:9" ht="25" customHeight="1">
      <c r="A9" s="4">
        <f t="shared" si="0"/>
        <v>7</v>
      </c>
      <c r="B9" s="4" t="s">
        <v>1465</v>
      </c>
      <c r="C9" s="4">
        <v>0.246</v>
      </c>
      <c r="D9" s="544"/>
      <c r="E9" s="4" t="s">
        <v>815</v>
      </c>
      <c r="F9" s="4" t="s">
        <v>1466</v>
      </c>
      <c r="G9" s="4" t="s">
        <v>1459</v>
      </c>
      <c r="H9" s="4" t="s">
        <v>1363</v>
      </c>
      <c r="I9" s="356" t="s">
        <v>1599</v>
      </c>
    </row>
    <row r="10" spans="1:9" ht="25" customHeight="1">
      <c r="A10" s="4">
        <f t="shared" si="0"/>
        <v>8</v>
      </c>
      <c r="B10" s="4" t="s">
        <v>1591</v>
      </c>
      <c r="C10" s="4">
        <v>0.40200000000000002</v>
      </c>
      <c r="D10" s="544"/>
      <c r="E10" s="4" t="s">
        <v>815</v>
      </c>
      <c r="F10" s="4"/>
      <c r="G10" s="4" t="s">
        <v>1580</v>
      </c>
      <c r="H10" s="4" t="s">
        <v>1363</v>
      </c>
      <c r="I10" s="356" t="s">
        <v>1599</v>
      </c>
    </row>
    <row r="11" spans="1:9" ht="25" customHeight="1">
      <c r="A11" s="4">
        <f t="shared" si="0"/>
        <v>9</v>
      </c>
      <c r="B11" s="4" t="s">
        <v>1469</v>
      </c>
      <c r="C11" s="4">
        <v>0.433</v>
      </c>
      <c r="D11" s="545"/>
      <c r="E11" s="4" t="s">
        <v>1236</v>
      </c>
      <c r="F11" s="4" t="s">
        <v>1470</v>
      </c>
      <c r="G11" s="4" t="s">
        <v>1459</v>
      </c>
      <c r="H11" s="4" t="s">
        <v>1363</v>
      </c>
      <c r="I11" s="339" t="s">
        <v>1598</v>
      </c>
    </row>
    <row r="12" spans="1:9" ht="25" customHeight="1">
      <c r="A12" s="4">
        <f t="shared" si="0"/>
        <v>10</v>
      </c>
      <c r="B12" s="4" t="s">
        <v>1471</v>
      </c>
      <c r="C12" s="4">
        <v>0.27400000000000002</v>
      </c>
      <c r="D12" s="545"/>
      <c r="E12" s="4" t="s">
        <v>1236</v>
      </c>
      <c r="F12" s="4" t="s">
        <v>1472</v>
      </c>
      <c r="G12" s="4" t="s">
        <v>1459</v>
      </c>
      <c r="H12" s="4" t="s">
        <v>1363</v>
      </c>
      <c r="I12" s="339" t="s">
        <v>1598</v>
      </c>
    </row>
    <row r="13" spans="1:9" ht="25" customHeight="1">
      <c r="A13" s="4">
        <f t="shared" si="0"/>
        <v>11</v>
      </c>
      <c r="B13" s="4" t="s">
        <v>1473</v>
      </c>
      <c r="C13" s="4">
        <v>0.23200000000000001</v>
      </c>
      <c r="D13" s="545"/>
      <c r="E13" s="4" t="s">
        <v>1236</v>
      </c>
      <c r="F13" s="4" t="s">
        <v>610</v>
      </c>
      <c r="G13" s="4" t="s">
        <v>1459</v>
      </c>
      <c r="H13" s="4" t="s">
        <v>1363</v>
      </c>
      <c r="I13" s="356" t="s">
        <v>1598</v>
      </c>
    </row>
    <row r="14" spans="1:9" ht="25" customHeight="1">
      <c r="A14" s="4">
        <f t="shared" si="0"/>
        <v>12</v>
      </c>
      <c r="B14" s="4" t="s">
        <v>1474</v>
      </c>
      <c r="C14" s="4">
        <v>0.26400000000000001</v>
      </c>
      <c r="D14" s="545"/>
      <c r="E14" s="4" t="s">
        <v>1236</v>
      </c>
      <c r="F14" s="4" t="s">
        <v>1468</v>
      </c>
      <c r="G14" s="4" t="s">
        <v>1459</v>
      </c>
      <c r="H14" s="4" t="s">
        <v>1363</v>
      </c>
      <c r="I14" s="356" t="s">
        <v>1599</v>
      </c>
    </row>
    <row r="15" spans="1:9" ht="25" customHeight="1">
      <c r="A15" s="4">
        <f t="shared" si="0"/>
        <v>13</v>
      </c>
      <c r="B15" s="4" t="s">
        <v>1475</v>
      </c>
      <c r="C15" s="4">
        <v>0.26300000000000001</v>
      </c>
      <c r="D15" s="545"/>
      <c r="E15" s="4" t="s">
        <v>1236</v>
      </c>
      <c r="F15" s="4" t="s">
        <v>1470</v>
      </c>
      <c r="G15" s="4" t="s">
        <v>1459</v>
      </c>
      <c r="H15" s="4" t="s">
        <v>1363</v>
      </c>
      <c r="I15" s="356" t="s">
        <v>1599</v>
      </c>
    </row>
    <row r="16" spans="1:9" ht="25" customHeight="1">
      <c r="A16" s="4">
        <f t="shared" si="0"/>
        <v>14</v>
      </c>
      <c r="B16" s="4" t="s">
        <v>1476</v>
      </c>
      <c r="C16" s="4">
        <v>0.218</v>
      </c>
      <c r="D16" s="545"/>
      <c r="E16" s="4" t="s">
        <v>1236</v>
      </c>
      <c r="F16" s="4" t="s">
        <v>1470</v>
      </c>
      <c r="G16" s="4" t="s">
        <v>1459</v>
      </c>
      <c r="H16" s="4" t="s">
        <v>1363</v>
      </c>
      <c r="I16" s="356" t="s">
        <v>1599</v>
      </c>
    </row>
    <row r="17" spans="1:10" ht="25" customHeight="1">
      <c r="A17" s="4">
        <f t="shared" si="0"/>
        <v>15</v>
      </c>
      <c r="B17" s="4" t="s">
        <v>1587</v>
      </c>
      <c r="C17" s="4">
        <v>0.32900000000000001</v>
      </c>
      <c r="D17" s="545"/>
      <c r="E17" s="4" t="s">
        <v>1236</v>
      </c>
      <c r="F17" s="4" t="s">
        <v>1470</v>
      </c>
      <c r="G17" s="4" t="s">
        <v>1580</v>
      </c>
      <c r="H17" s="4" t="s">
        <v>1363</v>
      </c>
      <c r="I17" s="356" t="s">
        <v>1598</v>
      </c>
    </row>
    <row r="18" spans="1:10" ht="25" customHeight="1">
      <c r="A18" s="4">
        <f t="shared" si="0"/>
        <v>16</v>
      </c>
      <c r="B18" s="4" t="s">
        <v>1477</v>
      </c>
      <c r="C18" s="4">
        <v>0.24099999999999999</v>
      </c>
      <c r="D18" s="545"/>
      <c r="E18" s="4" t="s">
        <v>1236</v>
      </c>
      <c r="F18" s="4" t="s">
        <v>1472</v>
      </c>
      <c r="G18" s="4" t="s">
        <v>1459</v>
      </c>
      <c r="H18" s="4" t="s">
        <v>1363</v>
      </c>
      <c r="I18" s="356" t="s">
        <v>1598</v>
      </c>
    </row>
    <row r="19" spans="1:10" ht="25" customHeight="1">
      <c r="A19" s="4">
        <f t="shared" si="0"/>
        <v>17</v>
      </c>
      <c r="B19" s="4" t="s">
        <v>1478</v>
      </c>
      <c r="C19" s="4">
        <v>0.19800000000000001</v>
      </c>
      <c r="D19" s="546"/>
      <c r="E19" s="4" t="s">
        <v>1236</v>
      </c>
      <c r="F19" s="4" t="s">
        <v>1472</v>
      </c>
      <c r="G19" s="4" t="s">
        <v>1459</v>
      </c>
      <c r="H19" s="4" t="s">
        <v>1363</v>
      </c>
      <c r="I19" s="356" t="s">
        <v>1598</v>
      </c>
    </row>
    <row r="20" spans="1:10" ht="25" customHeight="1">
      <c r="A20" s="4">
        <f t="shared" si="0"/>
        <v>18</v>
      </c>
      <c r="B20" s="4" t="s">
        <v>1480</v>
      </c>
      <c r="C20" s="4">
        <v>1.044</v>
      </c>
      <c r="D20" s="545"/>
      <c r="E20" s="4" t="s">
        <v>1479</v>
      </c>
      <c r="F20" s="4" t="s">
        <v>1458</v>
      </c>
      <c r="G20" s="4" t="s">
        <v>1459</v>
      </c>
      <c r="H20" s="4" t="s">
        <v>1363</v>
      </c>
      <c r="I20" s="356" t="s">
        <v>1598</v>
      </c>
    </row>
    <row r="21" spans="1:10" ht="25" customHeight="1">
      <c r="A21" s="4">
        <f t="shared" si="0"/>
        <v>19</v>
      </c>
      <c r="B21" s="4" t="s">
        <v>1481</v>
      </c>
      <c r="C21" s="4">
        <v>1.778</v>
      </c>
      <c r="D21" s="545"/>
      <c r="E21" s="4" t="s">
        <v>1479</v>
      </c>
      <c r="F21" s="4" t="s">
        <v>1458</v>
      </c>
      <c r="G21" s="4" t="s">
        <v>1459</v>
      </c>
      <c r="H21" s="4" t="s">
        <v>1363</v>
      </c>
      <c r="I21" s="356" t="s">
        <v>1599</v>
      </c>
    </row>
    <row r="22" spans="1:10" ht="25" customHeight="1">
      <c r="A22" s="4">
        <f t="shared" si="0"/>
        <v>20</v>
      </c>
      <c r="B22" s="4" t="s">
        <v>1482</v>
      </c>
      <c r="C22" s="4">
        <v>0.82899999999999996</v>
      </c>
      <c r="D22" s="545"/>
      <c r="E22" s="4" t="s">
        <v>1479</v>
      </c>
      <c r="F22" s="4" t="s">
        <v>1458</v>
      </c>
      <c r="G22" s="4" t="s">
        <v>1459</v>
      </c>
      <c r="H22" s="4" t="s">
        <v>1363</v>
      </c>
      <c r="I22" s="356" t="s">
        <v>1599</v>
      </c>
    </row>
    <row r="23" spans="1:10" ht="25" customHeight="1">
      <c r="A23" s="4">
        <f t="shared" si="0"/>
        <v>21</v>
      </c>
      <c r="B23" s="4" t="s">
        <v>1588</v>
      </c>
      <c r="C23" s="4">
        <v>1.4770000000000001</v>
      </c>
      <c r="D23" s="545"/>
      <c r="E23" s="4" t="s">
        <v>1479</v>
      </c>
      <c r="F23" s="4" t="s">
        <v>1468</v>
      </c>
      <c r="G23" s="4" t="s">
        <v>1580</v>
      </c>
      <c r="H23" s="4" t="s">
        <v>1408</v>
      </c>
      <c r="I23" s="356" t="s">
        <v>1598</v>
      </c>
    </row>
    <row r="24" spans="1:10" ht="25" customHeight="1">
      <c r="A24" s="4">
        <f t="shared" si="0"/>
        <v>22</v>
      </c>
      <c r="B24" s="4" t="s">
        <v>1483</v>
      </c>
      <c r="C24" s="4">
        <v>2.4809999999999999</v>
      </c>
      <c r="D24" s="545"/>
      <c r="E24" s="4" t="s">
        <v>1479</v>
      </c>
      <c r="F24" s="4" t="s">
        <v>1458</v>
      </c>
      <c r="G24" s="4" t="s">
        <v>1459</v>
      </c>
      <c r="H24" s="4" t="s">
        <v>1408</v>
      </c>
      <c r="I24" s="356" t="s">
        <v>1599</v>
      </c>
    </row>
    <row r="25" spans="1:10" ht="25" customHeight="1">
      <c r="A25" s="4">
        <f t="shared" si="0"/>
        <v>23</v>
      </c>
      <c r="B25" s="4" t="s">
        <v>1484</v>
      </c>
      <c r="C25" s="4">
        <v>1.542</v>
      </c>
      <c r="D25" s="545"/>
      <c r="E25" s="4" t="s">
        <v>1479</v>
      </c>
      <c r="F25" s="4" t="s">
        <v>1458</v>
      </c>
      <c r="G25" s="4" t="s">
        <v>1459</v>
      </c>
      <c r="H25" s="4" t="s">
        <v>1363</v>
      </c>
      <c r="I25" s="356" t="s">
        <v>1599</v>
      </c>
    </row>
    <row r="26" spans="1:10" ht="25" customHeight="1">
      <c r="A26" s="4">
        <f t="shared" si="0"/>
        <v>24</v>
      </c>
      <c r="B26" s="4" t="s">
        <v>1338</v>
      </c>
      <c r="C26" s="4">
        <v>1.74</v>
      </c>
      <c r="D26" s="545"/>
      <c r="E26" s="4" t="s">
        <v>1479</v>
      </c>
      <c r="F26" s="4" t="s">
        <v>1458</v>
      </c>
      <c r="G26" s="4" t="s">
        <v>1459</v>
      </c>
      <c r="H26" s="4" t="s">
        <v>1363</v>
      </c>
      <c r="I26" s="356" t="s">
        <v>1599</v>
      </c>
      <c r="J26" s="4" t="s">
        <v>1363</v>
      </c>
    </row>
    <row r="27" spans="1:10" ht="25" customHeight="1">
      <c r="A27" s="4">
        <f t="shared" si="0"/>
        <v>25</v>
      </c>
      <c r="B27" s="4" t="s">
        <v>1485</v>
      </c>
      <c r="C27" s="4">
        <v>1.149</v>
      </c>
      <c r="D27" s="545"/>
      <c r="E27" s="4" t="s">
        <v>1479</v>
      </c>
      <c r="F27" s="4" t="s">
        <v>1458</v>
      </c>
      <c r="G27" s="4" t="s">
        <v>1459</v>
      </c>
      <c r="H27" s="4" t="s">
        <v>1363</v>
      </c>
      <c r="I27" s="356" t="s">
        <v>1599</v>
      </c>
      <c r="J27" s="4" t="s">
        <v>1408</v>
      </c>
    </row>
    <row r="28" spans="1:10" ht="25" customHeight="1">
      <c r="A28" s="4">
        <f t="shared" si="0"/>
        <v>26</v>
      </c>
      <c r="B28" s="4" t="s">
        <v>1355</v>
      </c>
      <c r="C28" s="4">
        <v>2.5249999999999999</v>
      </c>
      <c r="D28" s="545"/>
      <c r="E28" s="4" t="s">
        <v>1479</v>
      </c>
      <c r="F28" s="4" t="s">
        <v>1458</v>
      </c>
      <c r="G28" s="4" t="s">
        <v>1459</v>
      </c>
      <c r="H28" s="4" t="s">
        <v>1363</v>
      </c>
      <c r="I28" s="356" t="s">
        <v>1598</v>
      </c>
    </row>
    <row r="29" spans="1:10" ht="25" customHeight="1">
      <c r="A29" s="4">
        <f t="shared" si="0"/>
        <v>27</v>
      </c>
      <c r="B29" s="4" t="s">
        <v>1391</v>
      </c>
      <c r="C29" s="4">
        <v>1.202</v>
      </c>
      <c r="D29" s="545"/>
      <c r="E29" s="4" t="s">
        <v>1479</v>
      </c>
      <c r="F29" s="4" t="s">
        <v>1468</v>
      </c>
      <c r="G29" s="4" t="s">
        <v>1459</v>
      </c>
      <c r="H29" s="4" t="s">
        <v>1408</v>
      </c>
      <c r="I29" s="339" t="s">
        <v>1599</v>
      </c>
    </row>
    <row r="30" spans="1:10" ht="25" customHeight="1">
      <c r="A30" s="4"/>
      <c r="B30" s="4"/>
      <c r="C30" s="4"/>
      <c r="D30" s="545"/>
      <c r="E30" s="4"/>
      <c r="F30" s="4"/>
      <c r="G30" s="4"/>
      <c r="H30" s="4"/>
    </row>
    <row r="31" spans="1:10" ht="25" customHeight="1">
      <c r="A31" s="4"/>
      <c r="B31" s="4"/>
      <c r="C31" s="4"/>
      <c r="D31" s="546"/>
      <c r="E31" s="4"/>
      <c r="F31" s="4"/>
      <c r="G31" s="4"/>
      <c r="H31" s="4"/>
      <c r="I31" s="339"/>
    </row>
    <row r="32" spans="1:10" ht="25" customHeight="1">
      <c r="A32" s="323" t="s">
        <v>752</v>
      </c>
      <c r="B32" s="323">
        <v>28</v>
      </c>
      <c r="C32" s="323">
        <f>SUM(C3:C31)</f>
        <v>21.009</v>
      </c>
      <c r="D32" s="323"/>
      <c r="E32" s="323"/>
      <c r="F32" s="323"/>
      <c r="G32" s="323"/>
      <c r="H32" s="323"/>
    </row>
    <row r="33" spans="3:5">
      <c r="C33" s="339"/>
    </row>
    <row r="34" spans="3:5" ht="15.5">
      <c r="C34" s="547" t="s">
        <v>1451</v>
      </c>
      <c r="D34" s="547"/>
      <c r="E34" s="547"/>
    </row>
    <row r="35" spans="3:5" ht="15.5">
      <c r="C35" s="324" t="s">
        <v>1363</v>
      </c>
      <c r="D35" s="324">
        <f>COUNTIF(H3:H31,J26)</f>
        <v>23</v>
      </c>
      <c r="E35" s="324"/>
    </row>
    <row r="36" spans="3:5" ht="15.5">
      <c r="C36" s="324" t="s">
        <v>1408</v>
      </c>
      <c r="D36" s="324">
        <f>COUNTIF(H3:H31,J27)</f>
        <v>4</v>
      </c>
      <c r="E36" s="324"/>
    </row>
    <row r="37" spans="3:5" ht="15.5">
      <c r="C37" s="324" t="s">
        <v>752</v>
      </c>
      <c r="D37" s="324">
        <f>SUM(D35:D36)</f>
        <v>27</v>
      </c>
      <c r="E37" s="324"/>
    </row>
  </sheetData>
  <autoFilter ref="A2:H32" xr:uid="{F3FF2A72-AE4E-4A39-A7DB-C2DE088C367B}"/>
  <mergeCells count="5">
    <mergeCell ref="A1:H1"/>
    <mergeCell ref="D3:D10"/>
    <mergeCell ref="D11:D19"/>
    <mergeCell ref="D20:D31"/>
    <mergeCell ref="C34:E34"/>
  </mergeCells>
  <conditionalFormatting sqref="H1:H28 I3:I28 H29:I29 H30:H1048576 I31">
    <cfRule type="containsText" dxfId="3" priority="5" operator="containsText" text="Clear">
      <formula>NOT(ISERROR(SEARCH("Clear",H1)))</formula>
    </cfRule>
    <cfRule type="containsText" dxfId="2" priority="6" operator="containsText" text="ROW">
      <formula>NOT(ISERROR(SEARCH("ROW",H1)))</formula>
    </cfRule>
  </conditionalFormatting>
  <conditionalFormatting sqref="J26:J27">
    <cfRule type="containsText" dxfId="1" priority="1" operator="containsText" text="Clear">
      <formula>NOT(ISERROR(SEARCH("Clear",J26)))</formula>
    </cfRule>
    <cfRule type="containsText" dxfId="0" priority="2" operator="containsText" text="ROW">
      <formula>NOT(ISERROR(SEARCH("ROW",J26)))</formula>
    </cfRule>
  </conditionalFormatting>
  <pageMargins left="0.7" right="0.7" top="0.75" bottom="0.75" header="0.3" footer="0.3"/>
  <pageSetup paperSize="9"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3B52-D69D-4B46-B9D0-75893E0BAB9F}">
  <dimension ref="A1:AL963"/>
  <sheetViews>
    <sheetView view="pageBreakPreview" zoomScale="68" zoomScaleNormal="70" zoomScaleSheetLayoutView="70" workbookViewId="0">
      <pane xSplit="23" ySplit="5" topLeftCell="AA9" activePane="bottomRight" state="frozen"/>
      <selection pane="topRight" activeCell="X1" sqref="X1"/>
      <selection pane="bottomLeft" activeCell="A6" sqref="A6"/>
      <selection pane="bottomRight" activeCell="AA245" sqref="AA245"/>
    </sheetView>
  </sheetViews>
  <sheetFormatPr defaultColWidth="8.81640625" defaultRowHeight="10.5"/>
  <cols>
    <col min="1" max="1" width="4.6328125" style="177" customWidth="1"/>
    <col min="2" max="2" width="8.453125" style="177" customWidth="1"/>
    <col min="3" max="3" width="6.6328125" style="177" customWidth="1"/>
    <col min="4" max="4" width="8.453125" style="177" customWidth="1"/>
    <col min="5" max="5" width="6.6328125" style="177" customWidth="1"/>
    <col min="6" max="6" width="8.453125" style="177" customWidth="1"/>
    <col min="7" max="7" width="6.6328125" style="177" customWidth="1"/>
    <col min="8" max="8" width="8.453125" style="177" customWidth="1"/>
    <col min="9" max="9" width="6.6328125" style="177" customWidth="1"/>
    <col min="10" max="10" width="8.453125" style="177" customWidth="1"/>
    <col min="11" max="11" width="6.6328125" style="177" customWidth="1"/>
    <col min="12" max="12" width="8.453125" style="177" customWidth="1"/>
    <col min="13" max="13" width="6.6328125" style="177" customWidth="1"/>
    <col min="14" max="14" width="8.453125" style="177" customWidth="1"/>
    <col min="15" max="15" width="6.6328125" style="177" customWidth="1"/>
    <col min="16" max="16" width="8.453125" style="177" customWidth="1"/>
    <col min="17" max="17" width="6.6328125" style="177" customWidth="1"/>
    <col min="18" max="18" width="8.453125" style="177" customWidth="1"/>
    <col min="19" max="19" width="6.6328125" style="177" customWidth="1"/>
    <col min="20" max="20" width="8.453125" style="177" customWidth="1"/>
    <col min="21" max="21" width="6.6328125" style="177" customWidth="1"/>
    <col min="22" max="22" width="5.1796875" style="177" customWidth="1"/>
    <col min="23" max="23" width="6.08984375" style="177" customWidth="1"/>
    <col min="24" max="25" width="9.453125" style="177" bestFit="1" customWidth="1"/>
    <col min="26" max="35" width="6.08984375" style="177" customWidth="1"/>
    <col min="36" max="36" width="8.36328125" style="177" bestFit="1" customWidth="1"/>
    <col min="37" max="37" width="7.6328125" style="177" bestFit="1" customWidth="1"/>
    <col min="38" max="38" width="10.54296875" style="177" bestFit="1" customWidth="1"/>
    <col min="39" max="59" width="6.08984375" style="177" customWidth="1"/>
    <col min="60" max="16384" width="8.81640625" style="177"/>
  </cols>
  <sheetData>
    <row r="1" spans="1:38" ht="26.5" thickBot="1">
      <c r="A1" s="548" t="s">
        <v>861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  <c r="Q1" s="549"/>
      <c r="R1" s="549"/>
      <c r="S1" s="549"/>
      <c r="T1" s="549"/>
      <c r="U1" s="549"/>
      <c r="V1" s="549"/>
      <c r="W1" s="549"/>
      <c r="X1" s="549"/>
      <c r="Y1" s="549"/>
      <c r="Z1" s="549"/>
      <c r="AA1" s="549"/>
      <c r="AB1" s="549"/>
      <c r="AC1" s="549"/>
      <c r="AD1" s="549"/>
      <c r="AE1" s="549"/>
      <c r="AF1" s="549"/>
      <c r="AG1" s="549"/>
      <c r="AH1" s="550" t="e">
        <f>+#REF!</f>
        <v>#REF!</v>
      </c>
      <c r="AI1" s="551"/>
      <c r="AJ1" s="551"/>
      <c r="AK1" s="551"/>
      <c r="AL1" s="552"/>
    </row>
    <row r="2" spans="1:38" s="185" customFormat="1" ht="17">
      <c r="A2" s="267" t="s">
        <v>862</v>
      </c>
      <c r="B2" s="268"/>
      <c r="C2" s="268"/>
      <c r="D2" s="184"/>
      <c r="E2" s="199" t="s">
        <v>928</v>
      </c>
      <c r="F2" s="182"/>
      <c r="G2" s="183"/>
      <c r="H2" s="183"/>
      <c r="I2" s="183"/>
      <c r="J2" s="183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3"/>
      <c r="W2" s="183"/>
      <c r="X2" s="553" t="s">
        <v>477</v>
      </c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5"/>
    </row>
    <row r="3" spans="1:38" s="185" customFormat="1" ht="17" customHeight="1">
      <c r="A3" s="267" t="s">
        <v>864</v>
      </c>
      <c r="B3" s="268"/>
      <c r="C3" s="268"/>
      <c r="D3" s="187"/>
      <c r="E3" s="199" t="s">
        <v>865</v>
      </c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3"/>
      <c r="W3" s="183"/>
      <c r="X3" s="556" t="s">
        <v>866</v>
      </c>
      <c r="Y3" s="558" t="s">
        <v>867</v>
      </c>
      <c r="Z3" s="560" t="s">
        <v>868</v>
      </c>
      <c r="AA3" s="562" t="s">
        <v>657</v>
      </c>
      <c r="AB3" s="562"/>
      <c r="AC3" s="562"/>
      <c r="AD3" s="562" t="s">
        <v>870</v>
      </c>
      <c r="AE3" s="562"/>
      <c r="AF3" s="562"/>
      <c r="AG3" s="562"/>
      <c r="AH3" s="562" t="s">
        <v>871</v>
      </c>
      <c r="AI3" s="560" t="s">
        <v>872</v>
      </c>
      <c r="AJ3" s="560" t="s">
        <v>873</v>
      </c>
      <c r="AK3" s="560" t="s">
        <v>874</v>
      </c>
      <c r="AL3" s="568" t="s">
        <v>875</v>
      </c>
    </row>
    <row r="4" spans="1:38" s="185" customFormat="1" ht="17" customHeight="1">
      <c r="A4" s="197" t="s">
        <v>876</v>
      </c>
      <c r="B4" s="198"/>
      <c r="C4" s="198"/>
      <c r="D4" s="190"/>
      <c r="E4" s="199" t="s">
        <v>877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83"/>
      <c r="W4" s="183"/>
      <c r="X4" s="556"/>
      <c r="Y4" s="558"/>
      <c r="Z4" s="560"/>
      <c r="AA4" s="562"/>
      <c r="AB4" s="562"/>
      <c r="AC4" s="562"/>
      <c r="AD4" s="562"/>
      <c r="AE4" s="562"/>
      <c r="AF4" s="562"/>
      <c r="AG4" s="562"/>
      <c r="AH4" s="562"/>
      <c r="AI4" s="560"/>
      <c r="AJ4" s="560"/>
      <c r="AK4" s="560"/>
      <c r="AL4" s="568"/>
    </row>
    <row r="5" spans="1:38" s="185" customFormat="1" ht="16" customHeight="1" thickBot="1">
      <c r="A5" s="191"/>
      <c r="B5" s="192"/>
      <c r="C5" s="192"/>
      <c r="D5" s="193"/>
      <c r="E5" s="194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5"/>
      <c r="W5" s="195"/>
      <c r="X5" s="557"/>
      <c r="Y5" s="559"/>
      <c r="Z5" s="561"/>
      <c r="AA5" s="196" t="s">
        <v>878</v>
      </c>
      <c r="AB5" s="196" t="s">
        <v>879</v>
      </c>
      <c r="AC5" s="196" t="s">
        <v>880</v>
      </c>
      <c r="AD5" s="196" t="s">
        <v>929</v>
      </c>
      <c r="AE5" s="196" t="s">
        <v>878</v>
      </c>
      <c r="AF5" s="196" t="s">
        <v>879</v>
      </c>
      <c r="AG5" s="196" t="s">
        <v>880</v>
      </c>
      <c r="AH5" s="563"/>
      <c r="AI5" s="561"/>
      <c r="AJ5" s="561"/>
      <c r="AK5" s="561"/>
      <c r="AL5" s="569"/>
    </row>
    <row r="6" spans="1:38" s="185" customFormat="1" ht="13" customHeight="1">
      <c r="A6" s="570" t="s">
        <v>881</v>
      </c>
      <c r="B6" s="571"/>
      <c r="C6" s="571"/>
      <c r="D6" s="571"/>
      <c r="E6" s="571"/>
      <c r="F6" s="571"/>
      <c r="G6" s="571"/>
      <c r="H6" s="571"/>
      <c r="I6" s="571"/>
      <c r="J6" s="571"/>
      <c r="K6" s="571"/>
      <c r="L6" s="574" t="s">
        <v>882</v>
      </c>
      <c r="M6" s="575"/>
      <c r="N6" s="575"/>
      <c r="O6" s="575"/>
      <c r="P6" s="575"/>
      <c r="Q6" s="575"/>
      <c r="R6" s="575"/>
      <c r="S6" s="575"/>
      <c r="T6" s="575"/>
      <c r="U6" s="575"/>
      <c r="V6" s="575"/>
      <c r="W6" s="57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7"/>
    </row>
    <row r="7" spans="1:38" s="185" customFormat="1" ht="13" customHeight="1" thickBot="1">
      <c r="A7" s="572"/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7"/>
      <c r="M7" s="578"/>
      <c r="N7" s="578"/>
      <c r="O7" s="578"/>
      <c r="P7" s="578"/>
      <c r="Q7" s="578"/>
      <c r="R7" s="578"/>
      <c r="S7" s="578"/>
      <c r="T7" s="578"/>
      <c r="U7" s="578"/>
      <c r="V7" s="578"/>
      <c r="W7" s="579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7"/>
    </row>
    <row r="8" spans="1:38" s="185" customFormat="1" ht="17" customHeight="1">
      <c r="A8" s="580" t="s">
        <v>471</v>
      </c>
      <c r="B8" s="582" t="s">
        <v>465</v>
      </c>
      <c r="C8" s="583"/>
      <c r="D8" s="584"/>
      <c r="E8" s="588" t="s">
        <v>538</v>
      </c>
      <c r="F8" s="590" t="s">
        <v>650</v>
      </c>
      <c r="G8" s="590"/>
      <c r="H8" s="590" t="s">
        <v>883</v>
      </c>
      <c r="I8" s="590"/>
      <c r="J8" s="590" t="s">
        <v>467</v>
      </c>
      <c r="K8" s="602"/>
      <c r="L8" s="604" t="s">
        <v>471</v>
      </c>
      <c r="M8" s="564" t="s">
        <v>884</v>
      </c>
      <c r="N8" s="564"/>
      <c r="O8" s="564"/>
      <c r="P8" s="564"/>
      <c r="Q8" s="564" t="s">
        <v>885</v>
      </c>
      <c r="R8" s="564"/>
      <c r="S8" s="564" t="s">
        <v>524</v>
      </c>
      <c r="T8" s="564"/>
      <c r="U8" s="564" t="s">
        <v>467</v>
      </c>
      <c r="V8" s="564"/>
      <c r="W8" s="566"/>
      <c r="X8" s="208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7"/>
    </row>
    <row r="9" spans="1:38" s="185" customFormat="1" ht="17.5" customHeight="1" thickBot="1">
      <c r="A9" s="581"/>
      <c r="B9" s="585"/>
      <c r="C9" s="586"/>
      <c r="D9" s="587"/>
      <c r="E9" s="589"/>
      <c r="F9" s="591"/>
      <c r="G9" s="591"/>
      <c r="H9" s="591"/>
      <c r="I9" s="591"/>
      <c r="J9" s="591"/>
      <c r="K9" s="603"/>
      <c r="L9" s="605"/>
      <c r="M9" s="565"/>
      <c r="N9" s="565"/>
      <c r="O9" s="565"/>
      <c r="P9" s="565"/>
      <c r="Q9" s="565"/>
      <c r="R9" s="565"/>
      <c r="S9" s="565"/>
      <c r="T9" s="565"/>
      <c r="U9" s="565"/>
      <c r="V9" s="565"/>
      <c r="W9" s="567"/>
      <c r="X9" s="208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7"/>
    </row>
    <row r="10" spans="1:38" s="185" customFormat="1" ht="17">
      <c r="A10" s="209">
        <v>1</v>
      </c>
      <c r="B10" s="592" t="s">
        <v>651</v>
      </c>
      <c r="C10" s="593"/>
      <c r="D10" s="594"/>
      <c r="E10" s="210" t="s">
        <v>652</v>
      </c>
      <c r="F10" s="595">
        <f>X245</f>
        <v>70.495461000000006</v>
      </c>
      <c r="G10" s="596"/>
      <c r="H10" s="597">
        <f>X245</f>
        <v>70.495461000000006</v>
      </c>
      <c r="I10" s="597"/>
      <c r="J10" s="598">
        <f t="shared" ref="J10:J19" si="0">F10-H10</f>
        <v>0</v>
      </c>
      <c r="K10" s="599"/>
      <c r="L10" s="211">
        <v>1</v>
      </c>
      <c r="M10" s="600" t="s">
        <v>886</v>
      </c>
      <c r="N10" s="600"/>
      <c r="O10" s="600"/>
      <c r="P10" s="600"/>
      <c r="Q10" s="601">
        <v>23</v>
      </c>
      <c r="R10" s="601"/>
      <c r="S10" s="601">
        <v>22</v>
      </c>
      <c r="T10" s="601"/>
      <c r="U10" s="607">
        <f t="shared" ref="U10:U19" si="1">Q10-S10</f>
        <v>1</v>
      </c>
      <c r="V10" s="607"/>
      <c r="W10" s="608"/>
      <c r="X10" s="618"/>
      <c r="Y10" s="616"/>
      <c r="Z10" s="609"/>
      <c r="AA10" s="606"/>
      <c r="AB10" s="606"/>
      <c r="AC10" s="606"/>
      <c r="AD10" s="616"/>
      <c r="AE10" s="606"/>
      <c r="AF10" s="606"/>
      <c r="AG10" s="606"/>
      <c r="AH10" s="609"/>
      <c r="AI10" s="609"/>
      <c r="AJ10" s="609"/>
      <c r="AK10" s="609"/>
      <c r="AL10" s="613"/>
    </row>
    <row r="11" spans="1:38" s="185" customFormat="1" ht="17">
      <c r="A11" s="209">
        <v>2</v>
      </c>
      <c r="B11" s="592" t="s">
        <v>530</v>
      </c>
      <c r="C11" s="593"/>
      <c r="D11" s="594"/>
      <c r="E11" s="210" t="s">
        <v>652</v>
      </c>
      <c r="F11" s="595">
        <f>F10</f>
        <v>70.495461000000006</v>
      </c>
      <c r="G11" s="596"/>
      <c r="H11" s="597">
        <f>Y245</f>
        <v>70.495461000000006</v>
      </c>
      <c r="I11" s="597"/>
      <c r="J11" s="598">
        <f t="shared" si="0"/>
        <v>0</v>
      </c>
      <c r="K11" s="599"/>
      <c r="L11" s="212" t="b">
        <v>1</v>
      </c>
      <c r="M11" s="615" t="s">
        <v>887</v>
      </c>
      <c r="N11" s="615"/>
      <c r="O11" s="615"/>
      <c r="P11" s="615"/>
      <c r="Q11" s="607">
        <v>13</v>
      </c>
      <c r="R11" s="607"/>
      <c r="S11" s="607">
        <v>12</v>
      </c>
      <c r="T11" s="607"/>
      <c r="U11" s="607">
        <f t="shared" si="1"/>
        <v>1</v>
      </c>
      <c r="V11" s="607"/>
      <c r="W11" s="608"/>
      <c r="X11" s="618"/>
      <c r="Y11" s="616"/>
      <c r="Z11" s="609"/>
      <c r="AA11" s="606"/>
      <c r="AB11" s="606"/>
      <c r="AC11" s="606"/>
      <c r="AD11" s="616"/>
      <c r="AE11" s="606"/>
      <c r="AF11" s="606"/>
      <c r="AG11" s="606"/>
      <c r="AH11" s="609"/>
      <c r="AI11" s="609"/>
      <c r="AJ11" s="609"/>
      <c r="AK11" s="609"/>
      <c r="AL11" s="613"/>
    </row>
    <row r="12" spans="1:38" s="185" customFormat="1" ht="17">
      <c r="A12" s="209">
        <v>3</v>
      </c>
      <c r="B12" s="592" t="s">
        <v>888</v>
      </c>
      <c r="C12" s="593"/>
      <c r="D12" s="594"/>
      <c r="E12" s="210" t="s">
        <v>515</v>
      </c>
      <c r="F12" s="598">
        <f>Z245</f>
        <v>11</v>
      </c>
      <c r="G12" s="596"/>
      <c r="H12" s="620">
        <f>Z245</f>
        <v>11</v>
      </c>
      <c r="I12" s="621"/>
      <c r="J12" s="598">
        <f t="shared" si="0"/>
        <v>0</v>
      </c>
      <c r="K12" s="599"/>
      <c r="L12" s="213" t="b">
        <v>1</v>
      </c>
      <c r="M12" s="615" t="s">
        <v>889</v>
      </c>
      <c r="N12" s="615"/>
      <c r="O12" s="615"/>
      <c r="P12" s="615"/>
      <c r="Q12" s="607">
        <v>0</v>
      </c>
      <c r="R12" s="607"/>
      <c r="S12" s="607">
        <v>0</v>
      </c>
      <c r="T12" s="607"/>
      <c r="U12" s="607">
        <f t="shared" si="1"/>
        <v>0</v>
      </c>
      <c r="V12" s="607"/>
      <c r="W12" s="608"/>
      <c r="X12" s="618"/>
      <c r="Y12" s="616"/>
      <c r="Z12" s="609"/>
      <c r="AA12" s="609"/>
      <c r="AB12" s="609"/>
      <c r="AC12" s="609"/>
      <c r="AD12" s="616"/>
      <c r="AE12" s="609"/>
      <c r="AF12" s="609"/>
      <c r="AG12" s="609"/>
      <c r="AH12" s="609"/>
      <c r="AI12" s="609"/>
      <c r="AJ12" s="609"/>
      <c r="AK12" s="609"/>
      <c r="AL12" s="613"/>
    </row>
    <row r="13" spans="1:38" s="185" customFormat="1" ht="17">
      <c r="A13" s="209">
        <v>4</v>
      </c>
      <c r="B13" s="592" t="s">
        <v>653</v>
      </c>
      <c r="C13" s="593"/>
      <c r="D13" s="594"/>
      <c r="E13" s="210" t="s">
        <v>515</v>
      </c>
      <c r="F13" s="598">
        <f>AA245</f>
        <v>186</v>
      </c>
      <c r="G13" s="596"/>
      <c r="H13" s="620">
        <f>AB245</f>
        <v>185</v>
      </c>
      <c r="I13" s="621"/>
      <c r="J13" s="598">
        <f t="shared" si="0"/>
        <v>1</v>
      </c>
      <c r="K13" s="599"/>
      <c r="L13" s="213" t="b">
        <v>1</v>
      </c>
      <c r="M13" s="615" t="s">
        <v>890</v>
      </c>
      <c r="N13" s="615"/>
      <c r="O13" s="615"/>
      <c r="P13" s="615"/>
      <c r="Q13" s="607">
        <v>7</v>
      </c>
      <c r="R13" s="607"/>
      <c r="S13" s="607">
        <v>7</v>
      </c>
      <c r="T13" s="607"/>
      <c r="U13" s="607">
        <f t="shared" si="1"/>
        <v>0</v>
      </c>
      <c r="V13" s="607"/>
      <c r="W13" s="608"/>
      <c r="X13" s="618"/>
      <c r="Y13" s="616"/>
      <c r="Z13" s="609"/>
      <c r="AA13" s="609"/>
      <c r="AB13" s="609"/>
      <c r="AC13" s="609"/>
      <c r="AD13" s="616"/>
      <c r="AE13" s="609"/>
      <c r="AF13" s="609"/>
      <c r="AG13" s="609"/>
      <c r="AH13" s="609"/>
      <c r="AI13" s="609"/>
      <c r="AJ13" s="609"/>
      <c r="AK13" s="609"/>
      <c r="AL13" s="613"/>
    </row>
    <row r="14" spans="1:38" s="185" customFormat="1" ht="17">
      <c r="A14" s="209">
        <v>5</v>
      </c>
      <c r="B14" s="592" t="s">
        <v>655</v>
      </c>
      <c r="C14" s="593"/>
      <c r="D14" s="594"/>
      <c r="E14" s="210" t="s">
        <v>515</v>
      </c>
      <c r="F14" s="598">
        <f>AA245</f>
        <v>186</v>
      </c>
      <c r="G14" s="596"/>
      <c r="H14" s="620">
        <f>AD245</f>
        <v>185</v>
      </c>
      <c r="I14" s="621"/>
      <c r="J14" s="598">
        <f t="shared" si="0"/>
        <v>1</v>
      </c>
      <c r="K14" s="599"/>
      <c r="L14" s="213" t="b">
        <v>1</v>
      </c>
      <c r="M14" s="615" t="s">
        <v>891</v>
      </c>
      <c r="N14" s="615"/>
      <c r="O14" s="615"/>
      <c r="P14" s="615"/>
      <c r="Q14" s="607">
        <v>3</v>
      </c>
      <c r="R14" s="607"/>
      <c r="S14" s="607">
        <v>3</v>
      </c>
      <c r="T14" s="607"/>
      <c r="U14" s="607">
        <f t="shared" si="1"/>
        <v>0</v>
      </c>
      <c r="V14" s="607"/>
      <c r="W14" s="608"/>
      <c r="X14" s="618"/>
      <c r="Y14" s="616"/>
      <c r="Z14" s="609"/>
      <c r="AA14" s="609"/>
      <c r="AB14" s="609"/>
      <c r="AC14" s="609"/>
      <c r="AD14" s="616"/>
      <c r="AE14" s="609"/>
      <c r="AF14" s="609"/>
      <c r="AG14" s="609"/>
      <c r="AH14" s="609"/>
      <c r="AI14" s="609"/>
      <c r="AJ14" s="609"/>
      <c r="AK14" s="609"/>
      <c r="AL14" s="613"/>
    </row>
    <row r="15" spans="1:38" s="185" customFormat="1" ht="17" customHeight="1">
      <c r="A15" s="209">
        <v>6</v>
      </c>
      <c r="B15" s="592" t="s">
        <v>656</v>
      </c>
      <c r="C15" s="593"/>
      <c r="D15" s="594"/>
      <c r="E15" s="210" t="s">
        <v>515</v>
      </c>
      <c r="F15" s="598">
        <f>AE245</f>
        <v>186</v>
      </c>
      <c r="G15" s="596"/>
      <c r="H15" s="620">
        <f>AF245</f>
        <v>184</v>
      </c>
      <c r="I15" s="621"/>
      <c r="J15" s="598">
        <f t="shared" si="0"/>
        <v>2</v>
      </c>
      <c r="K15" s="599"/>
      <c r="L15" s="214">
        <v>2</v>
      </c>
      <c r="M15" s="615" t="str">
        <f>[3]Summary!$C$13</f>
        <v>RLY X-ING</v>
      </c>
      <c r="N15" s="615"/>
      <c r="O15" s="615"/>
      <c r="P15" s="615"/>
      <c r="Q15" s="607">
        <v>3</v>
      </c>
      <c r="R15" s="607"/>
      <c r="S15" s="607">
        <v>1</v>
      </c>
      <c r="T15" s="607"/>
      <c r="U15" s="607">
        <f t="shared" si="1"/>
        <v>2</v>
      </c>
      <c r="V15" s="607"/>
      <c r="W15" s="608"/>
      <c r="X15" s="618"/>
      <c r="Y15" s="616"/>
      <c r="Z15" s="609"/>
      <c r="AA15" s="609"/>
      <c r="AB15" s="609"/>
      <c r="AC15" s="609"/>
      <c r="AD15" s="616"/>
      <c r="AE15" s="609"/>
      <c r="AF15" s="609"/>
      <c r="AG15" s="609"/>
      <c r="AH15" s="609"/>
      <c r="AI15" s="609"/>
      <c r="AJ15" s="609"/>
      <c r="AK15" s="609"/>
      <c r="AL15" s="613"/>
    </row>
    <row r="16" spans="1:38" s="185" customFormat="1" ht="17">
      <c r="A16" s="209">
        <v>7</v>
      </c>
      <c r="B16" s="592" t="s">
        <v>892</v>
      </c>
      <c r="C16" s="593"/>
      <c r="D16" s="594"/>
      <c r="E16" s="210" t="s">
        <v>515</v>
      </c>
      <c r="F16" s="598">
        <f>F15</f>
        <v>186</v>
      </c>
      <c r="G16" s="596"/>
      <c r="H16" s="620">
        <f>+AH245</f>
        <v>180</v>
      </c>
      <c r="I16" s="621"/>
      <c r="J16" s="598">
        <f t="shared" si="0"/>
        <v>6</v>
      </c>
      <c r="K16" s="599"/>
      <c r="L16" s="214">
        <v>3</v>
      </c>
      <c r="M16" s="615" t="str">
        <f>[3]Summary!$C$14</f>
        <v>NH X-ING</v>
      </c>
      <c r="N16" s="615"/>
      <c r="O16" s="615"/>
      <c r="P16" s="615"/>
      <c r="Q16" s="607">
        <v>1</v>
      </c>
      <c r="R16" s="607"/>
      <c r="S16" s="607">
        <v>0</v>
      </c>
      <c r="T16" s="607"/>
      <c r="U16" s="607">
        <f t="shared" si="1"/>
        <v>1</v>
      </c>
      <c r="V16" s="607"/>
      <c r="W16" s="608"/>
      <c r="X16" s="618"/>
      <c r="Y16" s="616"/>
      <c r="Z16" s="609"/>
      <c r="AA16" s="609"/>
      <c r="AB16" s="609"/>
      <c r="AC16" s="609"/>
      <c r="AD16" s="616"/>
      <c r="AE16" s="609"/>
      <c r="AF16" s="609"/>
      <c r="AG16" s="609"/>
      <c r="AH16" s="609"/>
      <c r="AI16" s="609"/>
      <c r="AJ16" s="609"/>
      <c r="AK16" s="609"/>
      <c r="AL16" s="613"/>
    </row>
    <row r="17" spans="1:38" s="185" customFormat="1" ht="17">
      <c r="A17" s="209">
        <v>8</v>
      </c>
      <c r="B17" s="592" t="s">
        <v>893</v>
      </c>
      <c r="C17" s="593"/>
      <c r="D17" s="594"/>
      <c r="E17" s="210" t="s">
        <v>652</v>
      </c>
      <c r="F17" s="595">
        <f>F10</f>
        <v>70.495461000000006</v>
      </c>
      <c r="G17" s="596"/>
      <c r="H17" s="597">
        <f>+AJ245</f>
        <v>67.814000000000007</v>
      </c>
      <c r="I17" s="597"/>
      <c r="J17" s="595">
        <f t="shared" si="0"/>
        <v>2.6814609999999988</v>
      </c>
      <c r="K17" s="622"/>
      <c r="L17" s="214">
        <v>4</v>
      </c>
      <c r="M17" s="615" t="str">
        <f>[3]Summary!$C$15</f>
        <v>Bullet Train</v>
      </c>
      <c r="N17" s="615"/>
      <c r="O17" s="615"/>
      <c r="P17" s="615"/>
      <c r="Q17" s="607">
        <v>0</v>
      </c>
      <c r="R17" s="607"/>
      <c r="S17" s="607">
        <v>0</v>
      </c>
      <c r="T17" s="607"/>
      <c r="U17" s="607">
        <f t="shared" si="1"/>
        <v>0</v>
      </c>
      <c r="V17" s="607"/>
      <c r="W17" s="608"/>
      <c r="X17" s="618"/>
      <c r="Y17" s="616"/>
      <c r="Z17" s="609"/>
      <c r="AA17" s="609"/>
      <c r="AB17" s="609"/>
      <c r="AC17" s="609"/>
      <c r="AD17" s="616"/>
      <c r="AE17" s="609"/>
      <c r="AF17" s="609"/>
      <c r="AG17" s="609"/>
      <c r="AH17" s="609"/>
      <c r="AI17" s="609"/>
      <c r="AJ17" s="609"/>
      <c r="AK17" s="609"/>
      <c r="AL17" s="613"/>
    </row>
    <row r="18" spans="1:38" s="185" customFormat="1" ht="17">
      <c r="A18" s="209">
        <v>9</v>
      </c>
      <c r="B18" s="592" t="s">
        <v>894</v>
      </c>
      <c r="C18" s="593"/>
      <c r="D18" s="594"/>
      <c r="E18" s="210" t="s">
        <v>652</v>
      </c>
      <c r="F18" s="595">
        <f>F17</f>
        <v>70.495461000000006</v>
      </c>
      <c r="G18" s="596"/>
      <c r="H18" s="597">
        <f>+AK245</f>
        <v>67.813000000000002</v>
      </c>
      <c r="I18" s="597"/>
      <c r="J18" s="595">
        <f t="shared" si="0"/>
        <v>2.6824610000000035</v>
      </c>
      <c r="K18" s="622"/>
      <c r="L18" s="214">
        <v>5</v>
      </c>
      <c r="M18" s="615" t="str">
        <f>[3]Summary!$C$16</f>
        <v>Express-way</v>
      </c>
      <c r="N18" s="615"/>
      <c r="O18" s="615"/>
      <c r="P18" s="615"/>
      <c r="Q18" s="607">
        <v>0</v>
      </c>
      <c r="R18" s="607"/>
      <c r="S18" s="607">
        <v>0</v>
      </c>
      <c r="T18" s="607"/>
      <c r="U18" s="607">
        <f t="shared" si="1"/>
        <v>0</v>
      </c>
      <c r="V18" s="607"/>
      <c r="W18" s="608"/>
      <c r="X18" s="618"/>
      <c r="Y18" s="616"/>
      <c r="Z18" s="609"/>
      <c r="AA18" s="609"/>
      <c r="AB18" s="609"/>
      <c r="AC18" s="609"/>
      <c r="AD18" s="616"/>
      <c r="AE18" s="609"/>
      <c r="AF18" s="609"/>
      <c r="AG18" s="609"/>
      <c r="AH18" s="609"/>
      <c r="AI18" s="609"/>
      <c r="AJ18" s="609"/>
      <c r="AK18" s="609"/>
      <c r="AL18" s="613"/>
    </row>
    <row r="19" spans="1:38" s="185" customFormat="1" ht="17.5" thickBot="1">
      <c r="A19" s="215">
        <v>10</v>
      </c>
      <c r="B19" s="623" t="s">
        <v>895</v>
      </c>
      <c r="C19" s="624"/>
      <c r="D19" s="625"/>
      <c r="E19" s="216" t="s">
        <v>652</v>
      </c>
      <c r="F19" s="626">
        <f>F18</f>
        <v>70.495461000000006</v>
      </c>
      <c r="G19" s="627"/>
      <c r="H19" s="628">
        <f>AL245</f>
        <v>61.106000000000002</v>
      </c>
      <c r="I19" s="628"/>
      <c r="J19" s="626">
        <f t="shared" si="0"/>
        <v>9.3894610000000043</v>
      </c>
      <c r="K19" s="629"/>
      <c r="L19" s="217">
        <v>6</v>
      </c>
      <c r="M19" s="630" t="str">
        <f>[3]Summary!$C$17</f>
        <v>GAS PIPELINE</v>
      </c>
      <c r="N19" s="630"/>
      <c r="O19" s="630"/>
      <c r="P19" s="630"/>
      <c r="Q19" s="611">
        <v>17</v>
      </c>
      <c r="R19" s="611"/>
      <c r="S19" s="611">
        <v>0</v>
      </c>
      <c r="T19" s="611"/>
      <c r="U19" s="611">
        <f t="shared" si="1"/>
        <v>17</v>
      </c>
      <c r="V19" s="611"/>
      <c r="W19" s="612"/>
      <c r="X19" s="619"/>
      <c r="Y19" s="617"/>
      <c r="Z19" s="610"/>
      <c r="AA19" s="610"/>
      <c r="AB19" s="610"/>
      <c r="AC19" s="610"/>
      <c r="AD19" s="617"/>
      <c r="AE19" s="610"/>
      <c r="AF19" s="610"/>
      <c r="AG19" s="610"/>
      <c r="AH19" s="610"/>
      <c r="AI19" s="610"/>
      <c r="AJ19" s="610"/>
      <c r="AK19" s="610"/>
      <c r="AL19" s="614"/>
    </row>
    <row r="20" spans="1:38" s="219" customFormat="1" ht="14.5">
      <c r="A20" s="218"/>
      <c r="X20" s="641">
        <f>V28/1000</f>
        <v>4.7514079999999996</v>
      </c>
      <c r="Y20" s="631">
        <f>X20</f>
        <v>4.7514079999999996</v>
      </c>
      <c r="Z20" s="631">
        <v>5</v>
      </c>
      <c r="AA20" s="631">
        <v>10</v>
      </c>
      <c r="AB20" s="639">
        <v>9</v>
      </c>
      <c r="AC20" s="631">
        <f>AA20-AB20</f>
        <v>1</v>
      </c>
      <c r="AD20" s="631">
        <v>9</v>
      </c>
      <c r="AE20" s="631">
        <f>AA20</f>
        <v>10</v>
      </c>
      <c r="AF20" s="631">
        <v>8</v>
      </c>
      <c r="AG20" s="631">
        <f>AE20-AF20</f>
        <v>2</v>
      </c>
      <c r="AH20" s="631">
        <v>5</v>
      </c>
      <c r="AI20" s="631"/>
      <c r="AJ20" s="631">
        <v>2.0779999999999998</v>
      </c>
      <c r="AK20" s="631">
        <v>2.0779999999999998</v>
      </c>
      <c r="AL20" s="634">
        <v>0.442</v>
      </c>
    </row>
    <row r="21" spans="1:38" s="219" customFormat="1" ht="15.5">
      <c r="A21" s="218"/>
      <c r="B21" s="221" t="s">
        <v>930</v>
      </c>
      <c r="X21" s="642"/>
      <c r="Y21" s="632"/>
      <c r="Z21" s="632"/>
      <c r="AA21" s="632"/>
      <c r="AB21" s="640"/>
      <c r="AC21" s="632"/>
      <c r="AD21" s="632"/>
      <c r="AE21" s="632"/>
      <c r="AF21" s="632"/>
      <c r="AG21" s="632"/>
      <c r="AH21" s="632"/>
      <c r="AI21" s="632"/>
      <c r="AJ21" s="632"/>
      <c r="AK21" s="632"/>
      <c r="AL21" s="635"/>
    </row>
    <row r="22" spans="1:38" s="219" customFormat="1" ht="15.5">
      <c r="A22" s="218"/>
      <c r="B22" s="221"/>
      <c r="X22" s="642"/>
      <c r="Y22" s="632"/>
      <c r="Z22" s="632"/>
      <c r="AA22" s="632"/>
      <c r="AB22" s="640"/>
      <c r="AC22" s="632"/>
      <c r="AD22" s="632"/>
      <c r="AE22" s="632"/>
      <c r="AF22" s="632"/>
      <c r="AG22" s="632"/>
      <c r="AH22" s="632"/>
      <c r="AI22" s="632"/>
      <c r="AJ22" s="632"/>
      <c r="AK22" s="632"/>
      <c r="AL22" s="635"/>
    </row>
    <row r="23" spans="1:38" s="219" customFormat="1" ht="13.5" customHeight="1">
      <c r="A23" s="218"/>
      <c r="B23" s="219">
        <v>1</v>
      </c>
      <c r="C23" s="269" t="s">
        <v>931</v>
      </c>
      <c r="D23" s="219">
        <v>2</v>
      </c>
      <c r="E23" s="269" t="s">
        <v>931</v>
      </c>
      <c r="F23" s="219">
        <v>3</v>
      </c>
      <c r="G23" s="269" t="s">
        <v>931</v>
      </c>
      <c r="H23" s="219">
        <v>4</v>
      </c>
      <c r="I23" s="269" t="s">
        <v>931</v>
      </c>
      <c r="J23" s="219">
        <v>5</v>
      </c>
      <c r="L23" s="219">
        <v>6</v>
      </c>
      <c r="N23" s="219">
        <v>7</v>
      </c>
      <c r="P23" s="219">
        <v>8</v>
      </c>
      <c r="R23" s="219">
        <v>9</v>
      </c>
      <c r="T23" s="219">
        <v>10</v>
      </c>
      <c r="X23" s="643"/>
      <c r="Y23" s="633"/>
      <c r="Z23" s="633"/>
      <c r="AA23" s="633"/>
      <c r="AB23" s="640"/>
      <c r="AC23" s="633"/>
      <c r="AD23" s="633"/>
      <c r="AE23" s="633"/>
      <c r="AF23" s="633"/>
      <c r="AG23" s="633"/>
      <c r="AH23" s="633"/>
      <c r="AI23" s="633"/>
      <c r="AJ23" s="633"/>
      <c r="AK23" s="633"/>
      <c r="AL23" s="636"/>
    </row>
    <row r="24" spans="1:38" s="219" customFormat="1" ht="13.5" customHeight="1">
      <c r="A24" s="218"/>
      <c r="B24" s="227" t="s">
        <v>0</v>
      </c>
      <c r="C24" s="270" t="s">
        <v>932</v>
      </c>
      <c r="D24" s="227" t="s">
        <v>1</v>
      </c>
      <c r="E24" s="270" t="s">
        <v>932</v>
      </c>
      <c r="F24" s="227" t="s">
        <v>2</v>
      </c>
      <c r="G24" s="270" t="s">
        <v>932</v>
      </c>
      <c r="H24" s="227" t="s">
        <v>3</v>
      </c>
      <c r="I24" s="270" t="s">
        <v>932</v>
      </c>
      <c r="J24" s="227" t="s">
        <v>4</v>
      </c>
      <c r="K24" s="227"/>
      <c r="L24" s="227" t="s">
        <v>5</v>
      </c>
      <c r="M24" s="227"/>
      <c r="N24" s="227" t="s">
        <v>13</v>
      </c>
      <c r="O24" s="227"/>
      <c r="P24" s="227" t="s">
        <v>14</v>
      </c>
      <c r="Q24" s="227"/>
      <c r="R24" s="227" t="s">
        <v>614</v>
      </c>
      <c r="S24" s="227"/>
      <c r="T24" s="227" t="s">
        <v>615</v>
      </c>
      <c r="X24" s="643"/>
      <c r="Y24" s="633"/>
      <c r="Z24" s="633"/>
      <c r="AA24" s="633"/>
      <c r="AB24" s="640"/>
      <c r="AC24" s="633"/>
      <c r="AD24" s="633"/>
      <c r="AE24" s="633"/>
      <c r="AF24" s="633"/>
      <c r="AG24" s="633"/>
      <c r="AH24" s="633"/>
      <c r="AI24" s="633"/>
      <c r="AJ24" s="633"/>
      <c r="AK24" s="633"/>
      <c r="AL24" s="636"/>
    </row>
    <row r="25" spans="1:38" s="219" customFormat="1" ht="13.5" customHeight="1">
      <c r="A25" s="218"/>
      <c r="X25" s="643"/>
      <c r="Y25" s="633"/>
      <c r="Z25" s="633"/>
      <c r="AA25" s="633"/>
      <c r="AB25" s="640"/>
      <c r="AC25" s="633"/>
      <c r="AD25" s="633"/>
      <c r="AE25" s="633"/>
      <c r="AF25" s="633"/>
      <c r="AG25" s="633"/>
      <c r="AH25" s="633"/>
      <c r="AI25" s="633"/>
      <c r="AJ25" s="633"/>
      <c r="AK25" s="633"/>
      <c r="AL25" s="636"/>
    </row>
    <row r="26" spans="1:38" s="219" customFormat="1" ht="13.5" customHeight="1">
      <c r="A26" s="218"/>
      <c r="B26" s="227"/>
      <c r="D26" s="227"/>
      <c r="E26" s="227"/>
      <c r="F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X26" s="643"/>
      <c r="Y26" s="633"/>
      <c r="Z26" s="633"/>
      <c r="AA26" s="633"/>
      <c r="AB26" s="640"/>
      <c r="AC26" s="633"/>
      <c r="AD26" s="633"/>
      <c r="AE26" s="633"/>
      <c r="AF26" s="633"/>
      <c r="AG26" s="633"/>
      <c r="AH26" s="633"/>
      <c r="AI26" s="633"/>
      <c r="AJ26" s="633"/>
      <c r="AK26" s="633"/>
      <c r="AL26" s="636"/>
    </row>
    <row r="27" spans="1:38" s="219" customFormat="1" ht="13.5" customHeight="1" thickBot="1">
      <c r="A27" s="218"/>
      <c r="B27" s="227"/>
      <c r="D27" s="227"/>
      <c r="E27" s="227"/>
      <c r="F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X27" s="643"/>
      <c r="Y27" s="633"/>
      <c r="Z27" s="633"/>
      <c r="AA27" s="633"/>
      <c r="AB27" s="640"/>
      <c r="AC27" s="633"/>
      <c r="AD27" s="633"/>
      <c r="AE27" s="633"/>
      <c r="AF27" s="633"/>
      <c r="AG27" s="633"/>
      <c r="AH27" s="633"/>
      <c r="AI27" s="633"/>
      <c r="AJ27" s="633"/>
      <c r="AK27" s="633"/>
      <c r="AL27" s="636"/>
    </row>
    <row r="28" spans="1:38" s="219" customFormat="1" ht="12.5" customHeight="1">
      <c r="A28" s="218"/>
      <c r="B28" s="229"/>
      <c r="C28" s="228">
        <v>665.00099999999998</v>
      </c>
      <c r="D28" s="229"/>
      <c r="E28" s="228">
        <v>685</v>
      </c>
      <c r="F28" s="243"/>
      <c r="G28" s="228">
        <v>680.11699999999996</v>
      </c>
      <c r="H28" s="229"/>
      <c r="I28" s="228">
        <v>386.59</v>
      </c>
      <c r="J28" s="229"/>
      <c r="K28" s="228">
        <v>256.44799999999998</v>
      </c>
      <c r="L28" s="229"/>
      <c r="M28" s="228">
        <v>411.25200000000001</v>
      </c>
      <c r="N28" s="229"/>
      <c r="O28" s="228">
        <v>414</v>
      </c>
      <c r="P28" s="229"/>
      <c r="Q28" s="228">
        <v>414</v>
      </c>
      <c r="R28" s="229"/>
      <c r="S28" s="228">
        <v>397</v>
      </c>
      <c r="T28" s="229"/>
      <c r="U28" s="228">
        <v>442</v>
      </c>
      <c r="V28" s="637">
        <f>SUM(C28:U28)</f>
        <v>4751.4079999999994</v>
      </c>
      <c r="W28" s="638"/>
      <c r="X28" s="643"/>
      <c r="Y28" s="633"/>
      <c r="Z28" s="633"/>
      <c r="AA28" s="633"/>
      <c r="AB28" s="640"/>
      <c r="AC28" s="633"/>
      <c r="AD28" s="633"/>
      <c r="AE28" s="633"/>
      <c r="AF28" s="633"/>
      <c r="AG28" s="633"/>
      <c r="AH28" s="633"/>
      <c r="AI28" s="633"/>
      <c r="AJ28" s="633"/>
      <c r="AK28" s="633"/>
      <c r="AL28" s="636"/>
    </row>
    <row r="29" spans="1:38" s="219" customFormat="1" ht="13.5" customHeight="1">
      <c r="A29" s="218"/>
      <c r="B29" s="230"/>
      <c r="C29" s="228"/>
      <c r="D29" s="230" t="s">
        <v>658</v>
      </c>
      <c r="E29" s="228"/>
      <c r="F29" s="244" t="s">
        <v>658</v>
      </c>
      <c r="G29" s="228"/>
      <c r="H29" s="230" t="s">
        <v>658</v>
      </c>
      <c r="I29" s="228"/>
      <c r="J29" s="230" t="s">
        <v>658</v>
      </c>
      <c r="K29" s="228"/>
      <c r="L29" s="230" t="s">
        <v>68</v>
      </c>
      <c r="M29" s="228"/>
      <c r="N29" s="230"/>
      <c r="O29" s="228"/>
      <c r="P29" s="230"/>
      <c r="Q29" s="228"/>
      <c r="R29" s="230"/>
      <c r="S29" s="228"/>
      <c r="T29" s="230" t="s">
        <v>68</v>
      </c>
      <c r="U29" s="228"/>
      <c r="X29" s="643"/>
      <c r="Y29" s="633"/>
      <c r="Z29" s="633"/>
      <c r="AA29" s="633"/>
      <c r="AB29" s="640"/>
      <c r="AC29" s="633"/>
      <c r="AD29" s="633"/>
      <c r="AE29" s="633"/>
      <c r="AF29" s="633"/>
      <c r="AG29" s="633"/>
      <c r="AH29" s="633"/>
      <c r="AI29" s="633"/>
      <c r="AJ29" s="633"/>
      <c r="AK29" s="633"/>
      <c r="AL29" s="636"/>
    </row>
    <row r="30" spans="1:38" s="219" customFormat="1" ht="13.5" customHeight="1" thickBot="1">
      <c r="A30" s="218"/>
      <c r="B30" s="231"/>
      <c r="D30" s="231"/>
      <c r="F30" s="245"/>
      <c r="H30" s="231"/>
      <c r="J30" s="231"/>
      <c r="L30" s="274"/>
      <c r="N30" s="274"/>
      <c r="P30" s="274"/>
      <c r="R30" s="274"/>
      <c r="T30" s="274"/>
      <c r="X30" s="643"/>
      <c r="Y30" s="633"/>
      <c r="Z30" s="633"/>
      <c r="AA30" s="633"/>
      <c r="AB30" s="640"/>
      <c r="AC30" s="633"/>
      <c r="AD30" s="633"/>
      <c r="AE30" s="633"/>
      <c r="AF30" s="633"/>
      <c r="AG30" s="633"/>
      <c r="AH30" s="633"/>
      <c r="AI30" s="633"/>
      <c r="AJ30" s="633"/>
      <c r="AK30" s="633"/>
      <c r="AL30" s="636"/>
    </row>
    <row r="31" spans="1:38" s="219" customFormat="1" ht="14" customHeight="1">
      <c r="A31" s="218"/>
      <c r="B31" s="227" t="s">
        <v>6</v>
      </c>
      <c r="C31" s="227"/>
      <c r="D31" s="227" t="s">
        <v>7</v>
      </c>
      <c r="E31" s="227"/>
      <c r="F31" s="227" t="s">
        <v>7</v>
      </c>
      <c r="G31" s="227"/>
      <c r="H31" s="227" t="s">
        <v>6</v>
      </c>
      <c r="I31" s="227"/>
      <c r="J31" s="227" t="s">
        <v>6</v>
      </c>
      <c r="K31" s="227"/>
      <c r="L31" s="227" t="s">
        <v>52</v>
      </c>
      <c r="M31" s="227"/>
      <c r="N31" s="227" t="s">
        <v>70</v>
      </c>
      <c r="O31" s="227"/>
      <c r="P31" s="227" t="s">
        <v>71</v>
      </c>
      <c r="Q31" s="227"/>
      <c r="R31" s="227" t="s">
        <v>11</v>
      </c>
      <c r="S31" s="227"/>
      <c r="T31" s="227" t="s">
        <v>55</v>
      </c>
      <c r="U31" s="227"/>
      <c r="X31" s="643"/>
      <c r="Y31" s="633"/>
      <c r="Z31" s="633"/>
      <c r="AA31" s="633"/>
      <c r="AB31" s="640"/>
      <c r="AC31" s="633"/>
      <c r="AD31" s="633"/>
      <c r="AE31" s="633"/>
      <c r="AF31" s="633"/>
      <c r="AG31" s="633"/>
      <c r="AH31" s="633"/>
      <c r="AI31" s="633"/>
      <c r="AJ31" s="633"/>
      <c r="AK31" s="633"/>
      <c r="AL31" s="636"/>
    </row>
    <row r="32" spans="1:38" s="219" customFormat="1" ht="14" customHeight="1">
      <c r="A32" s="218"/>
      <c r="B32" s="232" t="s">
        <v>830</v>
      </c>
      <c r="C32" s="227"/>
      <c r="D32" s="232" t="s">
        <v>933</v>
      </c>
      <c r="E32" s="227"/>
      <c r="F32" s="232" t="s">
        <v>831</v>
      </c>
      <c r="G32" s="227"/>
      <c r="H32" s="232" t="s">
        <v>1374</v>
      </c>
      <c r="I32" s="227"/>
      <c r="J32" s="232" t="s">
        <v>830</v>
      </c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X32" s="643"/>
      <c r="Y32" s="633"/>
      <c r="Z32" s="633"/>
      <c r="AA32" s="633"/>
      <c r="AB32" s="632"/>
      <c r="AC32" s="633"/>
      <c r="AD32" s="633"/>
      <c r="AE32" s="633"/>
      <c r="AF32" s="633"/>
      <c r="AG32" s="633"/>
      <c r="AH32" s="633"/>
      <c r="AI32" s="633"/>
      <c r="AJ32" s="633"/>
      <c r="AK32" s="633"/>
      <c r="AL32" s="636"/>
    </row>
    <row r="33" spans="1:38" s="219" customFormat="1" ht="14" customHeight="1">
      <c r="A33" s="218"/>
      <c r="I33" s="233" t="s">
        <v>934</v>
      </c>
      <c r="J33" s="234"/>
      <c r="K33" s="233" t="s">
        <v>935</v>
      </c>
      <c r="X33" s="644">
        <f>V40/1000</f>
        <v>3.3301379999999998</v>
      </c>
      <c r="Y33" s="645">
        <f>X33</f>
        <v>3.3301379999999998</v>
      </c>
      <c r="Z33" s="633"/>
      <c r="AA33" s="632">
        <v>10</v>
      </c>
      <c r="AB33" s="633">
        <v>10</v>
      </c>
      <c r="AC33" s="632">
        <f>AA33-AB33</f>
        <v>0</v>
      </c>
      <c r="AD33" s="633">
        <v>10</v>
      </c>
      <c r="AE33" s="632">
        <f>AA33</f>
        <v>10</v>
      </c>
      <c r="AF33" s="633">
        <v>10</v>
      </c>
      <c r="AG33" s="632">
        <f>AE33-AF33</f>
        <v>0</v>
      </c>
      <c r="AH33" s="633">
        <v>10</v>
      </c>
      <c r="AI33" s="633"/>
      <c r="AJ33" s="633">
        <v>3.33</v>
      </c>
      <c r="AK33" s="633">
        <v>3.33</v>
      </c>
      <c r="AL33" s="636">
        <v>3.33</v>
      </c>
    </row>
    <row r="34" spans="1:38" s="219" customFormat="1" ht="14" customHeight="1">
      <c r="A34" s="218"/>
      <c r="I34" s="235" t="s">
        <v>936</v>
      </c>
      <c r="X34" s="644"/>
      <c r="Y34" s="645"/>
      <c r="Z34" s="633"/>
      <c r="AA34" s="632"/>
      <c r="AB34" s="633"/>
      <c r="AC34" s="632"/>
      <c r="AD34" s="633"/>
      <c r="AE34" s="632"/>
      <c r="AF34" s="633"/>
      <c r="AG34" s="632"/>
      <c r="AH34" s="633"/>
      <c r="AI34" s="633"/>
      <c r="AJ34" s="633"/>
      <c r="AK34" s="633"/>
      <c r="AL34" s="636"/>
    </row>
    <row r="35" spans="1:38" s="219" customFormat="1" ht="14" customHeight="1">
      <c r="A35" s="218"/>
      <c r="B35" s="219">
        <v>11</v>
      </c>
      <c r="D35" s="219">
        <v>12</v>
      </c>
      <c r="F35" s="219">
        <v>13</v>
      </c>
      <c r="H35" s="219">
        <v>14</v>
      </c>
      <c r="J35" s="219">
        <v>15</v>
      </c>
      <c r="L35" s="219">
        <v>16</v>
      </c>
      <c r="N35" s="219">
        <v>17</v>
      </c>
      <c r="P35" s="219">
        <v>18</v>
      </c>
      <c r="R35" s="219">
        <v>19</v>
      </c>
      <c r="T35" s="219">
        <v>20</v>
      </c>
      <c r="X35" s="644"/>
      <c r="Y35" s="645"/>
      <c r="Z35" s="633"/>
      <c r="AA35" s="633"/>
      <c r="AB35" s="633"/>
      <c r="AC35" s="633"/>
      <c r="AD35" s="633"/>
      <c r="AE35" s="633"/>
      <c r="AF35" s="633"/>
      <c r="AG35" s="633"/>
      <c r="AH35" s="633"/>
      <c r="AI35" s="633"/>
      <c r="AJ35" s="633"/>
      <c r="AK35" s="633"/>
      <c r="AL35" s="636"/>
    </row>
    <row r="36" spans="1:38" s="219" customFormat="1" ht="14" customHeight="1">
      <c r="A36" s="218"/>
      <c r="B36" s="227" t="s">
        <v>616</v>
      </c>
      <c r="C36" s="227"/>
      <c r="D36" s="227" t="s">
        <v>617</v>
      </c>
      <c r="E36" s="227"/>
      <c r="F36" s="227" t="s">
        <v>618</v>
      </c>
      <c r="G36" s="227"/>
      <c r="H36" s="227" t="s">
        <v>619</v>
      </c>
      <c r="I36" s="227"/>
      <c r="J36" s="227" t="s">
        <v>15</v>
      </c>
      <c r="K36" s="227"/>
      <c r="L36" s="227" t="s">
        <v>16</v>
      </c>
      <c r="M36" s="227"/>
      <c r="N36" s="227" t="s">
        <v>17</v>
      </c>
      <c r="O36" s="227"/>
      <c r="P36" s="227" t="s">
        <v>18</v>
      </c>
      <c r="Q36" s="227"/>
      <c r="R36" s="227" t="s">
        <v>19</v>
      </c>
      <c r="S36" s="227"/>
      <c r="T36" s="227" t="s">
        <v>20</v>
      </c>
      <c r="X36" s="644"/>
      <c r="Y36" s="645"/>
      <c r="Z36" s="633"/>
      <c r="AA36" s="633"/>
      <c r="AB36" s="633"/>
      <c r="AC36" s="633"/>
      <c r="AD36" s="633"/>
      <c r="AE36" s="633"/>
      <c r="AF36" s="633"/>
      <c r="AG36" s="633"/>
      <c r="AH36" s="633"/>
      <c r="AI36" s="633"/>
      <c r="AJ36" s="633"/>
      <c r="AK36" s="633"/>
      <c r="AL36" s="636"/>
    </row>
    <row r="37" spans="1:38" s="219" customFormat="1" ht="13.5" customHeight="1">
      <c r="A37" s="218"/>
      <c r="X37" s="644"/>
      <c r="Y37" s="645"/>
      <c r="Z37" s="633"/>
      <c r="AA37" s="633"/>
      <c r="AB37" s="633"/>
      <c r="AC37" s="633"/>
      <c r="AD37" s="633"/>
      <c r="AE37" s="633"/>
      <c r="AF37" s="633"/>
      <c r="AG37" s="633"/>
      <c r="AH37" s="633"/>
      <c r="AI37" s="633"/>
      <c r="AJ37" s="633"/>
      <c r="AK37" s="633"/>
      <c r="AL37" s="636"/>
    </row>
    <row r="38" spans="1:38" s="219" customFormat="1" ht="13.5" customHeight="1">
      <c r="A38" s="218"/>
      <c r="B38" s="227"/>
      <c r="D38" s="227"/>
      <c r="E38" s="227"/>
      <c r="F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X38" s="644"/>
      <c r="Y38" s="645"/>
      <c r="Z38" s="633"/>
      <c r="AA38" s="633"/>
      <c r="AB38" s="633"/>
      <c r="AC38" s="633"/>
      <c r="AD38" s="633"/>
      <c r="AE38" s="633"/>
      <c r="AF38" s="633"/>
      <c r="AG38" s="633"/>
      <c r="AH38" s="633"/>
      <c r="AI38" s="633"/>
      <c r="AJ38" s="633"/>
      <c r="AK38" s="633"/>
      <c r="AL38" s="636"/>
    </row>
    <row r="39" spans="1:38" s="219" customFormat="1" ht="13.5" customHeight="1" thickBot="1">
      <c r="A39" s="218"/>
      <c r="B39" s="227"/>
      <c r="D39" s="227"/>
      <c r="E39" s="227"/>
      <c r="F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X39" s="644"/>
      <c r="Y39" s="645"/>
      <c r="Z39" s="633"/>
      <c r="AA39" s="633"/>
      <c r="AB39" s="633"/>
      <c r="AC39" s="633"/>
      <c r="AD39" s="633"/>
      <c r="AE39" s="633"/>
      <c r="AF39" s="633"/>
      <c r="AG39" s="633"/>
      <c r="AH39" s="633"/>
      <c r="AI39" s="633"/>
      <c r="AJ39" s="633"/>
      <c r="AK39" s="633"/>
      <c r="AL39" s="636"/>
    </row>
    <row r="40" spans="1:38" s="219" customFormat="1" ht="13.5" customHeight="1">
      <c r="A40" s="218"/>
      <c r="B40" s="229"/>
      <c r="C40" s="228">
        <v>349.36200000000002</v>
      </c>
      <c r="D40" s="229"/>
      <c r="E40" s="228">
        <v>324</v>
      </c>
      <c r="F40" s="229"/>
      <c r="G40" s="228">
        <v>431</v>
      </c>
      <c r="H40" s="229"/>
      <c r="I40" s="228">
        <v>393.24299999999999</v>
      </c>
      <c r="J40" s="229"/>
      <c r="K40" s="228">
        <v>279</v>
      </c>
      <c r="L40" s="229"/>
      <c r="M40" s="228">
        <v>279.87599999999998</v>
      </c>
      <c r="N40" s="229"/>
      <c r="O40" s="228">
        <v>277.19900000000001</v>
      </c>
      <c r="P40" s="229"/>
      <c r="Q40" s="228">
        <v>342.42</v>
      </c>
      <c r="R40" s="229"/>
      <c r="S40" s="228">
        <v>312.14299999999997</v>
      </c>
      <c r="T40" s="229"/>
      <c r="U40" s="228">
        <v>341.89499999999998</v>
      </c>
      <c r="V40" s="637">
        <f>SUM(C40:U40)</f>
        <v>3330.1379999999999</v>
      </c>
      <c r="W40" s="638"/>
      <c r="X40" s="644"/>
      <c r="Y40" s="645"/>
      <c r="Z40" s="633"/>
      <c r="AA40" s="633"/>
      <c r="AB40" s="633"/>
      <c r="AC40" s="633"/>
      <c r="AD40" s="633"/>
      <c r="AE40" s="633"/>
      <c r="AF40" s="633"/>
      <c r="AG40" s="633"/>
      <c r="AH40" s="633"/>
      <c r="AI40" s="633"/>
      <c r="AJ40" s="633"/>
      <c r="AK40" s="633"/>
      <c r="AL40" s="636"/>
    </row>
    <row r="41" spans="1:38" s="219" customFormat="1" ht="13.5" customHeight="1">
      <c r="A41" s="218"/>
      <c r="B41" s="230" t="s">
        <v>68</v>
      </c>
      <c r="C41" s="228"/>
      <c r="D41" s="230" t="s">
        <v>68</v>
      </c>
      <c r="E41" s="228"/>
      <c r="F41" s="230" t="s">
        <v>68</v>
      </c>
      <c r="G41" s="228"/>
      <c r="H41" s="230" t="s">
        <v>68</v>
      </c>
      <c r="I41" s="228"/>
      <c r="J41" s="230" t="s">
        <v>68</v>
      </c>
      <c r="K41" s="228"/>
      <c r="L41" s="230" t="s">
        <v>68</v>
      </c>
      <c r="M41" s="228"/>
      <c r="N41" s="230" t="s">
        <v>68</v>
      </c>
      <c r="O41" s="228"/>
      <c r="P41" s="230" t="s">
        <v>68</v>
      </c>
      <c r="Q41" s="228"/>
      <c r="R41" s="230" t="s">
        <v>68</v>
      </c>
      <c r="S41" s="228"/>
      <c r="T41" s="230" t="s">
        <v>68</v>
      </c>
      <c r="U41" s="228"/>
      <c r="X41" s="644"/>
      <c r="Y41" s="645"/>
      <c r="Z41" s="633"/>
      <c r="AA41" s="633"/>
      <c r="AB41" s="633"/>
      <c r="AC41" s="633"/>
      <c r="AD41" s="633"/>
      <c r="AE41" s="633"/>
      <c r="AF41" s="633"/>
      <c r="AG41" s="633"/>
      <c r="AH41" s="633"/>
      <c r="AI41" s="633"/>
      <c r="AJ41" s="633"/>
      <c r="AK41" s="633"/>
      <c r="AL41" s="636"/>
    </row>
    <row r="42" spans="1:38" s="219" customFormat="1" ht="13.5" customHeight="1" thickBot="1">
      <c r="A42" s="218"/>
      <c r="B42" s="274"/>
      <c r="D42" s="274"/>
      <c r="F42" s="274"/>
      <c r="H42" s="274"/>
      <c r="J42" s="274"/>
      <c r="L42" s="274"/>
      <c r="N42" s="274"/>
      <c r="P42" s="274"/>
      <c r="R42" s="274"/>
      <c r="T42" s="274"/>
      <c r="X42" s="644"/>
      <c r="Y42" s="645"/>
      <c r="Z42" s="633"/>
      <c r="AA42" s="633"/>
      <c r="AB42" s="633"/>
      <c r="AC42" s="633"/>
      <c r="AD42" s="633"/>
      <c r="AE42" s="633"/>
      <c r="AF42" s="633"/>
      <c r="AG42" s="633"/>
      <c r="AH42" s="633"/>
      <c r="AI42" s="633"/>
      <c r="AJ42" s="633"/>
      <c r="AK42" s="633"/>
      <c r="AL42" s="636"/>
    </row>
    <row r="43" spans="1:38" s="219" customFormat="1" ht="14" customHeight="1">
      <c r="A43" s="218"/>
      <c r="B43" s="227" t="s">
        <v>22</v>
      </c>
      <c r="C43" s="227"/>
      <c r="D43" s="227" t="s">
        <v>169</v>
      </c>
      <c r="E43" s="227"/>
      <c r="F43" s="227" t="s">
        <v>22</v>
      </c>
      <c r="G43" s="227"/>
      <c r="H43" s="227" t="s">
        <v>71</v>
      </c>
      <c r="I43" s="227"/>
      <c r="J43" s="227" t="s">
        <v>24</v>
      </c>
      <c r="K43" s="227"/>
      <c r="L43" s="227" t="s">
        <v>11</v>
      </c>
      <c r="M43" s="227"/>
      <c r="N43" s="227" t="s">
        <v>24</v>
      </c>
      <c r="O43" s="227"/>
      <c r="P43" s="227" t="s">
        <v>25</v>
      </c>
      <c r="Q43" s="227"/>
      <c r="R43" s="227" t="s">
        <v>25</v>
      </c>
      <c r="S43" s="227"/>
      <c r="T43" s="227" t="s">
        <v>10</v>
      </c>
      <c r="U43" s="227"/>
      <c r="X43" s="644"/>
      <c r="Y43" s="645"/>
      <c r="Z43" s="633"/>
      <c r="AA43" s="633"/>
      <c r="AB43" s="633"/>
      <c r="AC43" s="633"/>
      <c r="AD43" s="633"/>
      <c r="AE43" s="633"/>
      <c r="AF43" s="633"/>
      <c r="AG43" s="633"/>
      <c r="AH43" s="633"/>
      <c r="AI43" s="633"/>
      <c r="AJ43" s="633"/>
      <c r="AK43" s="633"/>
      <c r="AL43" s="636"/>
    </row>
    <row r="44" spans="1:38" s="219" customFormat="1" ht="14" customHeight="1">
      <c r="A44" s="218"/>
      <c r="C44" s="237"/>
      <c r="E44" s="237"/>
      <c r="G44" s="237"/>
      <c r="I44" s="237"/>
      <c r="K44" s="237"/>
      <c r="M44" s="237"/>
      <c r="O44" s="235" t="s">
        <v>936</v>
      </c>
      <c r="Q44" s="237"/>
      <c r="S44" s="237"/>
      <c r="X44" s="644"/>
      <c r="Y44" s="645"/>
      <c r="Z44" s="633"/>
      <c r="AA44" s="633"/>
      <c r="AB44" s="633"/>
      <c r="AC44" s="633"/>
      <c r="AD44" s="633"/>
      <c r="AE44" s="633"/>
      <c r="AF44" s="633"/>
      <c r="AG44" s="633"/>
      <c r="AH44" s="633"/>
      <c r="AI44" s="633"/>
      <c r="AJ44" s="633"/>
      <c r="AK44" s="633"/>
      <c r="AL44" s="636"/>
    </row>
    <row r="45" spans="1:38" s="219" customFormat="1" ht="13.5" customHeight="1">
      <c r="A45" s="218"/>
      <c r="Q45" s="235" t="s">
        <v>937</v>
      </c>
      <c r="X45" s="643">
        <f>V51/1000</f>
        <v>3.2075079999999998</v>
      </c>
      <c r="Y45" s="633">
        <f>X45</f>
        <v>3.2075079999999998</v>
      </c>
      <c r="Z45" s="633"/>
      <c r="AA45" s="632">
        <v>10</v>
      </c>
      <c r="AB45" s="633">
        <v>10</v>
      </c>
      <c r="AC45" s="632">
        <f>AA45-AB45</f>
        <v>0</v>
      </c>
      <c r="AD45" s="633">
        <v>10</v>
      </c>
      <c r="AE45" s="633">
        <f>COUNTA($B$47:$T$47)</f>
        <v>10</v>
      </c>
      <c r="AF45" s="633">
        <v>10</v>
      </c>
      <c r="AG45" s="633">
        <f>AE45-AF45</f>
        <v>0</v>
      </c>
      <c r="AH45" s="633">
        <v>10</v>
      </c>
      <c r="AI45" s="633"/>
      <c r="AJ45" s="633">
        <v>3.2069999999999999</v>
      </c>
      <c r="AK45" s="633">
        <v>3.2069999999999999</v>
      </c>
      <c r="AL45" s="636">
        <v>3.2069999999999999</v>
      </c>
    </row>
    <row r="46" spans="1:38" s="219" customFormat="1" ht="13.5" customHeight="1">
      <c r="A46" s="218"/>
      <c r="B46" s="219">
        <v>21</v>
      </c>
      <c r="D46" s="219">
        <v>22</v>
      </c>
      <c r="F46" s="219">
        <v>23</v>
      </c>
      <c r="H46" s="219">
        <v>24</v>
      </c>
      <c r="J46" s="219">
        <v>25</v>
      </c>
      <c r="L46" s="219">
        <v>26</v>
      </c>
      <c r="N46" s="219">
        <v>27</v>
      </c>
      <c r="P46" s="219">
        <v>28</v>
      </c>
      <c r="R46" s="219">
        <v>29</v>
      </c>
      <c r="T46" s="219">
        <v>30</v>
      </c>
      <c r="X46" s="643"/>
      <c r="Y46" s="633"/>
      <c r="Z46" s="633"/>
      <c r="AA46" s="633"/>
      <c r="AB46" s="633"/>
      <c r="AC46" s="633"/>
      <c r="AD46" s="633"/>
      <c r="AE46" s="633"/>
      <c r="AF46" s="633"/>
      <c r="AG46" s="633"/>
      <c r="AH46" s="633"/>
      <c r="AI46" s="633"/>
      <c r="AJ46" s="633"/>
      <c r="AK46" s="633"/>
      <c r="AL46" s="636"/>
    </row>
    <row r="47" spans="1:38" s="219" customFormat="1" ht="13.5" customHeight="1">
      <c r="A47" s="218"/>
      <c r="B47" s="227" t="s">
        <v>21</v>
      </c>
      <c r="C47" s="227"/>
      <c r="D47" s="227" t="s">
        <v>26</v>
      </c>
      <c r="E47" s="227"/>
      <c r="F47" s="227" t="s">
        <v>27</v>
      </c>
      <c r="G47" s="227"/>
      <c r="H47" s="227" t="s">
        <v>28</v>
      </c>
      <c r="I47" s="227"/>
      <c r="J47" s="227" t="s">
        <v>29</v>
      </c>
      <c r="K47" s="227"/>
      <c r="L47" s="227" t="s">
        <v>30</v>
      </c>
      <c r="M47" s="227"/>
      <c r="N47" s="227" t="s">
        <v>31</v>
      </c>
      <c r="O47" s="227"/>
      <c r="P47" s="227" t="s">
        <v>32</v>
      </c>
      <c r="Q47" s="227"/>
      <c r="R47" s="227" t="s">
        <v>33</v>
      </c>
      <c r="S47" s="227"/>
      <c r="T47" s="227" t="s">
        <v>34</v>
      </c>
      <c r="U47" s="227"/>
      <c r="X47" s="643"/>
      <c r="Y47" s="633"/>
      <c r="Z47" s="633"/>
      <c r="AA47" s="633"/>
      <c r="AB47" s="633"/>
      <c r="AC47" s="633"/>
      <c r="AD47" s="633"/>
      <c r="AE47" s="633"/>
      <c r="AF47" s="633"/>
      <c r="AG47" s="633"/>
      <c r="AH47" s="633"/>
      <c r="AI47" s="633"/>
      <c r="AJ47" s="633"/>
      <c r="AK47" s="633"/>
      <c r="AL47" s="636"/>
    </row>
    <row r="48" spans="1:38" s="219" customFormat="1" ht="13.5" customHeight="1">
      <c r="A48" s="218"/>
      <c r="X48" s="643"/>
      <c r="Y48" s="633"/>
      <c r="Z48" s="633"/>
      <c r="AA48" s="633"/>
      <c r="AB48" s="633"/>
      <c r="AC48" s="633"/>
      <c r="AD48" s="633"/>
      <c r="AE48" s="633"/>
      <c r="AF48" s="633"/>
      <c r="AG48" s="633"/>
      <c r="AH48" s="633"/>
      <c r="AI48" s="633"/>
      <c r="AJ48" s="633"/>
      <c r="AK48" s="633"/>
      <c r="AL48" s="636"/>
    </row>
    <row r="49" spans="1:38" s="219" customFormat="1" ht="13.5" customHeight="1">
      <c r="A49" s="218"/>
      <c r="B49" s="227"/>
      <c r="D49" s="227"/>
      <c r="E49" s="227"/>
      <c r="F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X49" s="643"/>
      <c r="Y49" s="633"/>
      <c r="Z49" s="633"/>
      <c r="AA49" s="633"/>
      <c r="AB49" s="633"/>
      <c r="AC49" s="633"/>
      <c r="AD49" s="633"/>
      <c r="AE49" s="633"/>
      <c r="AF49" s="633"/>
      <c r="AG49" s="633"/>
      <c r="AH49" s="633"/>
      <c r="AI49" s="633"/>
      <c r="AJ49" s="633"/>
      <c r="AK49" s="633"/>
      <c r="AL49" s="636"/>
    </row>
    <row r="50" spans="1:38" s="219" customFormat="1" ht="13.5" customHeight="1" thickBot="1">
      <c r="A50" s="218"/>
      <c r="B50" s="227"/>
      <c r="D50" s="227"/>
      <c r="E50" s="227"/>
      <c r="F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X50" s="643"/>
      <c r="Y50" s="633"/>
      <c r="Z50" s="633"/>
      <c r="AA50" s="633"/>
      <c r="AB50" s="633"/>
      <c r="AC50" s="633"/>
      <c r="AD50" s="633"/>
      <c r="AE50" s="633"/>
      <c r="AF50" s="633"/>
      <c r="AG50" s="633"/>
      <c r="AH50" s="633"/>
      <c r="AI50" s="633"/>
      <c r="AJ50" s="633"/>
      <c r="AK50" s="633"/>
      <c r="AL50" s="636"/>
    </row>
    <row r="51" spans="1:38" s="219" customFormat="1" ht="13.5" customHeight="1">
      <c r="A51" s="218"/>
      <c r="B51" s="229"/>
      <c r="C51" s="228">
        <v>375.84300000000002</v>
      </c>
      <c r="D51" s="229"/>
      <c r="E51" s="228">
        <v>297.04599999999999</v>
      </c>
      <c r="F51" s="229"/>
      <c r="G51" s="228">
        <v>373.95800000000003</v>
      </c>
      <c r="H51" s="229"/>
      <c r="I51" s="228">
        <v>225.6</v>
      </c>
      <c r="J51" s="229"/>
      <c r="K51" s="228">
        <v>243.41300000000001</v>
      </c>
      <c r="L51" s="229"/>
      <c r="M51" s="228">
        <v>360</v>
      </c>
      <c r="N51" s="229"/>
      <c r="O51" s="228">
        <v>315.161</v>
      </c>
      <c r="P51" s="229"/>
      <c r="Q51" s="228">
        <v>436.81299999999999</v>
      </c>
      <c r="R51" s="229"/>
      <c r="S51" s="228">
        <v>285.24400000000003</v>
      </c>
      <c r="T51" s="229"/>
      <c r="U51" s="228">
        <v>294.43</v>
      </c>
      <c r="V51" s="637">
        <f>SUM(C51:U51)</f>
        <v>3207.5079999999998</v>
      </c>
      <c r="W51" s="638"/>
      <c r="X51" s="643"/>
      <c r="Y51" s="633"/>
      <c r="Z51" s="633"/>
      <c r="AA51" s="633"/>
      <c r="AB51" s="633"/>
      <c r="AC51" s="633"/>
      <c r="AD51" s="633"/>
      <c r="AE51" s="633"/>
      <c r="AF51" s="633"/>
      <c r="AG51" s="633"/>
      <c r="AH51" s="633"/>
      <c r="AI51" s="633"/>
      <c r="AJ51" s="633"/>
      <c r="AK51" s="633"/>
      <c r="AL51" s="636"/>
    </row>
    <row r="52" spans="1:38" s="219" customFormat="1" ht="13.5" customHeight="1">
      <c r="A52" s="218"/>
      <c r="B52" s="230" t="s">
        <v>68</v>
      </c>
      <c r="C52" s="228"/>
      <c r="D52" s="230" t="s">
        <v>68</v>
      </c>
      <c r="E52" s="228"/>
      <c r="F52" s="230" t="s">
        <v>68</v>
      </c>
      <c r="G52" s="228"/>
      <c r="H52" s="230" t="s">
        <v>68</v>
      </c>
      <c r="I52" s="228"/>
      <c r="J52" s="230" t="s">
        <v>68</v>
      </c>
      <c r="K52" s="228"/>
      <c r="L52" s="230" t="s">
        <v>68</v>
      </c>
      <c r="M52" s="228"/>
      <c r="N52" s="230"/>
      <c r="O52" s="228"/>
      <c r="P52" s="230" t="s">
        <v>68</v>
      </c>
      <c r="Q52" s="228"/>
      <c r="R52" s="230" t="s">
        <v>68</v>
      </c>
      <c r="S52" s="228"/>
      <c r="T52" s="230" t="s">
        <v>68</v>
      </c>
      <c r="U52" s="228"/>
      <c r="X52" s="643"/>
      <c r="Y52" s="633"/>
      <c r="Z52" s="633"/>
      <c r="AA52" s="633"/>
      <c r="AB52" s="633"/>
      <c r="AC52" s="633"/>
      <c r="AD52" s="633"/>
      <c r="AE52" s="633"/>
      <c r="AF52" s="633"/>
      <c r="AG52" s="633"/>
      <c r="AH52" s="633"/>
      <c r="AI52" s="633"/>
      <c r="AJ52" s="633"/>
      <c r="AK52" s="633"/>
      <c r="AL52" s="636"/>
    </row>
    <row r="53" spans="1:38" s="219" customFormat="1" ht="13.5" customHeight="1" thickBot="1">
      <c r="A53" s="218"/>
      <c r="B53" s="274"/>
      <c r="D53" s="274"/>
      <c r="F53" s="274"/>
      <c r="H53" s="274"/>
      <c r="J53" s="274"/>
      <c r="L53" s="274"/>
      <c r="N53" s="274"/>
      <c r="P53" s="274"/>
      <c r="R53" s="274"/>
      <c r="T53" s="274"/>
      <c r="X53" s="643"/>
      <c r="Y53" s="633"/>
      <c r="Z53" s="633"/>
      <c r="AA53" s="633"/>
      <c r="AB53" s="633"/>
      <c r="AC53" s="633"/>
      <c r="AD53" s="633"/>
      <c r="AE53" s="633"/>
      <c r="AF53" s="633"/>
      <c r="AG53" s="633"/>
      <c r="AH53" s="633"/>
      <c r="AI53" s="633"/>
      <c r="AJ53" s="633"/>
      <c r="AK53" s="633"/>
      <c r="AL53" s="636"/>
    </row>
    <row r="54" spans="1:38" s="219" customFormat="1" ht="14" customHeight="1">
      <c r="A54" s="218"/>
      <c r="B54" s="227" t="s">
        <v>24</v>
      </c>
      <c r="C54" s="227"/>
      <c r="D54" s="227" t="s">
        <v>37</v>
      </c>
      <c r="E54" s="227"/>
      <c r="F54" s="227" t="s">
        <v>24</v>
      </c>
      <c r="G54" s="227"/>
      <c r="H54" s="227" t="s">
        <v>38</v>
      </c>
      <c r="I54" s="227"/>
      <c r="J54" s="227" t="s">
        <v>39</v>
      </c>
      <c r="K54" s="227"/>
      <c r="L54" s="227" t="s">
        <v>10</v>
      </c>
      <c r="M54" s="227"/>
      <c r="N54" s="227" t="s">
        <v>12</v>
      </c>
      <c r="O54" s="227"/>
      <c r="P54" s="227" t="s">
        <v>40</v>
      </c>
      <c r="Q54" s="227"/>
      <c r="R54" s="227" t="s">
        <v>153</v>
      </c>
      <c r="S54" s="227"/>
      <c r="T54" s="227" t="s">
        <v>24</v>
      </c>
      <c r="U54" s="227"/>
      <c r="X54" s="643"/>
      <c r="Y54" s="633"/>
      <c r="Z54" s="633"/>
      <c r="AA54" s="633"/>
      <c r="AB54" s="633"/>
      <c r="AC54" s="633"/>
      <c r="AD54" s="633"/>
      <c r="AE54" s="633"/>
      <c r="AF54" s="633"/>
      <c r="AG54" s="633"/>
      <c r="AH54" s="633"/>
      <c r="AI54" s="633"/>
      <c r="AJ54" s="633"/>
      <c r="AK54" s="633"/>
      <c r="AL54" s="636"/>
    </row>
    <row r="55" spans="1:38" s="219" customFormat="1" ht="14" customHeight="1">
      <c r="A55" s="218"/>
      <c r="C55" s="237"/>
      <c r="E55" s="237"/>
      <c r="I55" s="237"/>
      <c r="K55" s="237"/>
      <c r="M55" s="237"/>
      <c r="S55" s="237"/>
      <c r="U55" s="233" t="s">
        <v>938</v>
      </c>
      <c r="X55" s="643"/>
      <c r="Y55" s="633"/>
      <c r="Z55" s="633"/>
      <c r="AA55" s="633"/>
      <c r="AB55" s="633"/>
      <c r="AC55" s="633"/>
      <c r="AD55" s="633"/>
      <c r="AE55" s="633"/>
      <c r="AF55" s="633"/>
      <c r="AG55" s="633"/>
      <c r="AH55" s="633"/>
      <c r="AI55" s="633"/>
      <c r="AJ55" s="633"/>
      <c r="AK55" s="633"/>
      <c r="AL55" s="636"/>
    </row>
    <row r="56" spans="1:38" s="219" customFormat="1" ht="13.5" customHeight="1">
      <c r="A56" s="218"/>
      <c r="I56" s="233" t="s">
        <v>935</v>
      </c>
      <c r="S56" s="235" t="s">
        <v>936</v>
      </c>
      <c r="X56" s="644">
        <f>V62/1000</f>
        <v>3.7297689999999992</v>
      </c>
      <c r="Y56" s="645">
        <f>X56</f>
        <v>3.7297689999999992</v>
      </c>
      <c r="Z56" s="633">
        <v>1</v>
      </c>
      <c r="AA56" s="632">
        <v>10</v>
      </c>
      <c r="AB56" s="633">
        <v>10</v>
      </c>
      <c r="AC56" s="632">
        <f>AA56-AB56</f>
        <v>0</v>
      </c>
      <c r="AD56" s="633">
        <v>10</v>
      </c>
      <c r="AE56" s="633">
        <f>COUNTA($B$58:$T$58)</f>
        <v>10</v>
      </c>
      <c r="AF56" s="633">
        <v>10</v>
      </c>
      <c r="AG56" s="633">
        <f>AE56-AF56</f>
        <v>0</v>
      </c>
      <c r="AH56" s="633">
        <v>10</v>
      </c>
      <c r="AI56" s="633"/>
      <c r="AJ56" s="633">
        <v>3.7290000000000001</v>
      </c>
      <c r="AK56" s="633">
        <v>3.7290000000000001</v>
      </c>
      <c r="AL56" s="636">
        <v>3.7290000000000001</v>
      </c>
    </row>
    <row r="57" spans="1:38" s="219" customFormat="1" ht="13.5" customHeight="1">
      <c r="A57" s="218"/>
      <c r="B57" s="219">
        <v>31</v>
      </c>
      <c r="D57" s="219">
        <v>32</v>
      </c>
      <c r="F57" s="219">
        <v>33</v>
      </c>
      <c r="H57" s="219">
        <v>34</v>
      </c>
      <c r="J57" s="219">
        <v>35</v>
      </c>
      <c r="L57" s="219">
        <v>36</v>
      </c>
      <c r="N57" s="219">
        <v>37</v>
      </c>
      <c r="P57" s="219">
        <v>38</v>
      </c>
      <c r="R57" s="219">
        <v>39</v>
      </c>
      <c r="T57" s="219">
        <v>40</v>
      </c>
      <c r="X57" s="644"/>
      <c r="Y57" s="645"/>
      <c r="Z57" s="633"/>
      <c r="AA57" s="633"/>
      <c r="AB57" s="633"/>
      <c r="AC57" s="633"/>
      <c r="AD57" s="633"/>
      <c r="AE57" s="633"/>
      <c r="AF57" s="633"/>
      <c r="AG57" s="633"/>
      <c r="AH57" s="633"/>
      <c r="AI57" s="633"/>
      <c r="AJ57" s="633"/>
      <c r="AK57" s="633"/>
      <c r="AL57" s="636"/>
    </row>
    <row r="58" spans="1:38" s="219" customFormat="1" ht="13.5" customHeight="1">
      <c r="A58" s="218"/>
      <c r="B58" s="227" t="s">
        <v>35</v>
      </c>
      <c r="C58" s="227"/>
      <c r="D58" s="227" t="s">
        <v>36</v>
      </c>
      <c r="E58" s="227"/>
      <c r="F58" s="227" t="s">
        <v>41</v>
      </c>
      <c r="G58" s="227"/>
      <c r="H58" s="227" t="s">
        <v>42</v>
      </c>
      <c r="I58" s="227"/>
      <c r="J58" s="227" t="s">
        <v>43</v>
      </c>
      <c r="K58" s="227"/>
      <c r="L58" s="227" t="s">
        <v>44</v>
      </c>
      <c r="M58" s="227"/>
      <c r="N58" s="227" t="s">
        <v>45</v>
      </c>
      <c r="O58" s="227"/>
      <c r="P58" s="227" t="s">
        <v>46</v>
      </c>
      <c r="Q58" s="227"/>
      <c r="R58" s="227" t="s">
        <v>47</v>
      </c>
      <c r="S58" s="227"/>
      <c r="T58" s="227" t="s">
        <v>48</v>
      </c>
      <c r="U58" s="227"/>
      <c r="X58" s="644"/>
      <c r="Y58" s="645"/>
      <c r="Z58" s="633"/>
      <c r="AA58" s="633"/>
      <c r="AB58" s="633"/>
      <c r="AC58" s="633"/>
      <c r="AD58" s="633"/>
      <c r="AE58" s="633"/>
      <c r="AF58" s="633"/>
      <c r="AG58" s="633"/>
      <c r="AH58" s="633"/>
      <c r="AI58" s="633"/>
      <c r="AJ58" s="633"/>
      <c r="AK58" s="633"/>
      <c r="AL58" s="636"/>
    </row>
    <row r="59" spans="1:38" s="219" customFormat="1" ht="13.5" customHeight="1">
      <c r="A59" s="218"/>
      <c r="X59" s="644"/>
      <c r="Y59" s="645"/>
      <c r="Z59" s="633"/>
      <c r="AA59" s="633"/>
      <c r="AB59" s="633"/>
      <c r="AC59" s="633"/>
      <c r="AD59" s="633"/>
      <c r="AE59" s="633"/>
      <c r="AF59" s="633"/>
      <c r="AG59" s="633"/>
      <c r="AH59" s="633"/>
      <c r="AI59" s="633"/>
      <c r="AJ59" s="633"/>
      <c r="AK59" s="633"/>
      <c r="AL59" s="636"/>
    </row>
    <row r="60" spans="1:38" s="219" customFormat="1" ht="13.5" customHeight="1">
      <c r="A60" s="218"/>
      <c r="B60" s="227"/>
      <c r="D60" s="227"/>
      <c r="E60" s="227"/>
      <c r="F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X60" s="644"/>
      <c r="Y60" s="645"/>
      <c r="Z60" s="633"/>
      <c r="AA60" s="633"/>
      <c r="AB60" s="633"/>
      <c r="AC60" s="633"/>
      <c r="AD60" s="633"/>
      <c r="AE60" s="633"/>
      <c r="AF60" s="633"/>
      <c r="AG60" s="633"/>
      <c r="AH60" s="633"/>
      <c r="AI60" s="633"/>
      <c r="AJ60" s="633"/>
      <c r="AK60" s="633"/>
      <c r="AL60" s="636"/>
    </row>
    <row r="61" spans="1:38" s="219" customFormat="1" ht="13.5" customHeight="1" thickBot="1">
      <c r="A61" s="218"/>
      <c r="B61" s="227"/>
      <c r="D61" s="227"/>
      <c r="E61" s="227"/>
      <c r="F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X61" s="644"/>
      <c r="Y61" s="645"/>
      <c r="Z61" s="633"/>
      <c r="AA61" s="633"/>
      <c r="AB61" s="633"/>
      <c r="AC61" s="633"/>
      <c r="AD61" s="633"/>
      <c r="AE61" s="633"/>
      <c r="AF61" s="633"/>
      <c r="AG61" s="633"/>
      <c r="AH61" s="633"/>
      <c r="AI61" s="633"/>
      <c r="AJ61" s="633"/>
      <c r="AK61" s="633"/>
      <c r="AL61" s="636"/>
    </row>
    <row r="62" spans="1:38" s="219" customFormat="1" ht="13.5" customHeight="1">
      <c r="A62" s="218"/>
      <c r="B62" s="229"/>
      <c r="C62" s="228">
        <v>347</v>
      </c>
      <c r="D62" s="229"/>
      <c r="E62" s="228">
        <v>333</v>
      </c>
      <c r="F62" s="229"/>
      <c r="G62" s="228">
        <v>328</v>
      </c>
      <c r="H62" s="229"/>
      <c r="I62" s="228">
        <v>364.87299999999999</v>
      </c>
      <c r="J62" s="229"/>
      <c r="K62" s="228">
        <v>264.70999999999998</v>
      </c>
      <c r="L62" s="229"/>
      <c r="M62" s="228">
        <v>525.48800000000006</v>
      </c>
      <c r="N62" s="229"/>
      <c r="O62" s="228">
        <v>328.315</v>
      </c>
      <c r="P62" s="229"/>
      <c r="Q62" s="228">
        <v>444.00099999999998</v>
      </c>
      <c r="R62" s="229"/>
      <c r="S62" s="228">
        <v>399.10199999999998</v>
      </c>
      <c r="T62" s="229"/>
      <c r="U62" s="228">
        <v>395.28</v>
      </c>
      <c r="V62" s="637">
        <f>SUM(C62:U62)</f>
        <v>3729.7689999999993</v>
      </c>
      <c r="W62" s="638"/>
      <c r="X62" s="644"/>
      <c r="Y62" s="645"/>
      <c r="Z62" s="633"/>
      <c r="AA62" s="633"/>
      <c r="AB62" s="633"/>
      <c r="AC62" s="633"/>
      <c r="AD62" s="633"/>
      <c r="AE62" s="633"/>
      <c r="AF62" s="633"/>
      <c r="AG62" s="633"/>
      <c r="AH62" s="633"/>
      <c r="AI62" s="633"/>
      <c r="AJ62" s="633"/>
      <c r="AK62" s="633"/>
      <c r="AL62" s="636"/>
    </row>
    <row r="63" spans="1:38" s="219" customFormat="1" ht="13.5" customHeight="1">
      <c r="A63" s="218"/>
      <c r="B63" s="230"/>
      <c r="C63" s="228"/>
      <c r="D63" s="230"/>
      <c r="E63" s="228"/>
      <c r="F63" s="230"/>
      <c r="G63" s="228"/>
      <c r="H63" s="230"/>
      <c r="I63" s="228"/>
      <c r="J63" s="230"/>
      <c r="K63" s="228"/>
      <c r="L63" s="230"/>
      <c r="M63" s="228"/>
      <c r="N63" s="230"/>
      <c r="O63" s="228"/>
      <c r="P63" s="230"/>
      <c r="Q63" s="228"/>
      <c r="R63" s="230"/>
      <c r="S63" s="228"/>
      <c r="T63" s="230"/>
      <c r="U63" s="228"/>
      <c r="X63" s="644"/>
      <c r="Y63" s="645"/>
      <c r="Z63" s="633"/>
      <c r="AA63" s="633"/>
      <c r="AB63" s="633"/>
      <c r="AC63" s="633"/>
      <c r="AD63" s="633"/>
      <c r="AE63" s="633"/>
      <c r="AF63" s="633"/>
      <c r="AG63" s="633"/>
      <c r="AH63" s="633"/>
      <c r="AI63" s="633"/>
      <c r="AJ63" s="633"/>
      <c r="AK63" s="633"/>
      <c r="AL63" s="636"/>
    </row>
    <row r="64" spans="1:38" s="219" customFormat="1" ht="13.5" customHeight="1" thickBot="1">
      <c r="A64" s="218"/>
      <c r="B64" s="274"/>
      <c r="D64" s="274"/>
      <c r="F64" s="274"/>
      <c r="H64" s="274"/>
      <c r="J64" s="274"/>
      <c r="L64" s="274"/>
      <c r="N64" s="274"/>
      <c r="P64" s="274"/>
      <c r="R64" s="274"/>
      <c r="T64" s="274"/>
      <c r="X64" s="644"/>
      <c r="Y64" s="645"/>
      <c r="Z64" s="633"/>
      <c r="AA64" s="633"/>
      <c r="AB64" s="633"/>
      <c r="AC64" s="633"/>
      <c r="AD64" s="633"/>
      <c r="AE64" s="633"/>
      <c r="AF64" s="633"/>
      <c r="AG64" s="633"/>
      <c r="AH64" s="633"/>
      <c r="AI64" s="633"/>
      <c r="AJ64" s="633"/>
      <c r="AK64" s="633"/>
      <c r="AL64" s="636"/>
    </row>
    <row r="65" spans="1:38" s="219" customFormat="1" ht="14" customHeight="1">
      <c r="A65" s="218"/>
      <c r="B65" s="227" t="s">
        <v>24</v>
      </c>
      <c r="C65" s="227"/>
      <c r="D65" s="227" t="s">
        <v>11</v>
      </c>
      <c r="E65" s="227"/>
      <c r="F65" s="227" t="s">
        <v>12</v>
      </c>
      <c r="G65" s="227"/>
      <c r="H65" s="227" t="s">
        <v>12</v>
      </c>
      <c r="I65" s="227"/>
      <c r="J65" s="227" t="s">
        <v>52</v>
      </c>
      <c r="K65" s="227"/>
      <c r="L65" s="227" t="s">
        <v>9</v>
      </c>
      <c r="M65" s="227"/>
      <c r="N65" s="227" t="s">
        <v>53</v>
      </c>
      <c r="O65" s="227"/>
      <c r="P65" s="227" t="s">
        <v>54</v>
      </c>
      <c r="Q65" s="227"/>
      <c r="R65" s="227" t="s">
        <v>55</v>
      </c>
      <c r="S65" s="227"/>
      <c r="T65" s="227" t="s">
        <v>56</v>
      </c>
      <c r="U65" s="227"/>
      <c r="X65" s="644"/>
      <c r="Y65" s="645"/>
      <c r="Z65" s="633"/>
      <c r="AA65" s="633"/>
      <c r="AB65" s="633"/>
      <c r="AC65" s="633"/>
      <c r="AD65" s="633"/>
      <c r="AE65" s="633"/>
      <c r="AF65" s="633"/>
      <c r="AG65" s="633"/>
      <c r="AH65" s="633"/>
      <c r="AI65" s="633"/>
      <c r="AJ65" s="633"/>
      <c r="AK65" s="633"/>
      <c r="AL65" s="636"/>
    </row>
    <row r="66" spans="1:38" s="219" customFormat="1" ht="14" customHeight="1" thickBot="1">
      <c r="A66" s="258"/>
      <c r="B66" s="259"/>
      <c r="C66" s="259"/>
      <c r="D66" s="259"/>
      <c r="E66" s="259"/>
      <c r="F66" s="259"/>
      <c r="G66" s="261" t="s">
        <v>938</v>
      </c>
      <c r="H66" s="259"/>
      <c r="I66" s="261" t="s">
        <v>939</v>
      </c>
      <c r="J66" s="259"/>
      <c r="K66" s="271" t="s">
        <v>940</v>
      </c>
      <c r="L66" s="259"/>
      <c r="M66" s="259"/>
      <c r="N66" s="259"/>
      <c r="O66" s="272" t="s">
        <v>900</v>
      </c>
      <c r="P66" s="259"/>
      <c r="Q66" s="273" t="s">
        <v>941</v>
      </c>
      <c r="R66" s="259"/>
      <c r="S66" s="259"/>
      <c r="T66" s="259"/>
      <c r="U66" s="259"/>
      <c r="V66" s="259"/>
      <c r="W66" s="259"/>
      <c r="X66" s="646"/>
      <c r="Y66" s="647"/>
      <c r="Z66" s="648"/>
      <c r="AA66" s="648"/>
      <c r="AB66" s="648"/>
      <c r="AC66" s="648"/>
      <c r="AD66" s="648"/>
      <c r="AE66" s="648"/>
      <c r="AF66" s="648"/>
      <c r="AG66" s="648"/>
      <c r="AH66" s="648"/>
      <c r="AI66" s="648"/>
      <c r="AJ66" s="648"/>
      <c r="AK66" s="648"/>
      <c r="AL66" s="649"/>
    </row>
    <row r="67" spans="1:38" s="219" customFormat="1" ht="13.5" customHeight="1">
      <c r="A67" s="218"/>
      <c r="X67" s="651">
        <f>V74/1000</f>
        <v>3.603971</v>
      </c>
      <c r="Y67" s="650">
        <f>X67</f>
        <v>3.603971</v>
      </c>
      <c r="Z67" s="632"/>
      <c r="AA67" s="632">
        <v>10</v>
      </c>
      <c r="AB67" s="632">
        <v>10</v>
      </c>
      <c r="AC67" s="632">
        <f>AA67-AB67</f>
        <v>0</v>
      </c>
      <c r="AD67" s="632">
        <v>10</v>
      </c>
      <c r="AE67" s="632">
        <f>COUNTA($B$70:$T$70)</f>
        <v>10</v>
      </c>
      <c r="AF67" s="632">
        <v>10</v>
      </c>
      <c r="AG67" s="632">
        <f>AE67-AF67</f>
        <v>0</v>
      </c>
      <c r="AH67" s="632">
        <v>10</v>
      </c>
      <c r="AI67" s="632"/>
      <c r="AJ67" s="632">
        <v>3.6030000000000002</v>
      </c>
      <c r="AK67" s="632">
        <v>3.6030000000000002</v>
      </c>
      <c r="AL67" s="635">
        <v>3.6030000000000002</v>
      </c>
    </row>
    <row r="68" spans="1:38" s="219" customFormat="1" ht="13.5" customHeight="1">
      <c r="A68" s="218"/>
      <c r="X68" s="644"/>
      <c r="Y68" s="645"/>
      <c r="Z68" s="633"/>
      <c r="AA68" s="632"/>
      <c r="AB68" s="633"/>
      <c r="AC68" s="632"/>
      <c r="AD68" s="633"/>
      <c r="AE68" s="633"/>
      <c r="AF68" s="633"/>
      <c r="AG68" s="633"/>
      <c r="AH68" s="633"/>
      <c r="AI68" s="633"/>
      <c r="AJ68" s="633"/>
      <c r="AK68" s="633"/>
      <c r="AL68" s="636"/>
    </row>
    <row r="69" spans="1:38" s="219" customFormat="1" ht="13.5" customHeight="1">
      <c r="A69" s="218"/>
      <c r="B69" s="219">
        <v>41</v>
      </c>
      <c r="D69" s="219">
        <v>42</v>
      </c>
      <c r="F69" s="219">
        <v>43</v>
      </c>
      <c r="H69" s="219">
        <v>44</v>
      </c>
      <c r="J69" s="219">
        <v>45</v>
      </c>
      <c r="L69" s="219">
        <v>46</v>
      </c>
      <c r="N69" s="219">
        <v>47</v>
      </c>
      <c r="P69" s="219">
        <v>48</v>
      </c>
      <c r="R69" s="219">
        <v>49</v>
      </c>
      <c r="T69" s="219">
        <v>50</v>
      </c>
      <c r="X69" s="644"/>
      <c r="Y69" s="645"/>
      <c r="Z69" s="633"/>
      <c r="AA69" s="633"/>
      <c r="AB69" s="633"/>
      <c r="AC69" s="633"/>
      <c r="AD69" s="633"/>
      <c r="AE69" s="633"/>
      <c r="AF69" s="633"/>
      <c r="AG69" s="633"/>
      <c r="AH69" s="633"/>
      <c r="AI69" s="633"/>
      <c r="AJ69" s="633"/>
      <c r="AK69" s="633"/>
      <c r="AL69" s="636"/>
    </row>
    <row r="70" spans="1:38" s="219" customFormat="1" ht="13.5" customHeight="1">
      <c r="A70" s="218"/>
      <c r="B70" s="227" t="s">
        <v>49</v>
      </c>
      <c r="C70" s="227"/>
      <c r="D70" s="227" t="s">
        <v>50</v>
      </c>
      <c r="E70" s="227"/>
      <c r="F70" s="227" t="s">
        <v>51</v>
      </c>
      <c r="G70" s="227"/>
      <c r="H70" s="227" t="s">
        <v>57</v>
      </c>
      <c r="I70" s="227"/>
      <c r="J70" s="227" t="s">
        <v>58</v>
      </c>
      <c r="K70" s="227"/>
      <c r="L70" s="227" t="s">
        <v>59</v>
      </c>
      <c r="M70" s="227"/>
      <c r="N70" s="227" t="s">
        <v>60</v>
      </c>
      <c r="O70" s="227"/>
      <c r="P70" s="227" t="s">
        <v>61</v>
      </c>
      <c r="Q70" s="227"/>
      <c r="R70" s="227" t="s">
        <v>62</v>
      </c>
      <c r="S70" s="227"/>
      <c r="T70" s="227" t="s">
        <v>63</v>
      </c>
      <c r="U70" s="227"/>
      <c r="X70" s="644"/>
      <c r="Y70" s="645"/>
      <c r="Z70" s="633"/>
      <c r="AA70" s="633"/>
      <c r="AB70" s="633"/>
      <c r="AC70" s="633"/>
      <c r="AD70" s="633"/>
      <c r="AE70" s="633"/>
      <c r="AF70" s="633"/>
      <c r="AG70" s="633"/>
      <c r="AH70" s="633"/>
      <c r="AI70" s="633"/>
      <c r="AJ70" s="633"/>
      <c r="AK70" s="633"/>
      <c r="AL70" s="636"/>
    </row>
    <row r="71" spans="1:38" s="219" customFormat="1" ht="13.5" customHeight="1">
      <c r="A71" s="218"/>
      <c r="X71" s="644"/>
      <c r="Y71" s="645"/>
      <c r="Z71" s="633"/>
      <c r="AA71" s="633"/>
      <c r="AB71" s="633"/>
      <c r="AC71" s="633"/>
      <c r="AD71" s="633"/>
      <c r="AE71" s="633"/>
      <c r="AF71" s="633"/>
      <c r="AG71" s="633"/>
      <c r="AH71" s="633"/>
      <c r="AI71" s="633"/>
      <c r="AJ71" s="633"/>
      <c r="AK71" s="633"/>
      <c r="AL71" s="636"/>
    </row>
    <row r="72" spans="1:38" s="219" customFormat="1" ht="13.5" customHeight="1">
      <c r="A72" s="218"/>
      <c r="B72" s="227"/>
      <c r="D72" s="227"/>
      <c r="E72" s="227"/>
      <c r="F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X72" s="644"/>
      <c r="Y72" s="645"/>
      <c r="Z72" s="633"/>
      <c r="AA72" s="633"/>
      <c r="AB72" s="633"/>
      <c r="AC72" s="633"/>
      <c r="AD72" s="633"/>
      <c r="AE72" s="633"/>
      <c r="AF72" s="633"/>
      <c r="AG72" s="633"/>
      <c r="AH72" s="633"/>
      <c r="AI72" s="633"/>
      <c r="AJ72" s="633"/>
      <c r="AK72" s="633"/>
      <c r="AL72" s="636"/>
    </row>
    <row r="73" spans="1:38" s="219" customFormat="1" ht="13.5" customHeight="1" thickBot="1">
      <c r="A73" s="218"/>
      <c r="B73" s="227"/>
      <c r="D73" s="227"/>
      <c r="E73" s="227"/>
      <c r="F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X73" s="644"/>
      <c r="Y73" s="645"/>
      <c r="Z73" s="633"/>
      <c r="AA73" s="633"/>
      <c r="AB73" s="633"/>
      <c r="AC73" s="633"/>
      <c r="AD73" s="633"/>
      <c r="AE73" s="633"/>
      <c r="AF73" s="633"/>
      <c r="AG73" s="633"/>
      <c r="AH73" s="633"/>
      <c r="AI73" s="633"/>
      <c r="AJ73" s="633"/>
      <c r="AK73" s="633"/>
      <c r="AL73" s="636"/>
    </row>
    <row r="74" spans="1:38" s="219" customFormat="1" ht="13.5" customHeight="1">
      <c r="A74" s="218"/>
      <c r="B74" s="229"/>
      <c r="C74" s="228">
        <v>253</v>
      </c>
      <c r="D74" s="229"/>
      <c r="E74" s="228">
        <v>203.13399999999999</v>
      </c>
      <c r="F74" s="229"/>
      <c r="G74" s="228">
        <v>401.32400000000001</v>
      </c>
      <c r="H74" s="229"/>
      <c r="I74" s="228">
        <v>380.08199999999999</v>
      </c>
      <c r="J74" s="229"/>
      <c r="K74" s="228">
        <v>425</v>
      </c>
      <c r="L74" s="229"/>
      <c r="M74" s="228">
        <v>383.43</v>
      </c>
      <c r="N74" s="229"/>
      <c r="O74" s="228">
        <v>376.00099999999998</v>
      </c>
      <c r="P74" s="229"/>
      <c r="Q74" s="228">
        <v>389</v>
      </c>
      <c r="R74" s="229"/>
      <c r="S74" s="228">
        <v>379</v>
      </c>
      <c r="T74" s="229"/>
      <c r="U74" s="228">
        <v>414</v>
      </c>
      <c r="V74" s="637">
        <f>SUM(C74:U74)</f>
        <v>3603.971</v>
      </c>
      <c r="W74" s="638"/>
      <c r="X74" s="644"/>
      <c r="Y74" s="645"/>
      <c r="Z74" s="633"/>
      <c r="AA74" s="633"/>
      <c r="AB74" s="633"/>
      <c r="AC74" s="633"/>
      <c r="AD74" s="633"/>
      <c r="AE74" s="633"/>
      <c r="AF74" s="633"/>
      <c r="AG74" s="633"/>
      <c r="AH74" s="633"/>
      <c r="AI74" s="633"/>
      <c r="AJ74" s="633"/>
      <c r="AK74" s="633"/>
      <c r="AL74" s="636"/>
    </row>
    <row r="75" spans="1:38" s="219" customFormat="1" ht="13.5" customHeight="1">
      <c r="A75" s="218"/>
      <c r="B75" s="230"/>
      <c r="C75" s="228"/>
      <c r="D75" s="230"/>
      <c r="E75" s="228"/>
      <c r="F75" s="230"/>
      <c r="G75" s="228"/>
      <c r="H75" s="230"/>
      <c r="I75" s="228"/>
      <c r="J75" s="230"/>
      <c r="K75" s="228"/>
      <c r="L75" s="230"/>
      <c r="M75" s="228"/>
      <c r="N75" s="230"/>
      <c r="O75" s="228"/>
      <c r="P75" s="230"/>
      <c r="Q75" s="228"/>
      <c r="R75" s="230"/>
      <c r="S75" s="228"/>
      <c r="T75" s="230"/>
      <c r="U75" s="228"/>
      <c r="X75" s="644"/>
      <c r="Y75" s="645"/>
      <c r="Z75" s="633"/>
      <c r="AA75" s="633"/>
      <c r="AB75" s="633"/>
      <c r="AC75" s="633"/>
      <c r="AD75" s="633"/>
      <c r="AE75" s="633"/>
      <c r="AF75" s="633"/>
      <c r="AG75" s="633"/>
      <c r="AH75" s="633"/>
      <c r="AI75" s="633"/>
      <c r="AJ75" s="633"/>
      <c r="AK75" s="633"/>
      <c r="AL75" s="636"/>
    </row>
    <row r="76" spans="1:38" s="219" customFormat="1" ht="13.5" customHeight="1" thickBot="1">
      <c r="A76" s="218"/>
      <c r="B76" s="274"/>
      <c r="D76" s="274"/>
      <c r="F76" s="274"/>
      <c r="H76" s="274"/>
      <c r="J76" s="274"/>
      <c r="L76" s="274"/>
      <c r="N76" s="274"/>
      <c r="P76" s="274"/>
      <c r="R76" s="274"/>
      <c r="T76" s="274"/>
      <c r="X76" s="644"/>
      <c r="Y76" s="645"/>
      <c r="Z76" s="633"/>
      <c r="AA76" s="633"/>
      <c r="AB76" s="633"/>
      <c r="AC76" s="633"/>
      <c r="AD76" s="633"/>
      <c r="AE76" s="633"/>
      <c r="AF76" s="633"/>
      <c r="AG76" s="633"/>
      <c r="AH76" s="633"/>
      <c r="AI76" s="633"/>
      <c r="AJ76" s="633"/>
      <c r="AK76" s="633"/>
      <c r="AL76" s="636"/>
    </row>
    <row r="77" spans="1:38" s="219" customFormat="1" ht="14" customHeight="1">
      <c r="A77" s="218"/>
      <c r="B77" s="227" t="s">
        <v>37</v>
      </c>
      <c r="C77" s="227"/>
      <c r="D77" s="227" t="s">
        <v>55</v>
      </c>
      <c r="E77" s="227"/>
      <c r="F77" s="227" t="s">
        <v>37</v>
      </c>
      <c r="G77" s="227"/>
      <c r="H77" s="227" t="s">
        <v>69</v>
      </c>
      <c r="I77" s="227"/>
      <c r="J77" s="227" t="s">
        <v>70</v>
      </c>
      <c r="K77" s="227"/>
      <c r="L77" s="227" t="s">
        <v>71</v>
      </c>
      <c r="M77" s="227"/>
      <c r="N77" s="227" t="s">
        <v>24</v>
      </c>
      <c r="O77" s="227"/>
      <c r="P77" s="227" t="s">
        <v>12</v>
      </c>
      <c r="Q77" s="227"/>
      <c r="R77" s="227" t="s">
        <v>12</v>
      </c>
      <c r="S77" s="227"/>
      <c r="T77" s="227" t="s">
        <v>12</v>
      </c>
      <c r="U77" s="227"/>
      <c r="X77" s="644"/>
      <c r="Y77" s="645"/>
      <c r="Z77" s="633"/>
      <c r="AA77" s="633"/>
      <c r="AB77" s="633"/>
      <c r="AC77" s="633"/>
      <c r="AD77" s="633"/>
      <c r="AE77" s="633"/>
      <c r="AF77" s="633"/>
      <c r="AG77" s="633"/>
      <c r="AH77" s="633"/>
      <c r="AI77" s="633"/>
      <c r="AJ77" s="633"/>
      <c r="AK77" s="633"/>
      <c r="AL77" s="636"/>
    </row>
    <row r="78" spans="1:38" s="219" customFormat="1" ht="14" customHeight="1">
      <c r="A78" s="218"/>
      <c r="C78" s="233" t="s">
        <v>900</v>
      </c>
      <c r="E78" s="235" t="s">
        <v>942</v>
      </c>
      <c r="K78" s="227"/>
      <c r="O78" s="227"/>
      <c r="Q78" s="227"/>
      <c r="S78" s="227"/>
      <c r="U78" s="233" t="s">
        <v>943</v>
      </c>
      <c r="X78" s="644"/>
      <c r="Y78" s="645"/>
      <c r="Z78" s="633"/>
      <c r="AA78" s="633"/>
      <c r="AB78" s="633"/>
      <c r="AC78" s="633"/>
      <c r="AD78" s="633"/>
      <c r="AE78" s="633"/>
      <c r="AF78" s="633"/>
      <c r="AG78" s="633"/>
      <c r="AH78" s="633"/>
      <c r="AI78" s="633"/>
      <c r="AJ78" s="633"/>
      <c r="AK78" s="633"/>
      <c r="AL78" s="636"/>
    </row>
    <row r="79" spans="1:38" s="219" customFormat="1" ht="13.5" customHeight="1">
      <c r="A79" s="218"/>
      <c r="X79" s="644">
        <f>V86/1000</f>
        <v>3.7822789999999999</v>
      </c>
      <c r="Y79" s="645">
        <f>X79</f>
        <v>3.7822789999999999</v>
      </c>
      <c r="Z79" s="633">
        <v>1</v>
      </c>
      <c r="AA79" s="632">
        <v>10</v>
      </c>
      <c r="AB79" s="633">
        <v>10</v>
      </c>
      <c r="AC79" s="632">
        <f>AA79-AB79</f>
        <v>0</v>
      </c>
      <c r="AD79" s="633">
        <v>10</v>
      </c>
      <c r="AE79" s="633">
        <f>COUNTA($B$82:$T$82)</f>
        <v>10</v>
      </c>
      <c r="AF79" s="633">
        <v>10</v>
      </c>
      <c r="AG79" s="632">
        <f>AE79-AF79</f>
        <v>0</v>
      </c>
      <c r="AH79" s="633">
        <v>10</v>
      </c>
      <c r="AI79" s="633"/>
      <c r="AJ79" s="633">
        <v>3.782</v>
      </c>
      <c r="AK79" s="633">
        <v>3.782</v>
      </c>
      <c r="AL79" s="636">
        <v>3.782</v>
      </c>
    </row>
    <row r="80" spans="1:38" s="219" customFormat="1" ht="13.5" customHeight="1">
      <c r="A80" s="218"/>
      <c r="X80" s="644"/>
      <c r="Y80" s="645"/>
      <c r="Z80" s="633"/>
      <c r="AA80" s="632"/>
      <c r="AB80" s="633"/>
      <c r="AC80" s="632"/>
      <c r="AD80" s="633"/>
      <c r="AE80" s="633"/>
      <c r="AF80" s="633"/>
      <c r="AG80" s="633"/>
      <c r="AH80" s="633"/>
      <c r="AI80" s="633"/>
      <c r="AJ80" s="633"/>
      <c r="AK80" s="633"/>
      <c r="AL80" s="636"/>
    </row>
    <row r="81" spans="1:38" s="219" customFormat="1" ht="13.5" customHeight="1">
      <c r="A81" s="218"/>
      <c r="B81" s="219">
        <v>51</v>
      </c>
      <c r="D81" s="219">
        <v>52</v>
      </c>
      <c r="F81" s="219">
        <v>53</v>
      </c>
      <c r="H81" s="219">
        <v>54</v>
      </c>
      <c r="J81" s="219">
        <v>55</v>
      </c>
      <c r="L81" s="219">
        <v>56</v>
      </c>
      <c r="N81" s="219">
        <v>57</v>
      </c>
      <c r="P81" s="219">
        <v>58</v>
      </c>
      <c r="R81" s="219">
        <v>59</v>
      </c>
      <c r="T81" s="219">
        <v>60</v>
      </c>
      <c r="X81" s="644"/>
      <c r="Y81" s="645"/>
      <c r="Z81" s="633"/>
      <c r="AA81" s="633"/>
      <c r="AB81" s="633"/>
      <c r="AC81" s="633"/>
      <c r="AD81" s="633"/>
      <c r="AE81" s="633"/>
      <c r="AF81" s="633"/>
      <c r="AG81" s="633"/>
      <c r="AH81" s="633"/>
      <c r="AI81" s="633"/>
      <c r="AJ81" s="633"/>
      <c r="AK81" s="633"/>
      <c r="AL81" s="636"/>
    </row>
    <row r="82" spans="1:38" s="219" customFormat="1" ht="13.5" customHeight="1">
      <c r="A82" s="218"/>
      <c r="B82" s="227" t="s">
        <v>64</v>
      </c>
      <c r="C82" s="227"/>
      <c r="D82" s="227" t="s">
        <v>65</v>
      </c>
      <c r="E82" s="227"/>
      <c r="F82" s="227" t="s">
        <v>66</v>
      </c>
      <c r="G82" s="227"/>
      <c r="H82" s="227" t="s">
        <v>67</v>
      </c>
      <c r="I82" s="227"/>
      <c r="J82" s="227" t="s">
        <v>532</v>
      </c>
      <c r="K82" s="227"/>
      <c r="L82" s="227" t="s">
        <v>541</v>
      </c>
      <c r="M82" s="227"/>
      <c r="N82" s="227" t="s">
        <v>542</v>
      </c>
      <c r="O82" s="227"/>
      <c r="P82" s="227" t="s">
        <v>72</v>
      </c>
      <c r="Q82" s="227"/>
      <c r="R82" s="227" t="s">
        <v>73</v>
      </c>
      <c r="S82" s="227"/>
      <c r="T82" s="227" t="s">
        <v>74</v>
      </c>
      <c r="U82" s="227"/>
      <c r="X82" s="644"/>
      <c r="Y82" s="645"/>
      <c r="Z82" s="633"/>
      <c r="AA82" s="633"/>
      <c r="AB82" s="633"/>
      <c r="AC82" s="633"/>
      <c r="AD82" s="633"/>
      <c r="AE82" s="633"/>
      <c r="AF82" s="633"/>
      <c r="AG82" s="633"/>
      <c r="AH82" s="633"/>
      <c r="AI82" s="633"/>
      <c r="AJ82" s="633"/>
      <c r="AK82" s="633"/>
      <c r="AL82" s="636"/>
    </row>
    <row r="83" spans="1:38" s="219" customFormat="1" ht="13.5" customHeight="1">
      <c r="A83" s="218"/>
      <c r="X83" s="644"/>
      <c r="Y83" s="645"/>
      <c r="Z83" s="633"/>
      <c r="AA83" s="633"/>
      <c r="AB83" s="633"/>
      <c r="AC83" s="633"/>
      <c r="AD83" s="633"/>
      <c r="AE83" s="633"/>
      <c r="AF83" s="633"/>
      <c r="AG83" s="633"/>
      <c r="AH83" s="633"/>
      <c r="AI83" s="633"/>
      <c r="AJ83" s="633"/>
      <c r="AK83" s="633"/>
      <c r="AL83" s="636"/>
    </row>
    <row r="84" spans="1:38" s="219" customFormat="1" ht="13.5" customHeight="1">
      <c r="A84" s="218"/>
      <c r="B84" s="227"/>
      <c r="D84" s="227"/>
      <c r="E84" s="227"/>
      <c r="F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X84" s="644"/>
      <c r="Y84" s="645"/>
      <c r="Z84" s="633"/>
      <c r="AA84" s="633"/>
      <c r="AB84" s="633"/>
      <c r="AC84" s="633"/>
      <c r="AD84" s="633"/>
      <c r="AE84" s="633"/>
      <c r="AF84" s="633"/>
      <c r="AG84" s="633"/>
      <c r="AH84" s="633"/>
      <c r="AI84" s="633"/>
      <c r="AJ84" s="633"/>
      <c r="AK84" s="633"/>
      <c r="AL84" s="636"/>
    </row>
    <row r="85" spans="1:38" s="219" customFormat="1" ht="13.5" customHeight="1" thickBot="1">
      <c r="A85" s="218"/>
      <c r="B85" s="227"/>
      <c r="D85" s="227"/>
      <c r="E85" s="227"/>
      <c r="F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X85" s="644"/>
      <c r="Y85" s="645"/>
      <c r="Z85" s="633"/>
      <c r="AA85" s="633"/>
      <c r="AB85" s="633"/>
      <c r="AC85" s="633"/>
      <c r="AD85" s="633"/>
      <c r="AE85" s="633"/>
      <c r="AF85" s="633"/>
      <c r="AG85" s="633"/>
      <c r="AH85" s="633"/>
      <c r="AI85" s="633"/>
      <c r="AJ85" s="633"/>
      <c r="AK85" s="633"/>
      <c r="AL85" s="636"/>
    </row>
    <row r="86" spans="1:38" s="219" customFormat="1" ht="13.5" customHeight="1">
      <c r="A86" s="218"/>
      <c r="B86" s="229"/>
      <c r="C86" s="228">
        <v>428</v>
      </c>
      <c r="D86" s="229"/>
      <c r="E86" s="228">
        <v>413.37900000000002</v>
      </c>
      <c r="F86" s="229"/>
      <c r="G86" s="228">
        <v>253.25200000000001</v>
      </c>
      <c r="H86" s="229"/>
      <c r="I86" s="228">
        <v>305.52999999999997</v>
      </c>
      <c r="J86" s="229"/>
      <c r="K86" s="228">
        <v>373</v>
      </c>
      <c r="L86" s="229"/>
      <c r="M86" s="228">
        <v>400</v>
      </c>
      <c r="N86" s="229"/>
      <c r="O86" s="228">
        <v>409.11799999999999</v>
      </c>
      <c r="P86" s="229"/>
      <c r="Q86" s="228">
        <v>385</v>
      </c>
      <c r="R86" s="229"/>
      <c r="S86" s="228">
        <v>404</v>
      </c>
      <c r="T86" s="229"/>
      <c r="U86" s="228">
        <v>411</v>
      </c>
      <c r="V86" s="637">
        <f>SUM(C86:U86)</f>
        <v>3782.279</v>
      </c>
      <c r="W86" s="638"/>
      <c r="X86" s="644"/>
      <c r="Y86" s="645"/>
      <c r="Z86" s="633"/>
      <c r="AA86" s="633"/>
      <c r="AB86" s="633"/>
      <c r="AC86" s="633"/>
      <c r="AD86" s="633"/>
      <c r="AE86" s="633"/>
      <c r="AF86" s="633"/>
      <c r="AG86" s="633"/>
      <c r="AH86" s="633"/>
      <c r="AI86" s="633"/>
      <c r="AJ86" s="633"/>
      <c r="AK86" s="633"/>
      <c r="AL86" s="636"/>
    </row>
    <row r="87" spans="1:38" s="219" customFormat="1" ht="13.5" customHeight="1">
      <c r="A87" s="218"/>
      <c r="B87" s="230"/>
      <c r="C87" s="228"/>
      <c r="D87" s="230"/>
      <c r="E87" s="228"/>
      <c r="F87" s="230"/>
      <c r="G87" s="228"/>
      <c r="H87" s="230"/>
      <c r="I87" s="228"/>
      <c r="J87" s="230"/>
      <c r="K87" s="228"/>
      <c r="L87" s="230"/>
      <c r="M87" s="228"/>
      <c r="N87" s="230"/>
      <c r="O87" s="228"/>
      <c r="P87" s="230"/>
      <c r="Q87" s="228"/>
      <c r="R87" s="230"/>
      <c r="S87" s="228"/>
      <c r="T87" s="230"/>
      <c r="U87" s="228"/>
      <c r="X87" s="644"/>
      <c r="Y87" s="645"/>
      <c r="Z87" s="633"/>
      <c r="AA87" s="633"/>
      <c r="AB87" s="633"/>
      <c r="AC87" s="633"/>
      <c r="AD87" s="633"/>
      <c r="AE87" s="633"/>
      <c r="AF87" s="633"/>
      <c r="AG87" s="633"/>
      <c r="AH87" s="633"/>
      <c r="AI87" s="633"/>
      <c r="AJ87" s="633"/>
      <c r="AK87" s="633"/>
      <c r="AL87" s="636"/>
    </row>
    <row r="88" spans="1:38" s="219" customFormat="1" ht="13.5" customHeight="1" thickBot="1">
      <c r="A88" s="218"/>
      <c r="B88" s="274"/>
      <c r="D88" s="274"/>
      <c r="F88" s="274"/>
      <c r="H88" s="274"/>
      <c r="J88" s="274"/>
      <c r="L88" s="274"/>
      <c r="N88" s="274"/>
      <c r="P88" s="274"/>
      <c r="R88" s="274"/>
      <c r="T88" s="274"/>
      <c r="X88" s="644"/>
      <c r="Y88" s="645"/>
      <c r="Z88" s="633"/>
      <c r="AA88" s="633"/>
      <c r="AB88" s="633"/>
      <c r="AC88" s="633"/>
      <c r="AD88" s="633"/>
      <c r="AE88" s="633"/>
      <c r="AF88" s="633"/>
      <c r="AG88" s="633"/>
      <c r="AH88" s="633"/>
      <c r="AI88" s="633"/>
      <c r="AJ88" s="633"/>
      <c r="AK88" s="633"/>
      <c r="AL88" s="636"/>
    </row>
    <row r="89" spans="1:38" s="219" customFormat="1" ht="14" customHeight="1">
      <c r="A89" s="218"/>
      <c r="B89" s="227" t="s">
        <v>55</v>
      </c>
      <c r="C89" s="227"/>
      <c r="D89" s="227" t="s">
        <v>55</v>
      </c>
      <c r="E89" s="227"/>
      <c r="F89" s="227" t="s">
        <v>54</v>
      </c>
      <c r="G89" s="227"/>
      <c r="H89" s="227" t="s">
        <v>54</v>
      </c>
      <c r="I89" s="227"/>
      <c r="J89" s="227" t="s">
        <v>10</v>
      </c>
      <c r="K89" s="227"/>
      <c r="L89" s="227" t="s">
        <v>12</v>
      </c>
      <c r="M89" s="227"/>
      <c r="N89" s="227" t="s">
        <v>55</v>
      </c>
      <c r="O89" s="227"/>
      <c r="P89" s="227" t="s">
        <v>80</v>
      </c>
      <c r="Q89" s="227"/>
      <c r="R89" s="227" t="s">
        <v>12</v>
      </c>
      <c r="S89" s="227"/>
      <c r="T89" s="227" t="s">
        <v>55</v>
      </c>
      <c r="U89" s="227"/>
      <c r="X89" s="644"/>
      <c r="Y89" s="645"/>
      <c r="Z89" s="633"/>
      <c r="AA89" s="633"/>
      <c r="AB89" s="633"/>
      <c r="AC89" s="633"/>
      <c r="AD89" s="633"/>
      <c r="AE89" s="633"/>
      <c r="AF89" s="633"/>
      <c r="AG89" s="633"/>
      <c r="AH89" s="633"/>
      <c r="AI89" s="633"/>
      <c r="AJ89" s="633"/>
      <c r="AK89" s="633"/>
      <c r="AL89" s="636"/>
    </row>
    <row r="90" spans="1:38" s="219" customFormat="1" ht="14" customHeight="1">
      <c r="A90" s="218"/>
      <c r="C90" s="227"/>
      <c r="E90" s="227"/>
      <c r="G90" s="227"/>
      <c r="I90" s="235" t="s">
        <v>944</v>
      </c>
      <c r="K90" s="227"/>
      <c r="M90" s="227"/>
      <c r="O90" s="227"/>
      <c r="Q90" s="227"/>
      <c r="X90" s="644"/>
      <c r="Y90" s="645"/>
      <c r="Z90" s="633"/>
      <c r="AA90" s="633"/>
      <c r="AB90" s="633"/>
      <c r="AC90" s="633"/>
      <c r="AD90" s="633"/>
      <c r="AE90" s="633"/>
      <c r="AF90" s="633"/>
      <c r="AG90" s="633"/>
      <c r="AH90" s="633"/>
      <c r="AI90" s="633"/>
      <c r="AJ90" s="633"/>
      <c r="AK90" s="633"/>
      <c r="AL90" s="636"/>
    </row>
    <row r="91" spans="1:38" s="219" customFormat="1" ht="13.5" customHeight="1">
      <c r="A91" s="218"/>
      <c r="G91" s="238" t="s">
        <v>945</v>
      </c>
      <c r="X91" s="644">
        <f>V97/1000</f>
        <v>3.487708</v>
      </c>
      <c r="Y91" s="645">
        <f>X91</f>
        <v>3.487708</v>
      </c>
      <c r="Z91" s="633"/>
      <c r="AA91" s="633">
        <v>10</v>
      </c>
      <c r="AB91" s="633">
        <v>10</v>
      </c>
      <c r="AC91" s="633">
        <v>1</v>
      </c>
      <c r="AD91" s="633">
        <v>10</v>
      </c>
      <c r="AE91" s="633">
        <f>COUNTA($B$93:$T$93)</f>
        <v>10</v>
      </c>
      <c r="AF91" s="633">
        <v>10</v>
      </c>
      <c r="AG91" s="633">
        <f>AE91-AF91</f>
        <v>0</v>
      </c>
      <c r="AH91" s="633">
        <v>10</v>
      </c>
      <c r="AI91" s="633"/>
      <c r="AJ91" s="633">
        <v>3.4870000000000001</v>
      </c>
      <c r="AK91" s="633">
        <v>3.4870000000000001</v>
      </c>
      <c r="AL91" s="636">
        <v>3.4870000000000001</v>
      </c>
    </row>
    <row r="92" spans="1:38" s="219" customFormat="1" ht="13.5" customHeight="1">
      <c r="A92" s="218"/>
      <c r="B92" s="219">
        <v>61</v>
      </c>
      <c r="D92" s="219">
        <v>62</v>
      </c>
      <c r="F92" s="219">
        <v>63</v>
      </c>
      <c r="H92" s="219">
        <v>64</v>
      </c>
      <c r="J92" s="219">
        <v>65</v>
      </c>
      <c r="L92" s="219">
        <v>66</v>
      </c>
      <c r="N92" s="219">
        <v>67</v>
      </c>
      <c r="P92" s="219">
        <v>68</v>
      </c>
      <c r="R92" s="219">
        <v>69</v>
      </c>
      <c r="T92" s="219">
        <v>70</v>
      </c>
      <c r="X92" s="644"/>
      <c r="Y92" s="645"/>
      <c r="Z92" s="633"/>
      <c r="AA92" s="633"/>
      <c r="AB92" s="633"/>
      <c r="AC92" s="633"/>
      <c r="AD92" s="633"/>
      <c r="AE92" s="633"/>
      <c r="AF92" s="633"/>
      <c r="AG92" s="633"/>
      <c r="AH92" s="633"/>
      <c r="AI92" s="633"/>
      <c r="AJ92" s="633"/>
      <c r="AK92" s="633"/>
      <c r="AL92" s="636"/>
    </row>
    <row r="93" spans="1:38" s="219" customFormat="1" ht="13.5" customHeight="1">
      <c r="A93" s="218"/>
      <c r="B93" s="227" t="s">
        <v>75</v>
      </c>
      <c r="C93" s="227"/>
      <c r="D93" s="227" t="s">
        <v>76</v>
      </c>
      <c r="E93" s="227"/>
      <c r="F93" s="227" t="s">
        <v>77</v>
      </c>
      <c r="G93" s="227"/>
      <c r="H93" s="227" t="s">
        <v>78</v>
      </c>
      <c r="I93" s="227"/>
      <c r="J93" s="227" t="s">
        <v>79</v>
      </c>
      <c r="K93" s="227"/>
      <c r="L93" s="227" t="s">
        <v>83</v>
      </c>
      <c r="M93" s="227"/>
      <c r="N93" s="227" t="s">
        <v>84</v>
      </c>
      <c r="O93" s="227"/>
      <c r="P93" s="227" t="s">
        <v>85</v>
      </c>
      <c r="Q93" s="227"/>
      <c r="R93" s="227" t="s">
        <v>86</v>
      </c>
      <c r="S93" s="227"/>
      <c r="T93" s="227" t="s">
        <v>87</v>
      </c>
      <c r="U93" s="227"/>
      <c r="X93" s="644"/>
      <c r="Y93" s="645"/>
      <c r="Z93" s="633"/>
      <c r="AA93" s="633"/>
      <c r="AB93" s="633"/>
      <c r="AC93" s="633"/>
      <c r="AD93" s="633"/>
      <c r="AE93" s="633"/>
      <c r="AF93" s="633"/>
      <c r="AG93" s="633"/>
      <c r="AH93" s="633"/>
      <c r="AI93" s="633"/>
      <c r="AJ93" s="633"/>
      <c r="AK93" s="633"/>
      <c r="AL93" s="636"/>
    </row>
    <row r="94" spans="1:38" s="219" customFormat="1" ht="13.5" customHeight="1">
      <c r="A94" s="218"/>
      <c r="X94" s="644"/>
      <c r="Y94" s="645"/>
      <c r="Z94" s="633"/>
      <c r="AA94" s="633"/>
      <c r="AB94" s="633"/>
      <c r="AC94" s="633"/>
      <c r="AD94" s="633"/>
      <c r="AE94" s="633"/>
      <c r="AF94" s="633"/>
      <c r="AG94" s="633"/>
      <c r="AH94" s="633"/>
      <c r="AI94" s="633"/>
      <c r="AJ94" s="633"/>
      <c r="AK94" s="633"/>
      <c r="AL94" s="636"/>
    </row>
    <row r="95" spans="1:38" s="219" customFormat="1" ht="13.5" customHeight="1">
      <c r="A95" s="218"/>
      <c r="B95" s="227"/>
      <c r="D95" s="227"/>
      <c r="E95" s="227"/>
      <c r="F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X95" s="644"/>
      <c r="Y95" s="645"/>
      <c r="Z95" s="633"/>
      <c r="AA95" s="633"/>
      <c r="AB95" s="633"/>
      <c r="AC95" s="633"/>
      <c r="AD95" s="633"/>
      <c r="AE95" s="633"/>
      <c r="AF95" s="633"/>
      <c r="AG95" s="633"/>
      <c r="AH95" s="633"/>
      <c r="AI95" s="633"/>
      <c r="AJ95" s="633"/>
      <c r="AK95" s="633"/>
      <c r="AL95" s="636"/>
    </row>
    <row r="96" spans="1:38" s="219" customFormat="1" ht="13.5" customHeight="1" thickBot="1">
      <c r="A96" s="218"/>
      <c r="B96" s="227"/>
      <c r="D96" s="227"/>
      <c r="E96" s="227"/>
      <c r="F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X96" s="644"/>
      <c r="Y96" s="645"/>
      <c r="Z96" s="633"/>
      <c r="AA96" s="633"/>
      <c r="AB96" s="633"/>
      <c r="AC96" s="633"/>
      <c r="AD96" s="633"/>
      <c r="AE96" s="633"/>
      <c r="AF96" s="633"/>
      <c r="AG96" s="633"/>
      <c r="AH96" s="633"/>
      <c r="AI96" s="633"/>
      <c r="AJ96" s="633"/>
      <c r="AK96" s="633"/>
      <c r="AL96" s="636"/>
    </row>
    <row r="97" spans="1:38" s="219" customFormat="1" ht="13.5" customHeight="1">
      <c r="A97" s="218"/>
      <c r="B97" s="289"/>
      <c r="C97" s="228">
        <v>409</v>
      </c>
      <c r="D97" s="229"/>
      <c r="E97" s="228">
        <v>432.12799999999999</v>
      </c>
      <c r="F97" s="229"/>
      <c r="G97" s="228">
        <v>236.46</v>
      </c>
      <c r="H97" s="229"/>
      <c r="I97" s="228">
        <v>338</v>
      </c>
      <c r="J97" s="229"/>
      <c r="K97" s="228">
        <v>308</v>
      </c>
      <c r="L97" s="229"/>
      <c r="M97" s="228">
        <v>293</v>
      </c>
      <c r="N97" s="229"/>
      <c r="O97" s="228">
        <v>341.12</v>
      </c>
      <c r="P97" s="229"/>
      <c r="Q97" s="228">
        <v>375</v>
      </c>
      <c r="R97" s="229"/>
      <c r="S97" s="228">
        <v>385</v>
      </c>
      <c r="T97" s="229"/>
      <c r="U97" s="228">
        <v>370</v>
      </c>
      <c r="V97" s="637">
        <f>SUM(C97:U97)</f>
        <v>3487.7080000000001</v>
      </c>
      <c r="W97" s="638"/>
      <c r="X97" s="644"/>
      <c r="Y97" s="645"/>
      <c r="Z97" s="633"/>
      <c r="AA97" s="633"/>
      <c r="AB97" s="633"/>
      <c r="AC97" s="633"/>
      <c r="AD97" s="633"/>
      <c r="AE97" s="633"/>
      <c r="AF97" s="633"/>
      <c r="AG97" s="633"/>
      <c r="AH97" s="633"/>
      <c r="AI97" s="633"/>
      <c r="AJ97" s="633"/>
      <c r="AK97" s="633"/>
      <c r="AL97" s="636"/>
    </row>
    <row r="98" spans="1:38" s="219" customFormat="1" ht="13.5" customHeight="1">
      <c r="A98" s="218"/>
      <c r="B98" s="290"/>
      <c r="C98" s="228"/>
      <c r="D98" s="230"/>
      <c r="E98" s="228"/>
      <c r="F98" s="230"/>
      <c r="G98" s="228"/>
      <c r="H98" s="230"/>
      <c r="I98" s="228"/>
      <c r="J98" s="230"/>
      <c r="K98" s="228"/>
      <c r="L98" s="230"/>
      <c r="M98" s="228"/>
      <c r="N98" s="230"/>
      <c r="O98" s="228"/>
      <c r="P98" s="230"/>
      <c r="Q98" s="228"/>
      <c r="R98" s="230"/>
      <c r="S98" s="228"/>
      <c r="T98" s="230"/>
      <c r="U98" s="228"/>
      <c r="X98" s="644"/>
      <c r="Y98" s="645"/>
      <c r="Z98" s="633"/>
      <c r="AA98" s="633"/>
      <c r="AB98" s="633"/>
      <c r="AC98" s="633"/>
      <c r="AD98" s="633"/>
      <c r="AE98" s="633"/>
      <c r="AF98" s="633"/>
      <c r="AG98" s="633"/>
      <c r="AH98" s="633"/>
      <c r="AI98" s="633"/>
      <c r="AJ98" s="633"/>
      <c r="AK98" s="633"/>
      <c r="AL98" s="636"/>
    </row>
    <row r="99" spans="1:38" s="219" customFormat="1" ht="13.5" customHeight="1" thickBot="1">
      <c r="A99" s="218"/>
      <c r="B99" s="314"/>
      <c r="D99" s="274"/>
      <c r="F99" s="274"/>
      <c r="H99" s="274"/>
      <c r="J99" s="274"/>
      <c r="L99" s="274"/>
      <c r="N99" s="274"/>
      <c r="P99" s="274"/>
      <c r="R99" s="274"/>
      <c r="T99" s="274"/>
      <c r="X99" s="644"/>
      <c r="Y99" s="645"/>
      <c r="Z99" s="633"/>
      <c r="AA99" s="633"/>
      <c r="AB99" s="633"/>
      <c r="AC99" s="633"/>
      <c r="AD99" s="633"/>
      <c r="AE99" s="633"/>
      <c r="AF99" s="633"/>
      <c r="AG99" s="633"/>
      <c r="AH99" s="633"/>
      <c r="AI99" s="633"/>
      <c r="AJ99" s="633"/>
      <c r="AK99" s="633"/>
      <c r="AL99" s="636"/>
    </row>
    <row r="100" spans="1:38" s="219" customFormat="1" ht="14" customHeight="1">
      <c r="A100" s="218"/>
      <c r="B100" s="227" t="s">
        <v>12</v>
      </c>
      <c r="C100" s="227"/>
      <c r="D100" s="227" t="s">
        <v>55</v>
      </c>
      <c r="E100" s="227"/>
      <c r="F100" s="227" t="s">
        <v>81</v>
      </c>
      <c r="G100" s="227"/>
      <c r="H100" s="227" t="s">
        <v>82</v>
      </c>
      <c r="I100" s="227"/>
      <c r="J100" s="227" t="s">
        <v>12</v>
      </c>
      <c r="K100" s="227"/>
      <c r="L100" s="227" t="s">
        <v>12</v>
      </c>
      <c r="M100" s="227"/>
      <c r="N100" s="227" t="s">
        <v>12</v>
      </c>
      <c r="O100" s="227"/>
      <c r="P100" s="227" t="s">
        <v>80</v>
      </c>
      <c r="Q100" s="227"/>
      <c r="R100" s="227" t="s">
        <v>12</v>
      </c>
      <c r="S100" s="227"/>
      <c r="T100" s="227" t="s">
        <v>12</v>
      </c>
      <c r="U100" s="227"/>
      <c r="X100" s="644"/>
      <c r="Y100" s="645"/>
      <c r="Z100" s="633"/>
      <c r="AA100" s="633"/>
      <c r="AB100" s="633"/>
      <c r="AC100" s="633"/>
      <c r="AD100" s="633"/>
      <c r="AE100" s="633"/>
      <c r="AF100" s="633"/>
      <c r="AG100" s="633"/>
      <c r="AH100" s="633"/>
      <c r="AI100" s="633"/>
      <c r="AJ100" s="633"/>
      <c r="AK100" s="633"/>
      <c r="AL100" s="636"/>
    </row>
    <row r="101" spans="1:38" s="219" customFormat="1" ht="14" customHeight="1">
      <c r="A101" s="218"/>
      <c r="G101" s="233" t="s">
        <v>900</v>
      </c>
      <c r="M101" s="227"/>
      <c r="O101" s="227"/>
      <c r="Q101" s="227"/>
      <c r="S101" s="227"/>
      <c r="U101" s="227"/>
      <c r="X101" s="644"/>
      <c r="Y101" s="645"/>
      <c r="Z101" s="633"/>
      <c r="AA101" s="633"/>
      <c r="AB101" s="633"/>
      <c r="AC101" s="633"/>
      <c r="AD101" s="633"/>
      <c r="AE101" s="633"/>
      <c r="AF101" s="633"/>
      <c r="AG101" s="633"/>
      <c r="AH101" s="633"/>
      <c r="AI101" s="633"/>
      <c r="AJ101" s="633"/>
      <c r="AK101" s="633"/>
      <c r="AL101" s="636"/>
    </row>
    <row r="102" spans="1:38" s="250" customFormat="1" ht="15.5">
      <c r="A102" s="247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9" t="s">
        <v>946</v>
      </c>
      <c r="M102" s="221" t="s">
        <v>947</v>
      </c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644">
        <f>V109/1000</f>
        <v>3.836087</v>
      </c>
      <c r="Y102" s="645">
        <f>X102</f>
        <v>3.836087</v>
      </c>
      <c r="Z102" s="633">
        <v>1</v>
      </c>
      <c r="AA102" s="632">
        <v>10</v>
      </c>
      <c r="AB102" s="633">
        <v>10</v>
      </c>
      <c r="AC102" s="632">
        <f>AA102-AB102</f>
        <v>0</v>
      </c>
      <c r="AD102" s="633">
        <v>10</v>
      </c>
      <c r="AE102" s="633">
        <f>COUNTA($B$105:$T$105)</f>
        <v>10</v>
      </c>
      <c r="AF102" s="633">
        <v>10</v>
      </c>
      <c r="AG102" s="633">
        <v>0</v>
      </c>
      <c r="AH102" s="633">
        <v>10</v>
      </c>
      <c r="AI102" s="633"/>
      <c r="AJ102" s="633">
        <v>3.8359999999999999</v>
      </c>
      <c r="AK102" s="633">
        <v>3.8359999999999999</v>
      </c>
      <c r="AL102" s="636">
        <v>3.8359999999999999</v>
      </c>
    </row>
    <row r="103" spans="1:38" s="219" customFormat="1" ht="13.5" customHeight="1">
      <c r="A103" s="218"/>
      <c r="X103" s="644"/>
      <c r="Y103" s="645"/>
      <c r="Z103" s="633"/>
      <c r="AA103" s="632"/>
      <c r="AB103" s="633"/>
      <c r="AC103" s="632"/>
      <c r="AD103" s="633"/>
      <c r="AE103" s="633"/>
      <c r="AF103" s="633"/>
      <c r="AG103" s="633"/>
      <c r="AH103" s="633"/>
      <c r="AI103" s="633"/>
      <c r="AJ103" s="633"/>
      <c r="AK103" s="633"/>
      <c r="AL103" s="636"/>
    </row>
    <row r="104" spans="1:38" s="219" customFormat="1" ht="13.5" customHeight="1">
      <c r="A104" s="218"/>
      <c r="B104" s="219">
        <v>71</v>
      </c>
      <c r="D104" s="219">
        <v>72</v>
      </c>
      <c r="F104" s="219">
        <v>73</v>
      </c>
      <c r="H104" s="219">
        <v>74</v>
      </c>
      <c r="J104" s="219">
        <v>75</v>
      </c>
      <c r="L104" s="219">
        <v>76</v>
      </c>
      <c r="N104" s="219">
        <v>77</v>
      </c>
      <c r="P104" s="219">
        <v>78</v>
      </c>
      <c r="R104" s="219">
        <v>79</v>
      </c>
      <c r="T104" s="219">
        <v>80</v>
      </c>
      <c r="X104" s="644"/>
      <c r="Y104" s="645"/>
      <c r="Z104" s="633"/>
      <c r="AA104" s="633"/>
      <c r="AB104" s="633"/>
      <c r="AC104" s="633"/>
      <c r="AD104" s="633"/>
      <c r="AE104" s="633"/>
      <c r="AF104" s="633"/>
      <c r="AG104" s="633"/>
      <c r="AH104" s="633"/>
      <c r="AI104" s="633"/>
      <c r="AJ104" s="633"/>
      <c r="AK104" s="633"/>
      <c r="AL104" s="636"/>
    </row>
    <row r="105" spans="1:38" s="219" customFormat="1" ht="13.5" customHeight="1">
      <c r="A105" s="218"/>
      <c r="B105" s="227" t="s">
        <v>88</v>
      </c>
      <c r="C105" s="227"/>
      <c r="D105" s="227" t="s">
        <v>89</v>
      </c>
      <c r="E105" s="227"/>
      <c r="F105" s="227" t="s">
        <v>90</v>
      </c>
      <c r="G105" s="227"/>
      <c r="H105" s="227" t="s">
        <v>91</v>
      </c>
      <c r="I105" s="227"/>
      <c r="J105" s="227" t="s">
        <v>92</v>
      </c>
      <c r="K105" s="227"/>
      <c r="L105" s="227" t="s">
        <v>93</v>
      </c>
      <c r="M105" s="227"/>
      <c r="N105" s="227" t="s">
        <v>94</v>
      </c>
      <c r="O105" s="227"/>
      <c r="P105" s="227" t="s">
        <v>95</v>
      </c>
      <c r="Q105" s="227"/>
      <c r="R105" s="227" t="s">
        <v>96</v>
      </c>
      <c r="S105" s="227"/>
      <c r="T105" s="227" t="s">
        <v>97</v>
      </c>
      <c r="U105" s="227"/>
      <c r="X105" s="644"/>
      <c r="Y105" s="645"/>
      <c r="Z105" s="633"/>
      <c r="AA105" s="633"/>
      <c r="AB105" s="633"/>
      <c r="AC105" s="633"/>
      <c r="AD105" s="633"/>
      <c r="AE105" s="633"/>
      <c r="AF105" s="633"/>
      <c r="AG105" s="633"/>
      <c r="AH105" s="633"/>
      <c r="AI105" s="633"/>
      <c r="AJ105" s="633"/>
      <c r="AK105" s="633"/>
      <c r="AL105" s="636"/>
    </row>
    <row r="106" spans="1:38" s="219" customFormat="1" ht="13.5" customHeight="1">
      <c r="A106" s="218"/>
      <c r="X106" s="644"/>
      <c r="Y106" s="645"/>
      <c r="Z106" s="633"/>
      <c r="AA106" s="633"/>
      <c r="AB106" s="633"/>
      <c r="AC106" s="633"/>
      <c r="AD106" s="633"/>
      <c r="AE106" s="633"/>
      <c r="AF106" s="633"/>
      <c r="AG106" s="633"/>
      <c r="AH106" s="633"/>
      <c r="AI106" s="633"/>
      <c r="AJ106" s="633"/>
      <c r="AK106" s="633"/>
      <c r="AL106" s="636"/>
    </row>
    <row r="107" spans="1:38" s="219" customFormat="1" ht="13.5" customHeight="1">
      <c r="A107" s="218"/>
      <c r="B107" s="227"/>
      <c r="D107" s="227"/>
      <c r="E107" s="227"/>
      <c r="F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X107" s="644"/>
      <c r="Y107" s="645"/>
      <c r="Z107" s="633"/>
      <c r="AA107" s="633"/>
      <c r="AB107" s="633"/>
      <c r="AC107" s="633"/>
      <c r="AD107" s="633"/>
      <c r="AE107" s="633"/>
      <c r="AF107" s="633"/>
      <c r="AG107" s="633"/>
      <c r="AH107" s="633"/>
      <c r="AI107" s="633"/>
      <c r="AJ107" s="633"/>
      <c r="AK107" s="633"/>
      <c r="AL107" s="636"/>
    </row>
    <row r="108" spans="1:38" s="219" customFormat="1" ht="13.5" customHeight="1" thickBot="1">
      <c r="A108" s="218"/>
      <c r="B108" s="227"/>
      <c r="D108" s="227"/>
      <c r="E108" s="227"/>
      <c r="F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X108" s="644"/>
      <c r="Y108" s="645"/>
      <c r="Z108" s="633"/>
      <c r="AA108" s="633"/>
      <c r="AB108" s="633"/>
      <c r="AC108" s="633"/>
      <c r="AD108" s="633"/>
      <c r="AE108" s="633"/>
      <c r="AF108" s="633"/>
      <c r="AG108" s="633"/>
      <c r="AH108" s="633"/>
      <c r="AI108" s="633"/>
      <c r="AJ108" s="633"/>
      <c r="AK108" s="633"/>
      <c r="AL108" s="636"/>
    </row>
    <row r="109" spans="1:38" s="219" customFormat="1" ht="13.5" customHeight="1">
      <c r="A109" s="218"/>
      <c r="B109" s="229"/>
      <c r="C109" s="228">
        <v>373</v>
      </c>
      <c r="D109" s="229"/>
      <c r="E109" s="228">
        <v>386</v>
      </c>
      <c r="F109" s="229"/>
      <c r="G109" s="228">
        <v>378.721</v>
      </c>
      <c r="H109" s="229"/>
      <c r="I109" s="228">
        <v>377</v>
      </c>
      <c r="J109" s="229"/>
      <c r="K109" s="228">
        <v>389</v>
      </c>
      <c r="L109" s="229"/>
      <c r="M109" s="228">
        <v>430</v>
      </c>
      <c r="N109" s="229"/>
      <c r="O109" s="228">
        <v>350</v>
      </c>
      <c r="P109" s="229"/>
      <c r="Q109" s="228">
        <v>491.5</v>
      </c>
      <c r="R109" s="229"/>
      <c r="S109" s="228">
        <v>235.86600000000001</v>
      </c>
      <c r="T109" s="229"/>
      <c r="U109" s="228">
        <v>425</v>
      </c>
      <c r="V109" s="637">
        <f>SUM(C109:U109)</f>
        <v>3836.087</v>
      </c>
      <c r="W109" s="638"/>
      <c r="X109" s="644"/>
      <c r="Y109" s="645"/>
      <c r="Z109" s="633"/>
      <c r="AA109" s="633"/>
      <c r="AB109" s="633"/>
      <c r="AC109" s="633"/>
      <c r="AD109" s="633"/>
      <c r="AE109" s="633"/>
      <c r="AF109" s="633"/>
      <c r="AG109" s="633"/>
      <c r="AH109" s="633"/>
      <c r="AI109" s="633"/>
      <c r="AJ109" s="633"/>
      <c r="AK109" s="633"/>
      <c r="AL109" s="636"/>
    </row>
    <row r="110" spans="1:38" s="219" customFormat="1" ht="13.5" customHeight="1">
      <c r="A110" s="218"/>
      <c r="B110" s="230" t="s">
        <v>68</v>
      </c>
      <c r="C110" s="228"/>
      <c r="D110" s="230" t="s">
        <v>68</v>
      </c>
      <c r="E110" s="228"/>
      <c r="F110" s="230" t="s">
        <v>68</v>
      </c>
      <c r="G110" s="228"/>
      <c r="H110" s="230" t="s">
        <v>68</v>
      </c>
      <c r="I110" s="228"/>
      <c r="J110" s="230" t="s">
        <v>68</v>
      </c>
      <c r="K110" s="228"/>
      <c r="L110" s="230" t="s">
        <v>68</v>
      </c>
      <c r="M110" s="228"/>
      <c r="N110" s="230" t="s">
        <v>68</v>
      </c>
      <c r="O110" s="228"/>
      <c r="P110" s="230" t="s">
        <v>68</v>
      </c>
      <c r="Q110" s="228"/>
      <c r="R110" s="230" t="s">
        <v>68</v>
      </c>
      <c r="S110" s="228"/>
      <c r="T110" s="230"/>
      <c r="U110" s="228"/>
      <c r="X110" s="644"/>
      <c r="Y110" s="645"/>
      <c r="Z110" s="633"/>
      <c r="AA110" s="633"/>
      <c r="AB110" s="633"/>
      <c r="AC110" s="633"/>
      <c r="AD110" s="633"/>
      <c r="AE110" s="633"/>
      <c r="AF110" s="633"/>
      <c r="AG110" s="633"/>
      <c r="AH110" s="633"/>
      <c r="AI110" s="633"/>
      <c r="AJ110" s="633"/>
      <c r="AK110" s="633"/>
      <c r="AL110" s="636"/>
    </row>
    <row r="111" spans="1:38" s="219" customFormat="1" ht="13.5" customHeight="1" thickBot="1">
      <c r="A111" s="218"/>
      <c r="B111" s="274"/>
      <c r="D111" s="274"/>
      <c r="F111" s="274"/>
      <c r="H111" s="274"/>
      <c r="J111" s="274"/>
      <c r="L111" s="274"/>
      <c r="N111" s="274"/>
      <c r="P111" s="274"/>
      <c r="R111" s="274"/>
      <c r="T111" s="274"/>
      <c r="X111" s="644"/>
      <c r="Y111" s="645"/>
      <c r="Z111" s="633"/>
      <c r="AA111" s="633"/>
      <c r="AB111" s="633"/>
      <c r="AC111" s="633"/>
      <c r="AD111" s="633"/>
      <c r="AE111" s="633"/>
      <c r="AF111" s="633"/>
      <c r="AG111" s="633"/>
      <c r="AH111" s="633"/>
      <c r="AI111" s="633"/>
      <c r="AJ111" s="633"/>
      <c r="AK111" s="633"/>
      <c r="AL111" s="636"/>
    </row>
    <row r="112" spans="1:38" s="219" customFormat="1" ht="14" customHeight="1">
      <c r="A112" s="218"/>
      <c r="B112" s="227" t="s">
        <v>12</v>
      </c>
      <c r="C112" s="227"/>
      <c r="D112" s="227" t="s">
        <v>12</v>
      </c>
      <c r="E112" s="227"/>
      <c r="F112" s="227" t="s">
        <v>12</v>
      </c>
      <c r="G112" s="227"/>
      <c r="H112" s="227" t="s">
        <v>80</v>
      </c>
      <c r="I112" s="227"/>
      <c r="J112" s="227" t="s">
        <v>12</v>
      </c>
      <c r="K112" s="227"/>
      <c r="L112" s="227" t="s">
        <v>71</v>
      </c>
      <c r="M112" s="227"/>
      <c r="N112" s="227" t="s">
        <v>12</v>
      </c>
      <c r="O112" s="227"/>
      <c r="P112" s="227" t="s">
        <v>71</v>
      </c>
      <c r="Q112" s="227"/>
      <c r="R112" s="227" t="s">
        <v>38</v>
      </c>
      <c r="S112" s="227"/>
      <c r="T112" s="227" t="s">
        <v>38</v>
      </c>
      <c r="U112" s="227"/>
      <c r="X112" s="644"/>
      <c r="Y112" s="645"/>
      <c r="Z112" s="633"/>
      <c r="AA112" s="633"/>
      <c r="AB112" s="633"/>
      <c r="AC112" s="633"/>
      <c r="AD112" s="633"/>
      <c r="AE112" s="633"/>
      <c r="AF112" s="633"/>
      <c r="AG112" s="633"/>
      <c r="AH112" s="633"/>
      <c r="AI112" s="633"/>
      <c r="AJ112" s="633"/>
      <c r="AK112" s="633"/>
      <c r="AL112" s="636"/>
    </row>
    <row r="113" spans="1:38" s="219" customFormat="1" ht="14" customHeight="1">
      <c r="A113" s="218"/>
      <c r="C113" s="227"/>
      <c r="E113" s="227"/>
      <c r="G113" s="227"/>
      <c r="I113" s="227"/>
      <c r="K113" s="227"/>
      <c r="M113" s="227"/>
      <c r="O113" s="227"/>
      <c r="Q113" s="227"/>
      <c r="S113" s="233" t="s">
        <v>935</v>
      </c>
      <c r="X113" s="644"/>
      <c r="Y113" s="645"/>
      <c r="Z113" s="633"/>
      <c r="AA113" s="633"/>
      <c r="AB113" s="633"/>
      <c r="AC113" s="633"/>
      <c r="AD113" s="633"/>
      <c r="AE113" s="633"/>
      <c r="AF113" s="633"/>
      <c r="AG113" s="633"/>
      <c r="AH113" s="633"/>
      <c r="AI113" s="633"/>
      <c r="AJ113" s="633"/>
      <c r="AK113" s="633"/>
      <c r="AL113" s="636"/>
    </row>
    <row r="114" spans="1:38" s="219" customFormat="1" ht="13.5" customHeight="1">
      <c r="A114" s="218"/>
      <c r="X114" s="644">
        <f>V121/1000</f>
        <v>3.7683170000000001</v>
      </c>
      <c r="Y114" s="645">
        <f>X114</f>
        <v>3.7683170000000001</v>
      </c>
      <c r="Z114" s="633"/>
      <c r="AA114" s="632">
        <v>10</v>
      </c>
      <c r="AB114" s="633">
        <v>10</v>
      </c>
      <c r="AC114" s="632">
        <f>AA114-AB114</f>
        <v>0</v>
      </c>
      <c r="AD114" s="633">
        <v>10</v>
      </c>
      <c r="AE114" s="633">
        <f>COUNTA($B$117:$T$117)</f>
        <v>10</v>
      </c>
      <c r="AF114" s="633">
        <v>10</v>
      </c>
      <c r="AG114" s="633">
        <f>AE114-AF114</f>
        <v>0</v>
      </c>
      <c r="AH114" s="633">
        <v>10</v>
      </c>
      <c r="AI114" s="633"/>
      <c r="AJ114" s="633">
        <v>3.7679999999999998</v>
      </c>
      <c r="AK114" s="633">
        <v>3.7679999999999998</v>
      </c>
      <c r="AL114" s="636">
        <v>3.7679999999999998</v>
      </c>
    </row>
    <row r="115" spans="1:38" s="219" customFormat="1" ht="13.5" customHeight="1">
      <c r="A115" s="218"/>
      <c r="X115" s="644"/>
      <c r="Y115" s="645"/>
      <c r="Z115" s="633"/>
      <c r="AA115" s="632"/>
      <c r="AB115" s="633"/>
      <c r="AC115" s="632"/>
      <c r="AD115" s="633"/>
      <c r="AE115" s="633"/>
      <c r="AF115" s="633"/>
      <c r="AG115" s="633"/>
      <c r="AH115" s="633"/>
      <c r="AI115" s="633"/>
      <c r="AJ115" s="633"/>
      <c r="AK115" s="633"/>
      <c r="AL115" s="636"/>
    </row>
    <row r="116" spans="1:38" s="219" customFormat="1" ht="13.5" customHeight="1">
      <c r="A116" s="218"/>
      <c r="B116" s="219">
        <v>81</v>
      </c>
      <c r="D116" s="219">
        <v>82</v>
      </c>
      <c r="F116" s="219">
        <v>83</v>
      </c>
      <c r="H116" s="219">
        <v>84</v>
      </c>
      <c r="J116" s="219">
        <v>85</v>
      </c>
      <c r="L116" s="219">
        <v>86</v>
      </c>
      <c r="N116" s="219">
        <v>87</v>
      </c>
      <c r="P116" s="219">
        <v>88</v>
      </c>
      <c r="R116" s="219">
        <v>89</v>
      </c>
      <c r="T116" s="219">
        <v>90</v>
      </c>
      <c r="X116" s="644"/>
      <c r="Y116" s="645"/>
      <c r="Z116" s="633"/>
      <c r="AA116" s="633"/>
      <c r="AB116" s="633"/>
      <c r="AC116" s="633"/>
      <c r="AD116" s="633"/>
      <c r="AE116" s="633"/>
      <c r="AF116" s="633"/>
      <c r="AG116" s="633"/>
      <c r="AH116" s="633"/>
      <c r="AI116" s="633"/>
      <c r="AJ116" s="633"/>
      <c r="AK116" s="633"/>
      <c r="AL116" s="636"/>
    </row>
    <row r="117" spans="1:38" s="219" customFormat="1" ht="13.5" customHeight="1">
      <c r="A117" s="218"/>
      <c r="B117" s="227" t="s">
        <v>98</v>
      </c>
      <c r="C117" s="227"/>
      <c r="D117" s="227" t="s">
        <v>99</v>
      </c>
      <c r="E117" s="227"/>
      <c r="F117" s="227" t="s">
        <v>100</v>
      </c>
      <c r="G117" s="227"/>
      <c r="H117" s="227" t="s">
        <v>101</v>
      </c>
      <c r="I117" s="227"/>
      <c r="J117" s="227" t="s">
        <v>102</v>
      </c>
      <c r="K117" s="227"/>
      <c r="L117" s="227" t="s">
        <v>103</v>
      </c>
      <c r="M117" s="227"/>
      <c r="N117" s="227" t="s">
        <v>104</v>
      </c>
      <c r="O117" s="227"/>
      <c r="P117" s="227" t="s">
        <v>105</v>
      </c>
      <c r="Q117" s="227"/>
      <c r="R117" s="227" t="s">
        <v>106</v>
      </c>
      <c r="S117" s="227"/>
      <c r="T117" s="227" t="s">
        <v>107</v>
      </c>
      <c r="U117" s="227"/>
      <c r="X117" s="644"/>
      <c r="Y117" s="645"/>
      <c r="Z117" s="633"/>
      <c r="AA117" s="633"/>
      <c r="AB117" s="633"/>
      <c r="AC117" s="633"/>
      <c r="AD117" s="633"/>
      <c r="AE117" s="633"/>
      <c r="AF117" s="633"/>
      <c r="AG117" s="633"/>
      <c r="AH117" s="633"/>
      <c r="AI117" s="633"/>
      <c r="AJ117" s="633"/>
      <c r="AK117" s="633"/>
      <c r="AL117" s="636"/>
    </row>
    <row r="118" spans="1:38" s="219" customFormat="1" ht="13.5" customHeight="1">
      <c r="A118" s="218"/>
      <c r="X118" s="644"/>
      <c r="Y118" s="645"/>
      <c r="Z118" s="633"/>
      <c r="AA118" s="633"/>
      <c r="AB118" s="633"/>
      <c r="AC118" s="633"/>
      <c r="AD118" s="633"/>
      <c r="AE118" s="633"/>
      <c r="AF118" s="633"/>
      <c r="AG118" s="633"/>
      <c r="AH118" s="633"/>
      <c r="AI118" s="633"/>
      <c r="AJ118" s="633"/>
      <c r="AK118" s="633"/>
      <c r="AL118" s="636"/>
    </row>
    <row r="119" spans="1:38" s="219" customFormat="1" ht="13.5" customHeight="1">
      <c r="A119" s="218"/>
      <c r="B119" s="227"/>
      <c r="D119" s="227"/>
      <c r="E119" s="227"/>
      <c r="F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X119" s="644"/>
      <c r="Y119" s="645"/>
      <c r="Z119" s="633"/>
      <c r="AA119" s="633"/>
      <c r="AB119" s="633"/>
      <c r="AC119" s="633"/>
      <c r="AD119" s="633"/>
      <c r="AE119" s="633"/>
      <c r="AF119" s="633"/>
      <c r="AG119" s="633"/>
      <c r="AH119" s="633"/>
      <c r="AI119" s="633"/>
      <c r="AJ119" s="633"/>
      <c r="AK119" s="633"/>
      <c r="AL119" s="636"/>
    </row>
    <row r="120" spans="1:38" s="219" customFormat="1" ht="13.5" customHeight="1" thickBot="1">
      <c r="A120" s="218"/>
      <c r="B120" s="227"/>
      <c r="D120" s="227"/>
      <c r="E120" s="227"/>
      <c r="F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X120" s="644"/>
      <c r="Y120" s="645"/>
      <c r="Z120" s="633"/>
      <c r="AA120" s="633"/>
      <c r="AB120" s="633"/>
      <c r="AC120" s="633"/>
      <c r="AD120" s="633"/>
      <c r="AE120" s="633"/>
      <c r="AF120" s="633"/>
      <c r="AG120" s="633"/>
      <c r="AH120" s="633"/>
      <c r="AI120" s="633"/>
      <c r="AJ120" s="633"/>
      <c r="AK120" s="633"/>
      <c r="AL120" s="636"/>
    </row>
    <row r="121" spans="1:38" s="219" customFormat="1" ht="13.5" customHeight="1">
      <c r="A121" s="218"/>
      <c r="B121" s="229"/>
      <c r="C121" s="228">
        <v>410</v>
      </c>
      <c r="D121" s="229"/>
      <c r="E121" s="228">
        <v>385</v>
      </c>
      <c r="F121" s="229"/>
      <c r="G121" s="228">
        <v>365</v>
      </c>
      <c r="H121" s="229"/>
      <c r="I121" s="228">
        <v>360</v>
      </c>
      <c r="J121" s="229"/>
      <c r="K121" s="228">
        <v>393</v>
      </c>
      <c r="L121" s="229"/>
      <c r="M121" s="228">
        <v>358</v>
      </c>
      <c r="N121" s="229"/>
      <c r="O121" s="228">
        <v>301.642</v>
      </c>
      <c r="P121" s="229"/>
      <c r="Q121" s="228">
        <v>339.827</v>
      </c>
      <c r="R121" s="229"/>
      <c r="S121" s="228">
        <v>451.84800000000001</v>
      </c>
      <c r="T121" s="229"/>
      <c r="U121" s="228">
        <v>404</v>
      </c>
      <c r="V121" s="637">
        <f>SUM(C121:U121)</f>
        <v>3768.317</v>
      </c>
      <c r="W121" s="637"/>
      <c r="X121" s="644"/>
      <c r="Y121" s="645"/>
      <c r="Z121" s="633"/>
      <c r="AA121" s="633"/>
      <c r="AB121" s="633"/>
      <c r="AC121" s="633"/>
      <c r="AD121" s="633"/>
      <c r="AE121" s="633"/>
      <c r="AF121" s="633"/>
      <c r="AG121" s="633"/>
      <c r="AH121" s="633"/>
      <c r="AI121" s="633"/>
      <c r="AJ121" s="633"/>
      <c r="AK121" s="633"/>
      <c r="AL121" s="636"/>
    </row>
    <row r="122" spans="1:38" s="219" customFormat="1" ht="13.5" customHeight="1">
      <c r="A122" s="218"/>
      <c r="B122" s="230"/>
      <c r="C122" s="228"/>
      <c r="D122" s="230" t="s">
        <v>68</v>
      </c>
      <c r="E122" s="228"/>
      <c r="F122" s="230" t="s">
        <v>68</v>
      </c>
      <c r="G122" s="228"/>
      <c r="H122" s="230" t="s">
        <v>68</v>
      </c>
      <c r="I122" s="228"/>
      <c r="J122" s="230" t="s">
        <v>68</v>
      </c>
      <c r="K122" s="228"/>
      <c r="L122" s="230" t="s">
        <v>68</v>
      </c>
      <c r="M122" s="228"/>
      <c r="N122" s="230"/>
      <c r="O122" s="228"/>
      <c r="P122" s="230"/>
      <c r="Q122" s="228"/>
      <c r="R122" s="230" t="s">
        <v>68</v>
      </c>
      <c r="S122" s="228"/>
      <c r="T122" s="230" t="s">
        <v>68</v>
      </c>
      <c r="U122" s="228"/>
      <c r="X122" s="644"/>
      <c r="Y122" s="645"/>
      <c r="Z122" s="633"/>
      <c r="AA122" s="633"/>
      <c r="AB122" s="633"/>
      <c r="AC122" s="633"/>
      <c r="AD122" s="633"/>
      <c r="AE122" s="633"/>
      <c r="AF122" s="633"/>
      <c r="AG122" s="633"/>
      <c r="AH122" s="633"/>
      <c r="AI122" s="633"/>
      <c r="AJ122" s="633"/>
      <c r="AK122" s="633"/>
      <c r="AL122" s="636"/>
    </row>
    <row r="123" spans="1:38" s="219" customFormat="1" ht="13.5" customHeight="1" thickBot="1">
      <c r="A123" s="218"/>
      <c r="B123" s="274"/>
      <c r="D123" s="274"/>
      <c r="F123" s="274"/>
      <c r="H123" s="274"/>
      <c r="J123" s="274"/>
      <c r="L123" s="274"/>
      <c r="N123" s="274"/>
      <c r="P123" s="274"/>
      <c r="R123" s="274"/>
      <c r="T123" s="274"/>
      <c r="X123" s="644"/>
      <c r="Y123" s="645"/>
      <c r="Z123" s="633"/>
      <c r="AA123" s="633"/>
      <c r="AB123" s="633"/>
      <c r="AC123" s="633"/>
      <c r="AD123" s="633"/>
      <c r="AE123" s="633"/>
      <c r="AF123" s="633"/>
      <c r="AG123" s="633"/>
      <c r="AH123" s="633"/>
      <c r="AI123" s="633"/>
      <c r="AJ123" s="633"/>
      <c r="AK123" s="633"/>
      <c r="AL123" s="636"/>
    </row>
    <row r="124" spans="1:38" s="219" customFormat="1" ht="14" customHeight="1">
      <c r="A124" s="218"/>
      <c r="B124" s="227" t="s">
        <v>71</v>
      </c>
      <c r="C124" s="227"/>
      <c r="D124" s="227" t="s">
        <v>12</v>
      </c>
      <c r="E124" s="227"/>
      <c r="F124" s="227" t="s">
        <v>12</v>
      </c>
      <c r="G124" s="227"/>
      <c r="H124" s="227" t="s">
        <v>12</v>
      </c>
      <c r="I124" s="227"/>
      <c r="J124" s="227" t="s">
        <v>12</v>
      </c>
      <c r="K124" s="227"/>
      <c r="L124" s="227" t="s">
        <v>12</v>
      </c>
      <c r="M124" s="227"/>
      <c r="N124" s="227" t="s">
        <v>12</v>
      </c>
      <c r="O124" s="227"/>
      <c r="P124" s="227" t="s">
        <v>10</v>
      </c>
      <c r="Q124" s="227"/>
      <c r="R124" s="227" t="s">
        <v>81</v>
      </c>
      <c r="S124" s="227"/>
      <c r="T124" s="227" t="s">
        <v>169</v>
      </c>
      <c r="U124" s="227"/>
      <c r="X124" s="644"/>
      <c r="Y124" s="645"/>
      <c r="Z124" s="633"/>
      <c r="AA124" s="633"/>
      <c r="AB124" s="633"/>
      <c r="AC124" s="633"/>
      <c r="AD124" s="633"/>
      <c r="AE124" s="633"/>
      <c r="AF124" s="633"/>
      <c r="AG124" s="633"/>
      <c r="AH124" s="633"/>
      <c r="AI124" s="633"/>
      <c r="AJ124" s="633"/>
      <c r="AK124" s="633"/>
      <c r="AL124" s="636"/>
    </row>
    <row r="125" spans="1:38" s="219" customFormat="1" ht="14" customHeight="1" thickBot="1">
      <c r="A125" s="258"/>
      <c r="B125" s="259"/>
      <c r="C125" s="259"/>
      <c r="D125" s="259"/>
      <c r="E125" s="260"/>
      <c r="F125" s="259"/>
      <c r="G125" s="260"/>
      <c r="H125" s="259"/>
      <c r="I125" s="260"/>
      <c r="J125" s="259"/>
      <c r="K125" s="260"/>
      <c r="L125" s="259"/>
      <c r="M125" s="260"/>
      <c r="N125" s="259"/>
      <c r="O125" s="259"/>
      <c r="P125" s="259"/>
      <c r="Q125" s="275" t="s">
        <v>948</v>
      </c>
      <c r="R125" s="259"/>
      <c r="S125" s="259"/>
      <c r="T125" s="259"/>
      <c r="U125" s="272" t="s">
        <v>938</v>
      </c>
      <c r="V125" s="259"/>
      <c r="W125" s="259"/>
      <c r="X125" s="646"/>
      <c r="Y125" s="647"/>
      <c r="Z125" s="648"/>
      <c r="AA125" s="648"/>
      <c r="AB125" s="648"/>
      <c r="AC125" s="648"/>
      <c r="AD125" s="648"/>
      <c r="AE125" s="648"/>
      <c r="AF125" s="648"/>
      <c r="AG125" s="648"/>
      <c r="AH125" s="648"/>
      <c r="AI125" s="648"/>
      <c r="AJ125" s="648"/>
      <c r="AK125" s="648"/>
      <c r="AL125" s="649"/>
    </row>
    <row r="126" spans="1:38" s="219" customFormat="1" ht="13.5" customHeight="1">
      <c r="A126" s="218"/>
      <c r="X126" s="651">
        <f>V133/1000</f>
        <v>3.7403869999999997</v>
      </c>
      <c r="Y126" s="650">
        <f>X126</f>
        <v>3.7403869999999997</v>
      </c>
      <c r="Z126" s="632"/>
      <c r="AA126" s="632">
        <v>10</v>
      </c>
      <c r="AB126" s="632">
        <v>10</v>
      </c>
      <c r="AC126" s="632">
        <f>AA126-AB126</f>
        <v>0</v>
      </c>
      <c r="AD126" s="632">
        <v>10</v>
      </c>
      <c r="AE126" s="632">
        <f>COUNTA($B$129:$T$129)</f>
        <v>10</v>
      </c>
      <c r="AF126" s="632">
        <v>10</v>
      </c>
      <c r="AG126" s="632">
        <v>0</v>
      </c>
      <c r="AH126" s="632">
        <v>10</v>
      </c>
      <c r="AI126" s="632"/>
      <c r="AJ126" s="632">
        <v>3.74</v>
      </c>
      <c r="AK126" s="632">
        <v>3.74</v>
      </c>
      <c r="AL126" s="635">
        <v>3.74</v>
      </c>
    </row>
    <row r="127" spans="1:38" s="219" customFormat="1" ht="13.5" customHeight="1">
      <c r="A127" s="218"/>
      <c r="X127" s="644"/>
      <c r="Y127" s="645"/>
      <c r="Z127" s="633"/>
      <c r="AA127" s="632"/>
      <c r="AB127" s="633"/>
      <c r="AC127" s="632"/>
      <c r="AD127" s="633"/>
      <c r="AE127" s="633"/>
      <c r="AF127" s="633"/>
      <c r="AG127" s="633"/>
      <c r="AH127" s="633"/>
      <c r="AI127" s="633"/>
      <c r="AJ127" s="633"/>
      <c r="AK127" s="633"/>
      <c r="AL127" s="636"/>
    </row>
    <row r="128" spans="1:38" s="219" customFormat="1" ht="13.5" customHeight="1">
      <c r="A128" s="218"/>
      <c r="B128" s="219">
        <v>91</v>
      </c>
      <c r="D128" s="219">
        <v>92</v>
      </c>
      <c r="F128" s="219">
        <v>93</v>
      </c>
      <c r="H128" s="219">
        <v>94</v>
      </c>
      <c r="J128" s="219">
        <v>95</v>
      </c>
      <c r="L128" s="219">
        <v>96</v>
      </c>
      <c r="N128" s="219">
        <v>97</v>
      </c>
      <c r="P128" s="219">
        <v>98</v>
      </c>
      <c r="R128" s="219">
        <v>99</v>
      </c>
      <c r="T128" s="219">
        <v>100</v>
      </c>
      <c r="X128" s="644"/>
      <c r="Y128" s="645"/>
      <c r="Z128" s="633"/>
      <c r="AA128" s="633"/>
      <c r="AB128" s="633"/>
      <c r="AC128" s="633"/>
      <c r="AD128" s="633"/>
      <c r="AE128" s="633"/>
      <c r="AF128" s="633"/>
      <c r="AG128" s="633"/>
      <c r="AH128" s="633"/>
      <c r="AI128" s="633"/>
      <c r="AJ128" s="633"/>
      <c r="AK128" s="633"/>
      <c r="AL128" s="636"/>
    </row>
    <row r="129" spans="1:38" s="219" customFormat="1" ht="13.5" customHeight="1">
      <c r="A129" s="218"/>
      <c r="B129" s="227" t="s">
        <v>108</v>
      </c>
      <c r="C129" s="227"/>
      <c r="D129" s="227" t="s">
        <v>109</v>
      </c>
      <c r="E129" s="227"/>
      <c r="F129" s="227" t="s">
        <v>110</v>
      </c>
      <c r="G129" s="227"/>
      <c r="H129" s="227" t="s">
        <v>111</v>
      </c>
      <c r="I129" s="227"/>
      <c r="J129" s="227" t="s">
        <v>112</v>
      </c>
      <c r="K129" s="227"/>
      <c r="L129" s="227" t="s">
        <v>113</v>
      </c>
      <c r="M129" s="227"/>
      <c r="N129" s="227" t="s">
        <v>114</v>
      </c>
      <c r="O129" s="227"/>
      <c r="P129" s="227" t="s">
        <v>115</v>
      </c>
      <c r="Q129" s="227"/>
      <c r="R129" s="227" t="s">
        <v>116</v>
      </c>
      <c r="S129" s="227"/>
      <c r="T129" s="227" t="s">
        <v>117</v>
      </c>
      <c r="U129" s="227"/>
      <c r="X129" s="644"/>
      <c r="Y129" s="645"/>
      <c r="Z129" s="633"/>
      <c r="AA129" s="633"/>
      <c r="AB129" s="633"/>
      <c r="AC129" s="633"/>
      <c r="AD129" s="633"/>
      <c r="AE129" s="633"/>
      <c r="AF129" s="633"/>
      <c r="AG129" s="633"/>
      <c r="AH129" s="633"/>
      <c r="AI129" s="633"/>
      <c r="AJ129" s="633"/>
      <c r="AK129" s="633"/>
      <c r="AL129" s="636"/>
    </row>
    <row r="130" spans="1:38" s="219" customFormat="1" ht="13.5" customHeight="1">
      <c r="A130" s="218"/>
      <c r="X130" s="644"/>
      <c r="Y130" s="645"/>
      <c r="Z130" s="633"/>
      <c r="AA130" s="633"/>
      <c r="AB130" s="633"/>
      <c r="AC130" s="633"/>
      <c r="AD130" s="633"/>
      <c r="AE130" s="633"/>
      <c r="AF130" s="633"/>
      <c r="AG130" s="633"/>
      <c r="AH130" s="633"/>
      <c r="AI130" s="633"/>
      <c r="AJ130" s="633"/>
      <c r="AK130" s="633"/>
      <c r="AL130" s="636"/>
    </row>
    <row r="131" spans="1:38" s="219" customFormat="1" ht="13.5" customHeight="1">
      <c r="A131" s="218"/>
      <c r="B131" s="227"/>
      <c r="D131" s="227"/>
      <c r="E131" s="227"/>
      <c r="F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X131" s="644"/>
      <c r="Y131" s="645"/>
      <c r="Z131" s="633"/>
      <c r="AA131" s="633"/>
      <c r="AB131" s="633"/>
      <c r="AC131" s="633"/>
      <c r="AD131" s="633"/>
      <c r="AE131" s="633"/>
      <c r="AF131" s="633"/>
      <c r="AG131" s="633"/>
      <c r="AH131" s="633"/>
      <c r="AI131" s="633"/>
      <c r="AJ131" s="633"/>
      <c r="AK131" s="633"/>
      <c r="AL131" s="636"/>
    </row>
    <row r="132" spans="1:38" s="219" customFormat="1" ht="13.5" customHeight="1" thickBot="1">
      <c r="A132" s="218"/>
      <c r="B132" s="227"/>
      <c r="D132" s="227"/>
      <c r="E132" s="227"/>
      <c r="F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X132" s="644"/>
      <c r="Y132" s="645"/>
      <c r="Z132" s="633"/>
      <c r="AA132" s="633"/>
      <c r="AB132" s="633"/>
      <c r="AC132" s="633"/>
      <c r="AD132" s="633"/>
      <c r="AE132" s="633"/>
      <c r="AF132" s="633"/>
      <c r="AG132" s="633"/>
      <c r="AH132" s="633"/>
      <c r="AI132" s="633"/>
      <c r="AJ132" s="633"/>
      <c r="AK132" s="633"/>
      <c r="AL132" s="636"/>
    </row>
    <row r="133" spans="1:38" s="219" customFormat="1" ht="13.5" customHeight="1">
      <c r="A133" s="218"/>
      <c r="B133" s="229"/>
      <c r="C133" s="228">
        <v>331</v>
      </c>
      <c r="D133" s="229"/>
      <c r="E133" s="228">
        <v>369</v>
      </c>
      <c r="F133" s="229"/>
      <c r="G133" s="228">
        <v>365</v>
      </c>
      <c r="H133" s="229"/>
      <c r="I133" s="228">
        <v>401</v>
      </c>
      <c r="J133" s="229"/>
      <c r="K133" s="228">
        <v>364.387</v>
      </c>
      <c r="L133" s="229"/>
      <c r="M133" s="228">
        <v>362</v>
      </c>
      <c r="N133" s="229"/>
      <c r="O133" s="228">
        <v>356</v>
      </c>
      <c r="P133" s="229"/>
      <c r="Q133" s="228">
        <v>352</v>
      </c>
      <c r="R133" s="229"/>
      <c r="S133" s="228">
        <v>430</v>
      </c>
      <c r="T133" s="229"/>
      <c r="U133" s="228">
        <v>410</v>
      </c>
      <c r="V133" s="637">
        <f>SUM(C133:U133)</f>
        <v>3740.3869999999997</v>
      </c>
      <c r="W133" s="638"/>
      <c r="X133" s="644"/>
      <c r="Y133" s="645"/>
      <c r="Z133" s="633"/>
      <c r="AA133" s="633"/>
      <c r="AB133" s="633"/>
      <c r="AC133" s="633"/>
      <c r="AD133" s="633"/>
      <c r="AE133" s="633"/>
      <c r="AF133" s="633"/>
      <c r="AG133" s="633"/>
      <c r="AH133" s="633"/>
      <c r="AI133" s="633"/>
      <c r="AJ133" s="633"/>
      <c r="AK133" s="633"/>
      <c r="AL133" s="636"/>
    </row>
    <row r="134" spans="1:38" s="219" customFormat="1" ht="13.5" customHeight="1">
      <c r="A134" s="218"/>
      <c r="B134" s="230" t="s">
        <v>68</v>
      </c>
      <c r="C134" s="228"/>
      <c r="D134" s="230" t="s">
        <v>68</v>
      </c>
      <c r="E134" s="228"/>
      <c r="F134" s="230"/>
      <c r="G134" s="228"/>
      <c r="H134" s="230"/>
      <c r="I134" s="228"/>
      <c r="J134" s="230" t="s">
        <v>68</v>
      </c>
      <c r="K134" s="228"/>
      <c r="L134" s="230" t="s">
        <v>68</v>
      </c>
      <c r="M134" s="228"/>
      <c r="N134" s="230" t="s">
        <v>68</v>
      </c>
      <c r="O134" s="228"/>
      <c r="P134" s="230" t="s">
        <v>68</v>
      </c>
      <c r="Q134" s="228"/>
      <c r="R134" s="230" t="s">
        <v>68</v>
      </c>
      <c r="S134" s="228"/>
      <c r="T134" s="230" t="s">
        <v>68</v>
      </c>
      <c r="U134" s="228"/>
      <c r="X134" s="644"/>
      <c r="Y134" s="645"/>
      <c r="Z134" s="633"/>
      <c r="AA134" s="633"/>
      <c r="AB134" s="633"/>
      <c r="AC134" s="633"/>
      <c r="AD134" s="633"/>
      <c r="AE134" s="633"/>
      <c r="AF134" s="633"/>
      <c r="AG134" s="633"/>
      <c r="AH134" s="633"/>
      <c r="AI134" s="633"/>
      <c r="AJ134" s="633"/>
      <c r="AK134" s="633"/>
      <c r="AL134" s="636"/>
    </row>
    <row r="135" spans="1:38" s="219" customFormat="1" ht="13.5" customHeight="1" thickBot="1">
      <c r="A135" s="218"/>
      <c r="B135" s="274"/>
      <c r="D135" s="274"/>
      <c r="F135" s="274"/>
      <c r="H135" s="274"/>
      <c r="J135" s="274"/>
      <c r="L135" s="274"/>
      <c r="N135" s="274"/>
      <c r="P135" s="274"/>
      <c r="R135" s="274"/>
      <c r="T135" s="274"/>
      <c r="X135" s="644"/>
      <c r="Y135" s="645"/>
      <c r="Z135" s="633"/>
      <c r="AA135" s="633"/>
      <c r="AB135" s="633"/>
      <c r="AC135" s="633"/>
      <c r="AD135" s="633"/>
      <c r="AE135" s="633"/>
      <c r="AF135" s="633"/>
      <c r="AG135" s="633"/>
      <c r="AH135" s="633"/>
      <c r="AI135" s="633"/>
      <c r="AJ135" s="633"/>
      <c r="AK135" s="633"/>
      <c r="AL135" s="636"/>
    </row>
    <row r="136" spans="1:38" s="219" customFormat="1" ht="14" customHeight="1">
      <c r="A136" s="218"/>
      <c r="B136" s="227" t="s">
        <v>12</v>
      </c>
      <c r="C136" s="227"/>
      <c r="D136" s="227" t="s">
        <v>12</v>
      </c>
      <c r="E136" s="227"/>
      <c r="F136" s="227" t="s">
        <v>12</v>
      </c>
      <c r="G136" s="227"/>
      <c r="H136" s="227" t="s">
        <v>12</v>
      </c>
      <c r="I136" s="227"/>
      <c r="J136" s="227" t="s">
        <v>12</v>
      </c>
      <c r="K136" s="227"/>
      <c r="L136" s="227" t="s">
        <v>80</v>
      </c>
      <c r="M136" s="227"/>
      <c r="N136" s="227" t="s">
        <v>12</v>
      </c>
      <c r="O136" s="227"/>
      <c r="P136" s="227" t="s">
        <v>12</v>
      </c>
      <c r="Q136" s="227"/>
      <c r="R136" s="227" t="s">
        <v>12</v>
      </c>
      <c r="S136" s="227"/>
      <c r="T136" s="227" t="s">
        <v>71</v>
      </c>
      <c r="U136" s="227"/>
      <c r="X136" s="644"/>
      <c r="Y136" s="645"/>
      <c r="Z136" s="633"/>
      <c r="AA136" s="633"/>
      <c r="AB136" s="633"/>
      <c r="AC136" s="633"/>
      <c r="AD136" s="633"/>
      <c r="AE136" s="633"/>
      <c r="AF136" s="633"/>
      <c r="AG136" s="633"/>
      <c r="AH136" s="633"/>
      <c r="AI136" s="633"/>
      <c r="AJ136" s="633"/>
      <c r="AK136" s="633"/>
      <c r="AL136" s="636"/>
    </row>
    <row r="137" spans="1:38" s="219" customFormat="1" ht="14" customHeight="1">
      <c r="A137" s="218"/>
      <c r="C137" s="227"/>
      <c r="E137" s="227"/>
      <c r="K137" s="227"/>
      <c r="M137" s="227"/>
      <c r="O137" s="227"/>
      <c r="Q137" s="227"/>
      <c r="S137" s="227"/>
      <c r="U137" s="227"/>
      <c r="X137" s="644"/>
      <c r="Y137" s="645"/>
      <c r="Z137" s="633"/>
      <c r="AA137" s="633"/>
      <c r="AB137" s="633"/>
      <c r="AC137" s="633"/>
      <c r="AD137" s="633"/>
      <c r="AE137" s="633"/>
      <c r="AF137" s="633"/>
      <c r="AG137" s="633"/>
      <c r="AH137" s="633"/>
      <c r="AI137" s="633"/>
      <c r="AJ137" s="633"/>
      <c r="AK137" s="633"/>
      <c r="AL137" s="636"/>
    </row>
    <row r="138" spans="1:38" s="219" customFormat="1" ht="13.5" customHeight="1">
      <c r="A138" s="218"/>
      <c r="X138" s="644">
        <f>V145/1000</f>
        <v>3.9485679999999999</v>
      </c>
      <c r="Y138" s="645">
        <f>X138</f>
        <v>3.9485679999999999</v>
      </c>
      <c r="Z138" s="633">
        <v>1</v>
      </c>
      <c r="AA138" s="632">
        <v>10</v>
      </c>
      <c r="AB138" s="633">
        <v>10</v>
      </c>
      <c r="AC138" s="632">
        <f>AA138-AB138</f>
        <v>0</v>
      </c>
      <c r="AD138" s="633">
        <v>10</v>
      </c>
      <c r="AE138" s="633">
        <f>COUNTA($B$141:$T$141)</f>
        <v>10</v>
      </c>
      <c r="AF138" s="633">
        <v>10</v>
      </c>
      <c r="AG138" s="633">
        <f>AE138-AF138</f>
        <v>0</v>
      </c>
      <c r="AH138" s="633">
        <v>10</v>
      </c>
      <c r="AI138" s="633"/>
      <c r="AJ138" s="633">
        <v>3.948</v>
      </c>
      <c r="AK138" s="633">
        <v>3.948</v>
      </c>
      <c r="AL138" s="636">
        <v>3.948</v>
      </c>
    </row>
    <row r="139" spans="1:38" s="219" customFormat="1" ht="13.5" customHeight="1">
      <c r="A139" s="218"/>
      <c r="X139" s="644"/>
      <c r="Y139" s="645"/>
      <c r="Z139" s="633"/>
      <c r="AA139" s="632"/>
      <c r="AB139" s="633"/>
      <c r="AC139" s="632"/>
      <c r="AD139" s="633"/>
      <c r="AE139" s="633"/>
      <c r="AF139" s="633"/>
      <c r="AG139" s="633"/>
      <c r="AH139" s="633"/>
      <c r="AI139" s="633"/>
      <c r="AJ139" s="633"/>
      <c r="AK139" s="633"/>
      <c r="AL139" s="636"/>
    </row>
    <row r="140" spans="1:38" s="219" customFormat="1" ht="13.5" customHeight="1">
      <c r="A140" s="218"/>
      <c r="B140" s="219">
        <v>101</v>
      </c>
      <c r="D140" s="219">
        <v>102</v>
      </c>
      <c r="F140" s="219">
        <v>103</v>
      </c>
      <c r="H140" s="219">
        <v>104</v>
      </c>
      <c r="J140" s="219">
        <v>105</v>
      </c>
      <c r="L140" s="219">
        <v>106</v>
      </c>
      <c r="N140" s="219">
        <v>107</v>
      </c>
      <c r="P140" s="219">
        <v>108</v>
      </c>
      <c r="R140" s="219">
        <v>109</v>
      </c>
      <c r="T140" s="219">
        <v>110</v>
      </c>
      <c r="X140" s="644"/>
      <c r="Y140" s="645"/>
      <c r="Z140" s="633"/>
      <c r="AA140" s="633"/>
      <c r="AB140" s="633"/>
      <c r="AC140" s="633"/>
      <c r="AD140" s="633"/>
      <c r="AE140" s="633"/>
      <c r="AF140" s="633"/>
      <c r="AG140" s="633"/>
      <c r="AH140" s="633"/>
      <c r="AI140" s="633"/>
      <c r="AJ140" s="633"/>
      <c r="AK140" s="633"/>
      <c r="AL140" s="636"/>
    </row>
    <row r="141" spans="1:38" s="219" customFormat="1" ht="13.5" customHeight="1">
      <c r="A141" s="218"/>
      <c r="B141" s="227" t="s">
        <v>118</v>
      </c>
      <c r="C141" s="227"/>
      <c r="D141" s="227" t="s">
        <v>119</v>
      </c>
      <c r="E141" s="227"/>
      <c r="F141" s="227" t="s">
        <v>120</v>
      </c>
      <c r="G141" s="227"/>
      <c r="H141" s="227" t="s">
        <v>121</v>
      </c>
      <c r="I141" s="227"/>
      <c r="J141" s="227" t="s">
        <v>122</v>
      </c>
      <c r="K141" s="227"/>
      <c r="L141" s="227" t="s">
        <v>123</v>
      </c>
      <c r="M141" s="227"/>
      <c r="N141" s="227" t="s">
        <v>124</v>
      </c>
      <c r="O141" s="227"/>
      <c r="P141" s="227" t="s">
        <v>125</v>
      </c>
      <c r="Q141" s="227"/>
      <c r="R141" s="227" t="s">
        <v>126</v>
      </c>
      <c r="S141" s="227"/>
      <c r="T141" s="227" t="s">
        <v>128</v>
      </c>
      <c r="U141" s="227"/>
      <c r="X141" s="644"/>
      <c r="Y141" s="645"/>
      <c r="Z141" s="633"/>
      <c r="AA141" s="633"/>
      <c r="AB141" s="633"/>
      <c r="AC141" s="633"/>
      <c r="AD141" s="633"/>
      <c r="AE141" s="633"/>
      <c r="AF141" s="633"/>
      <c r="AG141" s="633"/>
      <c r="AH141" s="633"/>
      <c r="AI141" s="633"/>
      <c r="AJ141" s="633"/>
      <c r="AK141" s="633"/>
      <c r="AL141" s="636"/>
    </row>
    <row r="142" spans="1:38" s="219" customFormat="1" ht="13.5" customHeight="1">
      <c r="A142" s="218"/>
      <c r="X142" s="644"/>
      <c r="Y142" s="645"/>
      <c r="Z142" s="633"/>
      <c r="AA142" s="633"/>
      <c r="AB142" s="633"/>
      <c r="AC142" s="633"/>
      <c r="AD142" s="633"/>
      <c r="AE142" s="633"/>
      <c r="AF142" s="633"/>
      <c r="AG142" s="633"/>
      <c r="AH142" s="633"/>
      <c r="AI142" s="633"/>
      <c r="AJ142" s="633"/>
      <c r="AK142" s="633"/>
      <c r="AL142" s="636"/>
    </row>
    <row r="143" spans="1:38" s="219" customFormat="1" ht="13.5" customHeight="1">
      <c r="A143" s="218"/>
      <c r="B143" s="227"/>
      <c r="D143" s="227"/>
      <c r="E143" s="227"/>
      <c r="F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X143" s="644"/>
      <c r="Y143" s="645"/>
      <c r="Z143" s="633"/>
      <c r="AA143" s="633"/>
      <c r="AB143" s="633"/>
      <c r="AC143" s="633"/>
      <c r="AD143" s="633"/>
      <c r="AE143" s="633"/>
      <c r="AF143" s="633"/>
      <c r="AG143" s="633"/>
      <c r="AH143" s="633"/>
      <c r="AI143" s="633"/>
      <c r="AJ143" s="633"/>
      <c r="AK143" s="633"/>
      <c r="AL143" s="636"/>
    </row>
    <row r="144" spans="1:38" s="219" customFormat="1" ht="13.5" customHeight="1" thickBot="1">
      <c r="A144" s="218"/>
      <c r="B144" s="227"/>
      <c r="D144" s="227"/>
      <c r="E144" s="227"/>
      <c r="F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X144" s="644"/>
      <c r="Y144" s="645"/>
      <c r="Z144" s="633"/>
      <c r="AA144" s="633"/>
      <c r="AB144" s="633"/>
      <c r="AC144" s="633"/>
      <c r="AD144" s="633"/>
      <c r="AE144" s="633"/>
      <c r="AF144" s="633"/>
      <c r="AG144" s="633"/>
      <c r="AH144" s="633"/>
      <c r="AI144" s="633"/>
      <c r="AJ144" s="633"/>
      <c r="AK144" s="633"/>
      <c r="AL144" s="636"/>
    </row>
    <row r="145" spans="1:38" s="219" customFormat="1" ht="13.5" customHeight="1">
      <c r="A145" s="218"/>
      <c r="B145" s="229"/>
      <c r="C145" s="228">
        <v>352</v>
      </c>
      <c r="D145" s="229"/>
      <c r="E145" s="228">
        <v>319</v>
      </c>
      <c r="F145" s="229"/>
      <c r="G145" s="228">
        <v>404.98599999999999</v>
      </c>
      <c r="H145" s="229"/>
      <c r="I145" s="228">
        <v>425.58199999999999</v>
      </c>
      <c r="J145" s="229"/>
      <c r="K145" s="228">
        <v>447</v>
      </c>
      <c r="L145" s="229"/>
      <c r="M145" s="228">
        <v>396</v>
      </c>
      <c r="N145" s="229"/>
      <c r="O145" s="228">
        <v>369</v>
      </c>
      <c r="P145" s="229"/>
      <c r="Q145" s="228">
        <v>400</v>
      </c>
      <c r="R145" s="229"/>
      <c r="S145" s="228">
        <v>420</v>
      </c>
      <c r="T145" s="229"/>
      <c r="U145" s="228">
        <v>415</v>
      </c>
      <c r="V145" s="637">
        <f>SUM(C145:U145)</f>
        <v>3948.5679999999998</v>
      </c>
      <c r="W145" s="638"/>
      <c r="X145" s="644"/>
      <c r="Y145" s="645"/>
      <c r="Z145" s="633"/>
      <c r="AA145" s="633"/>
      <c r="AB145" s="633"/>
      <c r="AC145" s="633"/>
      <c r="AD145" s="633"/>
      <c r="AE145" s="633"/>
      <c r="AF145" s="633"/>
      <c r="AG145" s="633"/>
      <c r="AH145" s="633"/>
      <c r="AI145" s="633"/>
      <c r="AJ145" s="633"/>
      <c r="AK145" s="633"/>
      <c r="AL145" s="636"/>
    </row>
    <row r="146" spans="1:38" s="219" customFormat="1" ht="13.5" customHeight="1">
      <c r="A146" s="218"/>
      <c r="B146" s="230" t="s">
        <v>68</v>
      </c>
      <c r="C146" s="228"/>
      <c r="D146" s="230" t="s">
        <v>68</v>
      </c>
      <c r="E146" s="228"/>
      <c r="F146" s="230" t="s">
        <v>68</v>
      </c>
      <c r="G146" s="228"/>
      <c r="H146" s="230"/>
      <c r="I146" s="228"/>
      <c r="J146" s="230"/>
      <c r="K146" s="228"/>
      <c r="L146" s="230" t="s">
        <v>68</v>
      </c>
      <c r="M146" s="228"/>
      <c r="N146" s="230" t="s">
        <v>68</v>
      </c>
      <c r="O146" s="228"/>
      <c r="P146" s="230" t="s">
        <v>68</v>
      </c>
      <c r="Q146" s="228"/>
      <c r="R146" s="230" t="s">
        <v>68</v>
      </c>
      <c r="S146" s="228"/>
      <c r="T146" s="230"/>
      <c r="U146" s="228"/>
      <c r="X146" s="644"/>
      <c r="Y146" s="645"/>
      <c r="Z146" s="633"/>
      <c r="AA146" s="633"/>
      <c r="AB146" s="633"/>
      <c r="AC146" s="633"/>
      <c r="AD146" s="633"/>
      <c r="AE146" s="633"/>
      <c r="AF146" s="633"/>
      <c r="AG146" s="633"/>
      <c r="AH146" s="633"/>
      <c r="AI146" s="633"/>
      <c r="AJ146" s="633"/>
      <c r="AK146" s="633"/>
      <c r="AL146" s="636"/>
    </row>
    <row r="147" spans="1:38" s="219" customFormat="1" ht="13.5" customHeight="1" thickBot="1">
      <c r="A147" s="218"/>
      <c r="B147" s="274"/>
      <c r="D147" s="274"/>
      <c r="F147" s="274"/>
      <c r="H147" s="274"/>
      <c r="J147" s="274"/>
      <c r="L147" s="274"/>
      <c r="N147" s="274"/>
      <c r="P147" s="274"/>
      <c r="R147" s="274"/>
      <c r="T147" s="274"/>
      <c r="X147" s="644"/>
      <c r="Y147" s="645"/>
      <c r="Z147" s="633"/>
      <c r="AA147" s="633"/>
      <c r="AB147" s="633"/>
      <c r="AC147" s="633"/>
      <c r="AD147" s="633"/>
      <c r="AE147" s="633"/>
      <c r="AF147" s="633"/>
      <c r="AG147" s="633"/>
      <c r="AH147" s="633"/>
      <c r="AI147" s="633"/>
      <c r="AJ147" s="633"/>
      <c r="AK147" s="633"/>
      <c r="AL147" s="636"/>
    </row>
    <row r="148" spans="1:38" s="219" customFormat="1" ht="14" customHeight="1">
      <c r="A148" s="218"/>
      <c r="B148" s="227" t="s">
        <v>12</v>
      </c>
      <c r="C148" s="227"/>
      <c r="D148" s="227" t="s">
        <v>12</v>
      </c>
      <c r="E148" s="227"/>
      <c r="F148" s="227" t="s">
        <v>55</v>
      </c>
      <c r="G148" s="227"/>
      <c r="H148" s="227" t="s">
        <v>39</v>
      </c>
      <c r="I148" s="227"/>
      <c r="J148" s="227" t="s">
        <v>127</v>
      </c>
      <c r="K148" s="227"/>
      <c r="L148" s="227" t="s">
        <v>55</v>
      </c>
      <c r="M148" s="227"/>
      <c r="N148" s="227" t="s">
        <v>12</v>
      </c>
      <c r="O148" s="227"/>
      <c r="P148" s="227" t="s">
        <v>12</v>
      </c>
      <c r="Q148" s="227"/>
      <c r="R148" s="227" t="s">
        <v>12</v>
      </c>
      <c r="S148" s="227"/>
      <c r="T148" s="227" t="s">
        <v>55</v>
      </c>
      <c r="U148" s="227"/>
      <c r="X148" s="644"/>
      <c r="Y148" s="645"/>
      <c r="Z148" s="633"/>
      <c r="AA148" s="633"/>
      <c r="AB148" s="633"/>
      <c r="AC148" s="633"/>
      <c r="AD148" s="633"/>
      <c r="AE148" s="633"/>
      <c r="AF148" s="633"/>
      <c r="AG148" s="633"/>
      <c r="AH148" s="633"/>
      <c r="AI148" s="633"/>
      <c r="AJ148" s="633"/>
      <c r="AK148" s="633"/>
      <c r="AL148" s="636"/>
    </row>
    <row r="149" spans="1:38" s="219" customFormat="1" ht="14" customHeight="1">
      <c r="A149" s="218"/>
      <c r="C149" s="227"/>
      <c r="E149" s="227"/>
      <c r="G149" s="227"/>
      <c r="H149" s="238" t="s">
        <v>832</v>
      </c>
      <c r="I149" s="233" t="s">
        <v>935</v>
      </c>
      <c r="J149" s="238" t="s">
        <v>832</v>
      </c>
      <c r="M149" s="227"/>
      <c r="O149" s="227"/>
      <c r="Q149" s="227"/>
      <c r="S149" s="227"/>
      <c r="X149" s="644"/>
      <c r="Y149" s="645"/>
      <c r="Z149" s="633"/>
      <c r="AA149" s="633"/>
      <c r="AB149" s="633"/>
      <c r="AC149" s="633"/>
      <c r="AD149" s="633"/>
      <c r="AE149" s="633"/>
      <c r="AF149" s="633"/>
      <c r="AG149" s="633"/>
      <c r="AH149" s="633"/>
      <c r="AI149" s="633"/>
      <c r="AJ149" s="633"/>
      <c r="AK149" s="633"/>
      <c r="AL149" s="636"/>
    </row>
    <row r="150" spans="1:38" s="219" customFormat="1" ht="13.5" customHeight="1">
      <c r="A150" s="218"/>
      <c r="I150" s="235" t="s">
        <v>949</v>
      </c>
      <c r="X150" s="644">
        <f>V157/1000</f>
        <v>3.9529989999999997</v>
      </c>
      <c r="Y150" s="645">
        <f>X150</f>
        <v>3.9529989999999997</v>
      </c>
      <c r="Z150" s="633"/>
      <c r="AA150" s="632">
        <v>10</v>
      </c>
      <c r="AB150" s="633">
        <v>10</v>
      </c>
      <c r="AC150" s="632">
        <f>AA150-AB150</f>
        <v>0</v>
      </c>
      <c r="AD150" s="633">
        <v>10</v>
      </c>
      <c r="AE150" s="633">
        <f>COUNTA($B$153:$T$153)</f>
        <v>10</v>
      </c>
      <c r="AF150" s="633">
        <v>10</v>
      </c>
      <c r="AG150" s="633">
        <f>AE150-AF150</f>
        <v>0</v>
      </c>
      <c r="AH150" s="633">
        <v>10</v>
      </c>
      <c r="AI150" s="633"/>
      <c r="AJ150" s="633">
        <v>3.9529999999999998</v>
      </c>
      <c r="AK150" s="633">
        <v>3.952</v>
      </c>
      <c r="AL150" s="636">
        <v>3.9529999999999998</v>
      </c>
    </row>
    <row r="151" spans="1:38" s="219" customFormat="1" ht="13.5" customHeight="1">
      <c r="A151" s="218"/>
      <c r="X151" s="644"/>
      <c r="Y151" s="645"/>
      <c r="Z151" s="633"/>
      <c r="AA151" s="632"/>
      <c r="AB151" s="633"/>
      <c r="AC151" s="632"/>
      <c r="AD151" s="633"/>
      <c r="AE151" s="633"/>
      <c r="AF151" s="633"/>
      <c r="AG151" s="633"/>
      <c r="AH151" s="633"/>
      <c r="AI151" s="633"/>
      <c r="AJ151" s="633"/>
      <c r="AK151" s="633"/>
      <c r="AL151" s="636"/>
    </row>
    <row r="152" spans="1:38" s="219" customFormat="1" ht="13.5" customHeight="1">
      <c r="A152" s="218"/>
      <c r="B152" s="219">
        <v>111</v>
      </c>
      <c r="D152" s="219">
        <v>112</v>
      </c>
      <c r="F152" s="219">
        <v>113</v>
      </c>
      <c r="H152" s="219">
        <v>114</v>
      </c>
      <c r="J152" s="219">
        <v>115</v>
      </c>
      <c r="L152" s="219">
        <v>116</v>
      </c>
      <c r="N152" s="219">
        <v>117</v>
      </c>
      <c r="P152" s="219">
        <v>118</v>
      </c>
      <c r="R152" s="219">
        <v>119</v>
      </c>
      <c r="T152" s="219">
        <v>120</v>
      </c>
      <c r="X152" s="644"/>
      <c r="Y152" s="645"/>
      <c r="Z152" s="633"/>
      <c r="AA152" s="633"/>
      <c r="AB152" s="633"/>
      <c r="AC152" s="633"/>
      <c r="AD152" s="633"/>
      <c r="AE152" s="633"/>
      <c r="AF152" s="633"/>
      <c r="AG152" s="633"/>
      <c r="AH152" s="633"/>
      <c r="AI152" s="633"/>
      <c r="AJ152" s="633"/>
      <c r="AK152" s="633"/>
      <c r="AL152" s="636"/>
    </row>
    <row r="153" spans="1:38" s="219" customFormat="1" ht="13.5" customHeight="1">
      <c r="A153" s="218"/>
      <c r="B153" s="227" t="s">
        <v>129</v>
      </c>
      <c r="C153" s="227"/>
      <c r="D153" s="227" t="s">
        <v>130</v>
      </c>
      <c r="E153" s="227"/>
      <c r="F153" s="227" t="s">
        <v>131</v>
      </c>
      <c r="G153" s="227"/>
      <c r="H153" s="227" t="s">
        <v>132</v>
      </c>
      <c r="I153" s="227"/>
      <c r="J153" s="227" t="s">
        <v>133</v>
      </c>
      <c r="K153" s="227"/>
      <c r="L153" s="227" t="s">
        <v>134</v>
      </c>
      <c r="M153" s="227"/>
      <c r="N153" s="227" t="s">
        <v>135</v>
      </c>
      <c r="O153" s="227"/>
      <c r="P153" s="227" t="s">
        <v>136</v>
      </c>
      <c r="Q153" s="227"/>
      <c r="R153" s="227" t="s">
        <v>137</v>
      </c>
      <c r="S153" s="227"/>
      <c r="T153" s="227" t="s">
        <v>138</v>
      </c>
      <c r="U153" s="227"/>
      <c r="X153" s="644"/>
      <c r="Y153" s="645"/>
      <c r="Z153" s="633"/>
      <c r="AA153" s="633"/>
      <c r="AB153" s="633"/>
      <c r="AC153" s="633"/>
      <c r="AD153" s="633"/>
      <c r="AE153" s="633"/>
      <c r="AF153" s="633"/>
      <c r="AG153" s="633"/>
      <c r="AH153" s="633"/>
      <c r="AI153" s="633"/>
      <c r="AJ153" s="633"/>
      <c r="AK153" s="633"/>
      <c r="AL153" s="636"/>
    </row>
    <row r="154" spans="1:38" s="219" customFormat="1" ht="13.5" customHeight="1">
      <c r="A154" s="218"/>
      <c r="X154" s="644"/>
      <c r="Y154" s="645"/>
      <c r="Z154" s="633"/>
      <c r="AA154" s="633"/>
      <c r="AB154" s="633"/>
      <c r="AC154" s="633"/>
      <c r="AD154" s="633"/>
      <c r="AE154" s="633"/>
      <c r="AF154" s="633"/>
      <c r="AG154" s="633"/>
      <c r="AH154" s="633"/>
      <c r="AI154" s="633"/>
      <c r="AJ154" s="633"/>
      <c r="AK154" s="633"/>
      <c r="AL154" s="636"/>
    </row>
    <row r="155" spans="1:38" s="219" customFormat="1" ht="13.5" customHeight="1">
      <c r="A155" s="218"/>
      <c r="B155" s="227"/>
      <c r="D155" s="227"/>
      <c r="E155" s="227"/>
      <c r="F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X155" s="644"/>
      <c r="Y155" s="645"/>
      <c r="Z155" s="633"/>
      <c r="AA155" s="633"/>
      <c r="AB155" s="633"/>
      <c r="AC155" s="633"/>
      <c r="AD155" s="633"/>
      <c r="AE155" s="633"/>
      <c r="AF155" s="633"/>
      <c r="AG155" s="633"/>
      <c r="AH155" s="633"/>
      <c r="AI155" s="633"/>
      <c r="AJ155" s="633"/>
      <c r="AK155" s="633"/>
      <c r="AL155" s="636"/>
    </row>
    <row r="156" spans="1:38" s="219" customFormat="1" ht="13.5" customHeight="1" thickBot="1">
      <c r="A156" s="218"/>
      <c r="B156" s="227"/>
      <c r="D156" s="227"/>
      <c r="E156" s="227"/>
      <c r="F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X156" s="644"/>
      <c r="Y156" s="645"/>
      <c r="Z156" s="633"/>
      <c r="AA156" s="633"/>
      <c r="AB156" s="633"/>
      <c r="AC156" s="633"/>
      <c r="AD156" s="633"/>
      <c r="AE156" s="633"/>
      <c r="AF156" s="633"/>
      <c r="AG156" s="633"/>
      <c r="AH156" s="633"/>
      <c r="AI156" s="633"/>
      <c r="AJ156" s="633"/>
      <c r="AK156" s="633"/>
      <c r="AL156" s="636"/>
    </row>
    <row r="157" spans="1:38" s="219" customFormat="1" ht="13.5" customHeight="1">
      <c r="A157" s="218"/>
      <c r="B157" s="229"/>
      <c r="C157" s="228">
        <v>380.09699999999998</v>
      </c>
      <c r="D157" s="229"/>
      <c r="E157" s="228">
        <v>414</v>
      </c>
      <c r="F157" s="229"/>
      <c r="G157" s="228">
        <v>428</v>
      </c>
      <c r="H157" s="229"/>
      <c r="I157" s="228">
        <v>406</v>
      </c>
      <c r="J157" s="229"/>
      <c r="K157" s="228">
        <v>417</v>
      </c>
      <c r="L157" s="229"/>
      <c r="M157" s="228">
        <v>251.00200000000001</v>
      </c>
      <c r="N157" s="229"/>
      <c r="O157" s="228">
        <v>374</v>
      </c>
      <c r="P157" s="229"/>
      <c r="Q157" s="228">
        <v>439.899</v>
      </c>
      <c r="R157" s="229"/>
      <c r="S157" s="228">
        <v>420.00099999999998</v>
      </c>
      <c r="T157" s="229"/>
      <c r="U157" s="228">
        <v>423</v>
      </c>
      <c r="V157" s="637">
        <f>SUM(C157:U157)</f>
        <v>3952.9989999999998</v>
      </c>
      <c r="W157" s="638"/>
      <c r="X157" s="644"/>
      <c r="Y157" s="645"/>
      <c r="Z157" s="633"/>
      <c r="AA157" s="633"/>
      <c r="AB157" s="633"/>
      <c r="AC157" s="633"/>
      <c r="AD157" s="633"/>
      <c r="AE157" s="633"/>
      <c r="AF157" s="633"/>
      <c r="AG157" s="633"/>
      <c r="AH157" s="633"/>
      <c r="AI157" s="633"/>
      <c r="AJ157" s="633"/>
      <c r="AK157" s="633"/>
      <c r="AL157" s="636"/>
    </row>
    <row r="158" spans="1:38" s="219" customFormat="1" ht="13.5" customHeight="1">
      <c r="A158" s="218"/>
      <c r="B158" s="230"/>
      <c r="C158" s="228"/>
      <c r="D158" s="230"/>
      <c r="E158" s="228"/>
      <c r="F158" s="230"/>
      <c r="G158" s="228"/>
      <c r="H158" s="230"/>
      <c r="I158" s="228"/>
      <c r="J158" s="230" t="s">
        <v>68</v>
      </c>
      <c r="K158" s="228"/>
      <c r="L158" s="230" t="s">
        <v>68</v>
      </c>
      <c r="M158" s="228"/>
      <c r="N158" s="230" t="s">
        <v>68</v>
      </c>
      <c r="O158" s="228"/>
      <c r="P158" s="230"/>
      <c r="Q158" s="228"/>
      <c r="R158" s="230"/>
      <c r="S158" s="228"/>
      <c r="T158" s="230"/>
      <c r="U158" s="228"/>
      <c r="X158" s="644"/>
      <c r="Y158" s="645"/>
      <c r="Z158" s="633"/>
      <c r="AA158" s="633"/>
      <c r="AB158" s="633"/>
      <c r="AC158" s="633"/>
      <c r="AD158" s="633"/>
      <c r="AE158" s="633"/>
      <c r="AF158" s="633"/>
      <c r="AG158" s="633"/>
      <c r="AH158" s="633"/>
      <c r="AI158" s="633"/>
      <c r="AJ158" s="633"/>
      <c r="AK158" s="633"/>
      <c r="AL158" s="636"/>
    </row>
    <row r="159" spans="1:38" s="219" customFormat="1" ht="13.5" customHeight="1" thickBot="1">
      <c r="A159" s="218"/>
      <c r="B159" s="274"/>
      <c r="D159" s="274"/>
      <c r="F159" s="274"/>
      <c r="H159" s="274"/>
      <c r="J159" s="274"/>
      <c r="L159" s="274"/>
      <c r="N159" s="274"/>
      <c r="P159" s="274"/>
      <c r="R159" s="274"/>
      <c r="T159" s="274"/>
      <c r="X159" s="644"/>
      <c r="Y159" s="645"/>
      <c r="Z159" s="633"/>
      <c r="AA159" s="633"/>
      <c r="AB159" s="633"/>
      <c r="AC159" s="633"/>
      <c r="AD159" s="633"/>
      <c r="AE159" s="633"/>
      <c r="AF159" s="633"/>
      <c r="AG159" s="633"/>
      <c r="AH159" s="633"/>
      <c r="AI159" s="633"/>
      <c r="AJ159" s="633"/>
      <c r="AK159" s="633"/>
      <c r="AL159" s="636"/>
    </row>
    <row r="160" spans="1:38" s="219" customFormat="1" ht="14" customHeight="1">
      <c r="A160" s="218"/>
      <c r="B160" s="227" t="s">
        <v>12</v>
      </c>
      <c r="C160" s="227"/>
      <c r="D160" s="227" t="s">
        <v>80</v>
      </c>
      <c r="E160" s="227"/>
      <c r="F160" s="227" t="s">
        <v>71</v>
      </c>
      <c r="G160" s="227"/>
      <c r="H160" s="227" t="s">
        <v>12</v>
      </c>
      <c r="I160" s="227"/>
      <c r="J160" s="227" t="s">
        <v>71</v>
      </c>
      <c r="K160" s="227"/>
      <c r="L160" s="227" t="s">
        <v>11</v>
      </c>
      <c r="M160" s="227"/>
      <c r="N160" s="227" t="s">
        <v>11</v>
      </c>
      <c r="O160" s="227"/>
      <c r="P160" s="227" t="s">
        <v>22</v>
      </c>
      <c r="Q160" s="227"/>
      <c r="R160" s="227" t="s">
        <v>25</v>
      </c>
      <c r="S160" s="227"/>
      <c r="T160" s="227" t="s">
        <v>71</v>
      </c>
      <c r="U160" s="227"/>
      <c r="X160" s="644"/>
      <c r="Y160" s="645"/>
      <c r="Z160" s="633"/>
      <c r="AA160" s="633"/>
      <c r="AB160" s="633"/>
      <c r="AC160" s="633"/>
      <c r="AD160" s="633"/>
      <c r="AE160" s="633"/>
      <c r="AF160" s="633"/>
      <c r="AG160" s="633"/>
      <c r="AH160" s="633"/>
      <c r="AI160" s="633"/>
      <c r="AJ160" s="633"/>
      <c r="AK160" s="633"/>
      <c r="AL160" s="636"/>
    </row>
    <row r="161" spans="1:38" s="219" customFormat="1" ht="14" customHeight="1">
      <c r="A161" s="218"/>
      <c r="K161" s="227"/>
      <c r="M161" s="227"/>
      <c r="O161" s="227"/>
      <c r="X161" s="644"/>
      <c r="Y161" s="645"/>
      <c r="Z161" s="633"/>
      <c r="AA161" s="633"/>
      <c r="AB161" s="633"/>
      <c r="AC161" s="633"/>
      <c r="AD161" s="633"/>
      <c r="AE161" s="633"/>
      <c r="AF161" s="633"/>
      <c r="AG161" s="633"/>
      <c r="AH161" s="633"/>
      <c r="AI161" s="633"/>
      <c r="AJ161" s="633"/>
      <c r="AK161" s="633"/>
      <c r="AL161" s="636"/>
    </row>
    <row r="162" spans="1:38" s="219" customFormat="1" ht="13.5" customHeight="1">
      <c r="A162" s="218"/>
      <c r="X162" s="644">
        <f>V169/1000</f>
        <v>3.8482219999999998</v>
      </c>
      <c r="Y162" s="645">
        <f>X162</f>
        <v>3.8482219999999998</v>
      </c>
      <c r="Z162" s="633">
        <v>1</v>
      </c>
      <c r="AA162" s="632">
        <v>10</v>
      </c>
      <c r="AB162" s="633">
        <v>10</v>
      </c>
      <c r="AC162" s="632">
        <f>AA162-AB162</f>
        <v>0</v>
      </c>
      <c r="AD162" s="633">
        <v>10</v>
      </c>
      <c r="AE162" s="633">
        <f>COUNTA($B$165:$T$165)</f>
        <v>10</v>
      </c>
      <c r="AF162" s="633">
        <v>10</v>
      </c>
      <c r="AG162" s="633">
        <f>AE162-AF162</f>
        <v>0</v>
      </c>
      <c r="AH162" s="633">
        <v>10</v>
      </c>
      <c r="AI162" s="633"/>
      <c r="AJ162" s="633">
        <v>3.8479999999999999</v>
      </c>
      <c r="AK162" s="633">
        <v>3.8479999999999999</v>
      </c>
      <c r="AL162" s="636">
        <v>3.8479999999999999</v>
      </c>
    </row>
    <row r="163" spans="1:38" s="219" customFormat="1" ht="13.5" customHeight="1">
      <c r="A163" s="218"/>
      <c r="X163" s="644"/>
      <c r="Y163" s="645"/>
      <c r="Z163" s="633"/>
      <c r="AA163" s="632"/>
      <c r="AB163" s="633"/>
      <c r="AC163" s="632"/>
      <c r="AD163" s="633"/>
      <c r="AE163" s="633"/>
      <c r="AF163" s="633"/>
      <c r="AG163" s="633"/>
      <c r="AH163" s="633"/>
      <c r="AI163" s="633"/>
      <c r="AJ163" s="633"/>
      <c r="AK163" s="633"/>
      <c r="AL163" s="636"/>
    </row>
    <row r="164" spans="1:38" s="219" customFormat="1" ht="13.5" customHeight="1">
      <c r="A164" s="218"/>
      <c r="B164" s="219">
        <v>121</v>
      </c>
      <c r="D164" s="219">
        <v>122</v>
      </c>
      <c r="F164" s="219">
        <v>123</v>
      </c>
      <c r="H164" s="219">
        <v>124</v>
      </c>
      <c r="J164" s="219">
        <v>125</v>
      </c>
      <c r="L164" s="219">
        <v>126</v>
      </c>
      <c r="N164" s="219">
        <v>127</v>
      </c>
      <c r="P164" s="219">
        <v>128</v>
      </c>
      <c r="R164" s="219">
        <v>129</v>
      </c>
      <c r="T164" s="219">
        <v>130</v>
      </c>
      <c r="X164" s="644"/>
      <c r="Y164" s="645"/>
      <c r="Z164" s="633"/>
      <c r="AA164" s="633"/>
      <c r="AB164" s="633"/>
      <c r="AC164" s="633"/>
      <c r="AD164" s="633"/>
      <c r="AE164" s="633"/>
      <c r="AF164" s="633"/>
      <c r="AG164" s="633"/>
      <c r="AH164" s="633"/>
      <c r="AI164" s="633"/>
      <c r="AJ164" s="633"/>
      <c r="AK164" s="633"/>
      <c r="AL164" s="636"/>
    </row>
    <row r="165" spans="1:38" s="219" customFormat="1" ht="13.5" customHeight="1">
      <c r="A165" s="218"/>
      <c r="B165" s="227" t="s">
        <v>139</v>
      </c>
      <c r="C165" s="227"/>
      <c r="D165" s="227" t="s">
        <v>140</v>
      </c>
      <c r="E165" s="227"/>
      <c r="F165" s="227" t="s">
        <v>141</v>
      </c>
      <c r="G165" s="227"/>
      <c r="H165" s="227" t="s">
        <v>620</v>
      </c>
      <c r="I165" s="227"/>
      <c r="J165" s="227" t="s">
        <v>621</v>
      </c>
      <c r="K165" s="227"/>
      <c r="L165" s="227" t="s">
        <v>142</v>
      </c>
      <c r="M165" s="227"/>
      <c r="N165" s="227" t="s">
        <v>143</v>
      </c>
      <c r="O165" s="227"/>
      <c r="P165" s="227" t="s">
        <v>144</v>
      </c>
      <c r="Q165" s="227"/>
      <c r="R165" s="227" t="s">
        <v>145</v>
      </c>
      <c r="S165" s="227"/>
      <c r="T165" s="227" t="s">
        <v>146</v>
      </c>
      <c r="U165" s="227"/>
      <c r="X165" s="644"/>
      <c r="Y165" s="645"/>
      <c r="Z165" s="633"/>
      <c r="AA165" s="633"/>
      <c r="AB165" s="633"/>
      <c r="AC165" s="633"/>
      <c r="AD165" s="633"/>
      <c r="AE165" s="633"/>
      <c r="AF165" s="633"/>
      <c r="AG165" s="633"/>
      <c r="AH165" s="633"/>
      <c r="AI165" s="633"/>
      <c r="AJ165" s="633"/>
      <c r="AK165" s="633"/>
      <c r="AL165" s="636"/>
    </row>
    <row r="166" spans="1:38" s="219" customFormat="1" ht="13.5" customHeight="1">
      <c r="A166" s="218"/>
      <c r="X166" s="644"/>
      <c r="Y166" s="645"/>
      <c r="Z166" s="633"/>
      <c r="AA166" s="633"/>
      <c r="AB166" s="633"/>
      <c r="AC166" s="633"/>
      <c r="AD166" s="633"/>
      <c r="AE166" s="633"/>
      <c r="AF166" s="633"/>
      <c r="AG166" s="633"/>
      <c r="AH166" s="633"/>
      <c r="AI166" s="633"/>
      <c r="AJ166" s="633"/>
      <c r="AK166" s="633"/>
      <c r="AL166" s="636"/>
    </row>
    <row r="167" spans="1:38" s="219" customFormat="1" ht="13.5" customHeight="1">
      <c r="A167" s="218"/>
      <c r="B167" s="227"/>
      <c r="D167" s="227"/>
      <c r="E167" s="227"/>
      <c r="F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X167" s="644"/>
      <c r="Y167" s="645"/>
      <c r="Z167" s="633"/>
      <c r="AA167" s="633"/>
      <c r="AB167" s="633"/>
      <c r="AC167" s="633"/>
      <c r="AD167" s="633"/>
      <c r="AE167" s="633"/>
      <c r="AF167" s="633"/>
      <c r="AG167" s="633"/>
      <c r="AH167" s="633"/>
      <c r="AI167" s="633"/>
      <c r="AJ167" s="633"/>
      <c r="AK167" s="633"/>
      <c r="AL167" s="636"/>
    </row>
    <row r="168" spans="1:38" s="219" customFormat="1" ht="13.5" customHeight="1" thickBot="1">
      <c r="A168" s="218"/>
      <c r="B168" s="227"/>
      <c r="D168" s="227"/>
      <c r="E168" s="227"/>
      <c r="F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X168" s="644"/>
      <c r="Y168" s="645"/>
      <c r="Z168" s="633"/>
      <c r="AA168" s="633"/>
      <c r="AB168" s="633"/>
      <c r="AC168" s="633"/>
      <c r="AD168" s="633"/>
      <c r="AE168" s="633"/>
      <c r="AF168" s="633"/>
      <c r="AG168" s="633"/>
      <c r="AH168" s="633"/>
      <c r="AI168" s="633"/>
      <c r="AJ168" s="633"/>
      <c r="AK168" s="633"/>
      <c r="AL168" s="636"/>
    </row>
    <row r="169" spans="1:38" s="219" customFormat="1" ht="13.5" customHeight="1">
      <c r="A169" s="218"/>
      <c r="B169" s="229"/>
      <c r="C169" s="228">
        <v>395.99299999999999</v>
      </c>
      <c r="D169" s="229"/>
      <c r="E169" s="228">
        <v>386.99900000000002</v>
      </c>
      <c r="F169" s="229"/>
      <c r="G169" s="228">
        <v>397</v>
      </c>
      <c r="H169" s="229"/>
      <c r="I169" s="228">
        <v>427.03100000000001</v>
      </c>
      <c r="J169" s="229"/>
      <c r="K169" s="228">
        <v>427.13600000000002</v>
      </c>
      <c r="L169" s="229"/>
      <c r="M169" s="228">
        <v>249</v>
      </c>
      <c r="N169" s="229"/>
      <c r="O169" s="228">
        <v>390</v>
      </c>
      <c r="P169" s="229"/>
      <c r="Q169" s="228">
        <v>370</v>
      </c>
      <c r="R169" s="229"/>
      <c r="S169" s="228">
        <v>391</v>
      </c>
      <c r="T169" s="229"/>
      <c r="U169" s="228">
        <v>414.06299999999999</v>
      </c>
      <c r="V169" s="637">
        <f>SUM(C169:U169)</f>
        <v>3848.2219999999998</v>
      </c>
      <c r="W169" s="638"/>
      <c r="X169" s="644"/>
      <c r="Y169" s="645"/>
      <c r="Z169" s="633"/>
      <c r="AA169" s="633"/>
      <c r="AB169" s="633"/>
      <c r="AC169" s="633"/>
      <c r="AD169" s="633"/>
      <c r="AE169" s="633"/>
      <c r="AF169" s="633"/>
      <c r="AG169" s="633"/>
      <c r="AH169" s="633"/>
      <c r="AI169" s="633"/>
      <c r="AJ169" s="633"/>
      <c r="AK169" s="633"/>
      <c r="AL169" s="636"/>
    </row>
    <row r="170" spans="1:38" s="219" customFormat="1" ht="13.5" customHeight="1">
      <c r="A170" s="218"/>
      <c r="B170" s="230"/>
      <c r="C170" s="228"/>
      <c r="D170" s="230"/>
      <c r="E170" s="228"/>
      <c r="F170" s="230"/>
      <c r="G170" s="228"/>
      <c r="H170" s="230"/>
      <c r="I170" s="228"/>
      <c r="J170" s="230"/>
      <c r="K170" s="228"/>
      <c r="L170" s="230"/>
      <c r="M170" s="228"/>
      <c r="N170" s="230"/>
      <c r="O170" s="228"/>
      <c r="P170" s="230"/>
      <c r="Q170" s="228"/>
      <c r="R170" s="230"/>
      <c r="S170" s="228"/>
      <c r="T170" s="230"/>
      <c r="U170" s="228"/>
      <c r="X170" s="644"/>
      <c r="Y170" s="645"/>
      <c r="Z170" s="633"/>
      <c r="AA170" s="633"/>
      <c r="AB170" s="633"/>
      <c r="AC170" s="633"/>
      <c r="AD170" s="633"/>
      <c r="AE170" s="633"/>
      <c r="AF170" s="633"/>
      <c r="AG170" s="633"/>
      <c r="AH170" s="633"/>
      <c r="AI170" s="633"/>
      <c r="AJ170" s="633"/>
      <c r="AK170" s="633"/>
      <c r="AL170" s="636"/>
    </row>
    <row r="171" spans="1:38" s="219" customFormat="1" ht="13.5" customHeight="1" thickBot="1">
      <c r="A171" s="218"/>
      <c r="B171" s="274"/>
      <c r="D171" s="274"/>
      <c r="F171" s="274"/>
      <c r="H171" s="274"/>
      <c r="J171" s="274"/>
      <c r="L171" s="274"/>
      <c r="N171" s="274"/>
      <c r="P171" s="274"/>
      <c r="R171" s="274"/>
      <c r="T171" s="274"/>
      <c r="X171" s="644"/>
      <c r="Y171" s="645"/>
      <c r="Z171" s="633"/>
      <c r="AA171" s="633"/>
      <c r="AB171" s="633"/>
      <c r="AC171" s="633"/>
      <c r="AD171" s="633"/>
      <c r="AE171" s="633"/>
      <c r="AF171" s="633"/>
      <c r="AG171" s="633"/>
      <c r="AH171" s="633"/>
      <c r="AI171" s="633"/>
      <c r="AJ171" s="633"/>
      <c r="AK171" s="633"/>
      <c r="AL171" s="636"/>
    </row>
    <row r="172" spans="1:38" s="219" customFormat="1" ht="14" customHeight="1">
      <c r="A172" s="218"/>
      <c r="B172" s="227" t="s">
        <v>12</v>
      </c>
      <c r="C172" s="227"/>
      <c r="D172" s="227" t="s">
        <v>25</v>
      </c>
      <c r="E172" s="227"/>
      <c r="F172" s="227" t="s">
        <v>55</v>
      </c>
      <c r="G172" s="227"/>
      <c r="H172" s="227" t="s">
        <v>12</v>
      </c>
      <c r="I172" s="227"/>
      <c r="J172" s="227" t="s">
        <v>169</v>
      </c>
      <c r="K172" s="227"/>
      <c r="L172" s="227" t="s">
        <v>37</v>
      </c>
      <c r="M172" s="227"/>
      <c r="N172" s="227" t="s">
        <v>153</v>
      </c>
      <c r="O172" s="227"/>
      <c r="P172" s="227" t="s">
        <v>12</v>
      </c>
      <c r="Q172" s="227"/>
      <c r="R172" s="227" t="s">
        <v>11</v>
      </c>
      <c r="S172" s="227"/>
      <c r="T172" s="227" t="s">
        <v>55</v>
      </c>
      <c r="U172" s="227"/>
      <c r="X172" s="644"/>
      <c r="Y172" s="645"/>
      <c r="Z172" s="633"/>
      <c r="AA172" s="633"/>
      <c r="AB172" s="633"/>
      <c r="AC172" s="633"/>
      <c r="AD172" s="633"/>
      <c r="AE172" s="633"/>
      <c r="AF172" s="633"/>
      <c r="AG172" s="633"/>
      <c r="AH172" s="633"/>
      <c r="AI172" s="633"/>
      <c r="AJ172" s="633"/>
      <c r="AK172" s="633"/>
      <c r="AL172" s="636"/>
    </row>
    <row r="173" spans="1:38" s="219" customFormat="1" ht="14" customHeight="1">
      <c r="A173" s="218"/>
      <c r="K173" s="233" t="s">
        <v>900</v>
      </c>
      <c r="M173" s="246" t="s">
        <v>907</v>
      </c>
      <c r="Q173" s="233" t="s">
        <v>900</v>
      </c>
      <c r="U173" s="235" t="s">
        <v>936</v>
      </c>
      <c r="X173" s="644"/>
      <c r="Y173" s="645"/>
      <c r="Z173" s="633"/>
      <c r="AA173" s="633"/>
      <c r="AB173" s="633"/>
      <c r="AC173" s="633"/>
      <c r="AD173" s="633"/>
      <c r="AE173" s="633"/>
      <c r="AF173" s="633"/>
      <c r="AG173" s="633"/>
      <c r="AH173" s="633"/>
      <c r="AI173" s="633"/>
      <c r="AJ173" s="633"/>
      <c r="AK173" s="633"/>
      <c r="AL173" s="636"/>
    </row>
    <row r="174" spans="1:38" s="219" customFormat="1" ht="13.5" customHeight="1">
      <c r="A174" s="218"/>
      <c r="M174" s="246" t="s">
        <v>911</v>
      </c>
      <c r="X174" s="644">
        <f>V181/1000</f>
        <v>3.9069569999999998</v>
      </c>
      <c r="Y174" s="645">
        <f>X174</f>
        <v>3.9069569999999998</v>
      </c>
      <c r="Z174" s="633"/>
      <c r="AA174" s="632">
        <v>10</v>
      </c>
      <c r="AB174" s="633">
        <v>10</v>
      </c>
      <c r="AC174" s="632">
        <f>AA174-AB174</f>
        <v>0</v>
      </c>
      <c r="AD174" s="633">
        <v>10</v>
      </c>
      <c r="AE174" s="633">
        <f>COUNTA($B$177:$T$177)</f>
        <v>10</v>
      </c>
      <c r="AF174" s="633">
        <v>10</v>
      </c>
      <c r="AG174" s="633">
        <f>AE174-AF174</f>
        <v>0</v>
      </c>
      <c r="AH174" s="633">
        <v>10</v>
      </c>
      <c r="AI174" s="633"/>
      <c r="AJ174" s="633">
        <v>3.9060000000000001</v>
      </c>
      <c r="AK174" s="633">
        <v>3.9060000000000001</v>
      </c>
      <c r="AL174" s="636">
        <v>3.9060000000000001</v>
      </c>
    </row>
    <row r="175" spans="1:38" s="219" customFormat="1" ht="13.5" customHeight="1">
      <c r="A175" s="218"/>
      <c r="X175" s="644"/>
      <c r="Y175" s="645"/>
      <c r="Z175" s="633"/>
      <c r="AA175" s="632"/>
      <c r="AB175" s="633"/>
      <c r="AC175" s="632"/>
      <c r="AD175" s="633"/>
      <c r="AE175" s="633"/>
      <c r="AF175" s="633"/>
      <c r="AG175" s="633"/>
      <c r="AH175" s="633"/>
      <c r="AI175" s="633"/>
      <c r="AJ175" s="633"/>
      <c r="AK175" s="633"/>
      <c r="AL175" s="636"/>
    </row>
    <row r="176" spans="1:38" s="219" customFormat="1" ht="13.5" customHeight="1">
      <c r="A176" s="218"/>
      <c r="B176" s="219">
        <v>131</v>
      </c>
      <c r="D176" s="219">
        <v>132</v>
      </c>
      <c r="F176" s="219">
        <v>133</v>
      </c>
      <c r="H176" s="219">
        <v>134</v>
      </c>
      <c r="J176" s="219">
        <v>135</v>
      </c>
      <c r="L176" s="219">
        <v>136</v>
      </c>
      <c r="N176" s="219">
        <v>137</v>
      </c>
      <c r="P176" s="219">
        <v>138</v>
      </c>
      <c r="R176" s="219">
        <v>139</v>
      </c>
      <c r="T176" s="219">
        <v>140</v>
      </c>
      <c r="X176" s="644"/>
      <c r="Y176" s="645"/>
      <c r="Z176" s="633"/>
      <c r="AA176" s="633"/>
      <c r="AB176" s="633"/>
      <c r="AC176" s="633"/>
      <c r="AD176" s="633"/>
      <c r="AE176" s="633"/>
      <c r="AF176" s="633"/>
      <c r="AG176" s="633"/>
      <c r="AH176" s="633"/>
      <c r="AI176" s="633"/>
      <c r="AJ176" s="633"/>
      <c r="AK176" s="633"/>
      <c r="AL176" s="636"/>
    </row>
    <row r="177" spans="1:38" s="219" customFormat="1" ht="13.5" customHeight="1">
      <c r="A177" s="218"/>
      <c r="B177" s="227" t="s">
        <v>147</v>
      </c>
      <c r="C177" s="227"/>
      <c r="D177" s="227" t="s">
        <v>148</v>
      </c>
      <c r="E177" s="227"/>
      <c r="F177" s="227" t="s">
        <v>533</v>
      </c>
      <c r="G177" s="227"/>
      <c r="H177" s="227" t="s">
        <v>622</v>
      </c>
      <c r="I177" s="227"/>
      <c r="J177" s="227" t="s">
        <v>623</v>
      </c>
      <c r="K177" s="227"/>
      <c r="L177" s="227" t="s">
        <v>624</v>
      </c>
      <c r="M177" s="227"/>
      <c r="N177" s="227" t="s">
        <v>625</v>
      </c>
      <c r="O177" s="227"/>
      <c r="P177" s="227" t="s">
        <v>626</v>
      </c>
      <c r="Q177" s="227"/>
      <c r="R177" s="227" t="s">
        <v>149</v>
      </c>
      <c r="S177" s="227"/>
      <c r="T177" s="227" t="s">
        <v>150</v>
      </c>
      <c r="U177" s="227"/>
      <c r="X177" s="644"/>
      <c r="Y177" s="645"/>
      <c r="Z177" s="633"/>
      <c r="AA177" s="633"/>
      <c r="AB177" s="633"/>
      <c r="AC177" s="633"/>
      <c r="AD177" s="633"/>
      <c r="AE177" s="633"/>
      <c r="AF177" s="633"/>
      <c r="AG177" s="633"/>
      <c r="AH177" s="633"/>
      <c r="AI177" s="633"/>
      <c r="AJ177" s="633"/>
      <c r="AK177" s="633"/>
      <c r="AL177" s="636"/>
    </row>
    <row r="178" spans="1:38" s="219" customFormat="1" ht="13.5" customHeight="1">
      <c r="A178" s="218"/>
      <c r="X178" s="644"/>
      <c r="Y178" s="645"/>
      <c r="Z178" s="633"/>
      <c r="AA178" s="633"/>
      <c r="AB178" s="633"/>
      <c r="AC178" s="633"/>
      <c r="AD178" s="633"/>
      <c r="AE178" s="633"/>
      <c r="AF178" s="633"/>
      <c r="AG178" s="633"/>
      <c r="AH178" s="633"/>
      <c r="AI178" s="633"/>
      <c r="AJ178" s="633"/>
      <c r="AK178" s="633"/>
      <c r="AL178" s="636"/>
    </row>
    <row r="179" spans="1:38" s="219" customFormat="1" ht="13.5" customHeight="1">
      <c r="A179" s="218"/>
      <c r="B179" s="227"/>
      <c r="C179" s="227"/>
      <c r="D179" s="227"/>
      <c r="E179" s="227"/>
      <c r="F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X179" s="644"/>
      <c r="Y179" s="645"/>
      <c r="Z179" s="633"/>
      <c r="AA179" s="633"/>
      <c r="AB179" s="633"/>
      <c r="AC179" s="633"/>
      <c r="AD179" s="633"/>
      <c r="AE179" s="633"/>
      <c r="AF179" s="633"/>
      <c r="AG179" s="633"/>
      <c r="AH179" s="633"/>
      <c r="AI179" s="633"/>
      <c r="AJ179" s="633"/>
      <c r="AK179" s="633"/>
      <c r="AL179" s="636"/>
    </row>
    <row r="180" spans="1:38" s="219" customFormat="1" ht="13.5" customHeight="1" thickBot="1">
      <c r="A180" s="218"/>
      <c r="B180" s="227"/>
      <c r="C180" s="227"/>
      <c r="D180" s="227"/>
      <c r="E180" s="227"/>
      <c r="F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X180" s="644"/>
      <c r="Y180" s="645"/>
      <c r="Z180" s="633"/>
      <c r="AA180" s="633"/>
      <c r="AB180" s="633"/>
      <c r="AC180" s="633"/>
      <c r="AD180" s="633"/>
      <c r="AE180" s="633"/>
      <c r="AF180" s="633"/>
      <c r="AG180" s="633"/>
      <c r="AH180" s="633"/>
      <c r="AI180" s="633"/>
      <c r="AJ180" s="633"/>
      <c r="AK180" s="633"/>
      <c r="AL180" s="636"/>
    </row>
    <row r="181" spans="1:38" s="219" customFormat="1" ht="13.5" customHeight="1">
      <c r="A181" s="218"/>
      <c r="B181" s="229"/>
      <c r="C181" s="228">
        <v>223.38300000000001</v>
      </c>
      <c r="D181" s="229"/>
      <c r="E181" s="228">
        <v>393.22199999999998</v>
      </c>
      <c r="F181" s="229"/>
      <c r="G181" s="228">
        <v>432</v>
      </c>
      <c r="H181" s="229"/>
      <c r="I181" s="228">
        <v>409.19900000000001</v>
      </c>
      <c r="J181" s="229"/>
      <c r="K181" s="228">
        <v>413.09100000000001</v>
      </c>
      <c r="L181" s="229"/>
      <c r="M181" s="228">
        <v>413</v>
      </c>
      <c r="N181" s="229"/>
      <c r="O181" s="228">
        <v>419</v>
      </c>
      <c r="P181" s="229"/>
      <c r="Q181" s="228">
        <v>414.06200000000001</v>
      </c>
      <c r="R181" s="229"/>
      <c r="S181" s="228">
        <v>402</v>
      </c>
      <c r="T181" s="229"/>
      <c r="U181" s="228">
        <v>388</v>
      </c>
      <c r="V181" s="637">
        <f>SUM(C181:U181)</f>
        <v>3906.9569999999999</v>
      </c>
      <c r="W181" s="638"/>
      <c r="X181" s="644"/>
      <c r="Y181" s="645"/>
      <c r="Z181" s="633"/>
      <c r="AA181" s="633"/>
      <c r="AB181" s="633"/>
      <c r="AC181" s="633"/>
      <c r="AD181" s="633"/>
      <c r="AE181" s="633"/>
      <c r="AF181" s="633"/>
      <c r="AG181" s="633"/>
      <c r="AH181" s="633"/>
      <c r="AI181" s="633"/>
      <c r="AJ181" s="633"/>
      <c r="AK181" s="633"/>
      <c r="AL181" s="636"/>
    </row>
    <row r="182" spans="1:38" s="219" customFormat="1" ht="13.5" customHeight="1">
      <c r="A182" s="218"/>
      <c r="B182" s="230"/>
      <c r="C182" s="228"/>
      <c r="D182" s="230"/>
      <c r="E182" s="227"/>
      <c r="F182" s="230"/>
      <c r="G182" s="228"/>
      <c r="H182" s="230"/>
      <c r="I182" s="228"/>
      <c r="J182" s="230"/>
      <c r="K182" s="227"/>
      <c r="L182" s="230"/>
      <c r="M182" s="228"/>
      <c r="N182" s="230"/>
      <c r="O182" s="228"/>
      <c r="P182" s="230" t="s">
        <v>68</v>
      </c>
      <c r="Q182" s="228"/>
      <c r="R182" s="230" t="s">
        <v>68</v>
      </c>
      <c r="S182" s="228"/>
      <c r="T182" s="230" t="s">
        <v>68</v>
      </c>
      <c r="U182" s="228"/>
      <c r="X182" s="644"/>
      <c r="Y182" s="645"/>
      <c r="Z182" s="633"/>
      <c r="AA182" s="633"/>
      <c r="AB182" s="633"/>
      <c r="AC182" s="633"/>
      <c r="AD182" s="633"/>
      <c r="AE182" s="633"/>
      <c r="AF182" s="633"/>
      <c r="AG182" s="633"/>
      <c r="AH182" s="633"/>
      <c r="AI182" s="633"/>
      <c r="AJ182" s="633"/>
      <c r="AK182" s="633"/>
      <c r="AL182" s="636"/>
    </row>
    <row r="183" spans="1:38" s="219" customFormat="1" ht="13.5" customHeight="1" thickBot="1">
      <c r="A183" s="218"/>
      <c r="B183" s="274"/>
      <c r="D183" s="274"/>
      <c r="E183" s="227"/>
      <c r="F183" s="274"/>
      <c r="H183" s="274"/>
      <c r="J183" s="274"/>
      <c r="K183" s="227"/>
      <c r="L183" s="274"/>
      <c r="N183" s="274"/>
      <c r="P183" s="274"/>
      <c r="R183" s="274"/>
      <c r="T183" s="274"/>
      <c r="X183" s="644"/>
      <c r="Y183" s="645"/>
      <c r="Z183" s="633"/>
      <c r="AA183" s="633"/>
      <c r="AB183" s="633"/>
      <c r="AC183" s="633"/>
      <c r="AD183" s="633"/>
      <c r="AE183" s="633"/>
      <c r="AF183" s="633"/>
      <c r="AG183" s="633"/>
      <c r="AH183" s="633"/>
      <c r="AI183" s="633"/>
      <c r="AJ183" s="633"/>
      <c r="AK183" s="633"/>
      <c r="AL183" s="636"/>
    </row>
    <row r="184" spans="1:38" s="219" customFormat="1" ht="14" customHeight="1">
      <c r="A184" s="218"/>
      <c r="B184" s="227" t="s">
        <v>37</v>
      </c>
      <c r="C184" s="227"/>
      <c r="D184" s="227" t="s">
        <v>153</v>
      </c>
      <c r="E184" s="227"/>
      <c r="F184" s="227" t="s">
        <v>24</v>
      </c>
      <c r="G184" s="227"/>
      <c r="H184" s="227" t="s">
        <v>71</v>
      </c>
      <c r="I184" s="227"/>
      <c r="J184" s="227" t="s">
        <v>24</v>
      </c>
      <c r="K184" s="227"/>
      <c r="L184" s="227" t="s">
        <v>81</v>
      </c>
      <c r="N184" s="227" t="s">
        <v>12</v>
      </c>
      <c r="O184" s="227"/>
      <c r="P184" s="227" t="s">
        <v>55</v>
      </c>
      <c r="Q184" s="227"/>
      <c r="R184" s="227" t="s">
        <v>69</v>
      </c>
      <c r="S184" s="227"/>
      <c r="T184" s="227" t="s">
        <v>12</v>
      </c>
      <c r="U184" s="227"/>
      <c r="X184" s="644"/>
      <c r="Y184" s="645"/>
      <c r="Z184" s="633"/>
      <c r="AA184" s="633"/>
      <c r="AB184" s="633"/>
      <c r="AC184" s="633"/>
      <c r="AD184" s="633"/>
      <c r="AE184" s="633"/>
      <c r="AF184" s="633"/>
      <c r="AG184" s="633"/>
      <c r="AH184" s="633"/>
      <c r="AI184" s="633"/>
      <c r="AJ184" s="633"/>
      <c r="AK184" s="633"/>
      <c r="AL184" s="636"/>
    </row>
    <row r="185" spans="1:38" s="219" customFormat="1" ht="14" customHeight="1" thickBot="1">
      <c r="A185" s="258"/>
      <c r="B185" s="259"/>
      <c r="C185" s="276" t="s">
        <v>907</v>
      </c>
      <c r="D185" s="259"/>
      <c r="E185" s="275" t="s">
        <v>936</v>
      </c>
      <c r="F185" s="259"/>
      <c r="G185" s="259"/>
      <c r="H185" s="259"/>
      <c r="I185" s="259"/>
      <c r="J185" s="259"/>
      <c r="K185" s="275" t="s">
        <v>950</v>
      </c>
      <c r="L185" s="259"/>
      <c r="M185" s="227"/>
      <c r="N185" s="259"/>
      <c r="O185" s="259"/>
      <c r="P185" s="259"/>
      <c r="Q185" s="260"/>
      <c r="R185" s="259"/>
      <c r="S185" s="259"/>
      <c r="T185" s="259"/>
      <c r="U185" s="259"/>
      <c r="V185" s="259"/>
      <c r="W185" s="259"/>
      <c r="X185" s="646"/>
      <c r="Y185" s="647"/>
      <c r="Z185" s="648"/>
      <c r="AA185" s="648"/>
      <c r="AB185" s="648"/>
      <c r="AC185" s="648"/>
      <c r="AD185" s="648"/>
      <c r="AE185" s="648"/>
      <c r="AF185" s="648"/>
      <c r="AG185" s="648"/>
      <c r="AH185" s="648"/>
      <c r="AI185" s="648"/>
      <c r="AJ185" s="648"/>
      <c r="AK185" s="648"/>
      <c r="AL185" s="649"/>
    </row>
    <row r="186" spans="1:38" s="219" customFormat="1" ht="13.5" customHeight="1">
      <c r="A186" s="218"/>
      <c r="C186" s="235" t="s">
        <v>936</v>
      </c>
      <c r="X186" s="651">
        <f>V193/1000</f>
        <v>4.0174690000000002</v>
      </c>
      <c r="Y186" s="650">
        <f>X186</f>
        <v>4.0174690000000002</v>
      </c>
      <c r="Z186" s="632"/>
      <c r="AA186" s="632">
        <v>10</v>
      </c>
      <c r="AB186" s="632">
        <v>10</v>
      </c>
      <c r="AC186" s="632">
        <f>AA186-AB186</f>
        <v>0</v>
      </c>
      <c r="AD186" s="632">
        <v>10</v>
      </c>
      <c r="AE186" s="632">
        <f>COUNTA($B$189:$T$189)</f>
        <v>10</v>
      </c>
      <c r="AF186" s="632">
        <v>10</v>
      </c>
      <c r="AG186" s="632">
        <f>AE186-AF186</f>
        <v>0</v>
      </c>
      <c r="AH186" s="632">
        <v>10</v>
      </c>
      <c r="AI186" s="632"/>
      <c r="AJ186" s="632">
        <v>4.0170000000000003</v>
      </c>
      <c r="AK186" s="632">
        <v>4.0170000000000003</v>
      </c>
      <c r="AL186" s="635">
        <v>4.0170000000000003</v>
      </c>
    </row>
    <row r="187" spans="1:38" s="219" customFormat="1" ht="13.5" customHeight="1">
      <c r="A187" s="218"/>
      <c r="X187" s="644"/>
      <c r="Y187" s="645"/>
      <c r="Z187" s="633"/>
      <c r="AA187" s="632"/>
      <c r="AB187" s="633"/>
      <c r="AC187" s="632"/>
      <c r="AD187" s="633"/>
      <c r="AE187" s="633"/>
      <c r="AF187" s="633"/>
      <c r="AG187" s="633"/>
      <c r="AH187" s="633"/>
      <c r="AI187" s="633"/>
      <c r="AJ187" s="633"/>
      <c r="AK187" s="633"/>
      <c r="AL187" s="636"/>
    </row>
    <row r="188" spans="1:38" s="219" customFormat="1" ht="13.5" customHeight="1">
      <c r="A188" s="218"/>
      <c r="B188" s="219">
        <v>141</v>
      </c>
      <c r="D188" s="219">
        <v>142</v>
      </c>
      <c r="F188" s="219">
        <v>143</v>
      </c>
      <c r="H188" s="219">
        <v>144</v>
      </c>
      <c r="J188" s="219">
        <v>145</v>
      </c>
      <c r="L188" s="219">
        <v>146</v>
      </c>
      <c r="N188" s="219">
        <v>147</v>
      </c>
      <c r="P188" s="219">
        <v>148</v>
      </c>
      <c r="R188" s="219">
        <v>149</v>
      </c>
      <c r="T188" s="219">
        <v>150</v>
      </c>
      <c r="X188" s="644"/>
      <c r="Y188" s="645"/>
      <c r="Z188" s="633"/>
      <c r="AA188" s="633"/>
      <c r="AB188" s="633"/>
      <c r="AC188" s="633"/>
      <c r="AD188" s="633"/>
      <c r="AE188" s="633"/>
      <c r="AF188" s="633"/>
      <c r="AG188" s="633"/>
      <c r="AH188" s="633"/>
      <c r="AI188" s="633"/>
      <c r="AJ188" s="633"/>
      <c r="AK188" s="633"/>
      <c r="AL188" s="636"/>
    </row>
    <row r="189" spans="1:38" s="219" customFormat="1" ht="13.5" customHeight="1">
      <c r="A189" s="218"/>
      <c r="B189" s="227" t="s">
        <v>151</v>
      </c>
      <c r="C189" s="227"/>
      <c r="D189" s="227" t="s">
        <v>152</v>
      </c>
      <c r="E189" s="227"/>
      <c r="F189" s="227" t="s">
        <v>155</v>
      </c>
      <c r="G189" s="227"/>
      <c r="H189" s="227" t="s">
        <v>156</v>
      </c>
      <c r="I189" s="227"/>
      <c r="J189" s="227" t="s">
        <v>157</v>
      </c>
      <c r="K189" s="227"/>
      <c r="L189" s="227" t="s">
        <v>158</v>
      </c>
      <c r="M189" s="227"/>
      <c r="N189" s="227" t="s">
        <v>159</v>
      </c>
      <c r="O189" s="227"/>
      <c r="P189" s="227" t="s">
        <v>160</v>
      </c>
      <c r="Q189" s="227"/>
      <c r="R189" s="227" t="s">
        <v>161</v>
      </c>
      <c r="S189" s="227"/>
      <c r="T189" s="227" t="s">
        <v>162</v>
      </c>
      <c r="U189" s="227"/>
      <c r="X189" s="644"/>
      <c r="Y189" s="645"/>
      <c r="Z189" s="633"/>
      <c r="AA189" s="633"/>
      <c r="AB189" s="633"/>
      <c r="AC189" s="633"/>
      <c r="AD189" s="633"/>
      <c r="AE189" s="633"/>
      <c r="AF189" s="633"/>
      <c r="AG189" s="633"/>
      <c r="AH189" s="633"/>
      <c r="AI189" s="633"/>
      <c r="AJ189" s="633"/>
      <c r="AK189" s="633"/>
      <c r="AL189" s="636"/>
    </row>
    <row r="190" spans="1:38" s="219" customFormat="1" ht="13.5" customHeight="1">
      <c r="A190" s="218"/>
      <c r="X190" s="644"/>
      <c r="Y190" s="645"/>
      <c r="Z190" s="633"/>
      <c r="AA190" s="633"/>
      <c r="AB190" s="633"/>
      <c r="AC190" s="633"/>
      <c r="AD190" s="633"/>
      <c r="AE190" s="633"/>
      <c r="AF190" s="633"/>
      <c r="AG190" s="633"/>
      <c r="AH190" s="633"/>
      <c r="AI190" s="633"/>
      <c r="AJ190" s="633"/>
      <c r="AK190" s="633"/>
      <c r="AL190" s="636"/>
    </row>
    <row r="191" spans="1:38" s="219" customFormat="1" ht="13.5" customHeight="1">
      <c r="A191" s="218"/>
      <c r="B191" s="227"/>
      <c r="D191" s="227"/>
      <c r="E191" s="227"/>
      <c r="F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X191" s="644"/>
      <c r="Y191" s="645"/>
      <c r="Z191" s="633"/>
      <c r="AA191" s="633"/>
      <c r="AB191" s="633"/>
      <c r="AC191" s="633"/>
      <c r="AD191" s="633"/>
      <c r="AE191" s="633"/>
      <c r="AF191" s="633"/>
      <c r="AG191" s="633"/>
      <c r="AH191" s="633"/>
      <c r="AI191" s="633"/>
      <c r="AJ191" s="633"/>
      <c r="AK191" s="633"/>
      <c r="AL191" s="636"/>
    </row>
    <row r="192" spans="1:38" s="219" customFormat="1" ht="13.5" customHeight="1" thickBot="1">
      <c r="A192" s="218"/>
      <c r="B192" s="227"/>
      <c r="D192" s="227"/>
      <c r="E192" s="227"/>
      <c r="F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X192" s="644"/>
      <c r="Y192" s="645"/>
      <c r="Z192" s="633"/>
      <c r="AA192" s="633"/>
      <c r="AB192" s="633"/>
      <c r="AC192" s="633"/>
      <c r="AD192" s="633"/>
      <c r="AE192" s="633"/>
      <c r="AF192" s="633"/>
      <c r="AG192" s="633"/>
      <c r="AH192" s="633"/>
      <c r="AI192" s="633"/>
      <c r="AJ192" s="633"/>
      <c r="AK192" s="633"/>
      <c r="AL192" s="636"/>
    </row>
    <row r="193" spans="1:38" s="219" customFormat="1" ht="13.5" customHeight="1">
      <c r="A193" s="218"/>
      <c r="B193" s="229"/>
      <c r="C193" s="228">
        <v>394</v>
      </c>
      <c r="D193" s="229"/>
      <c r="E193" s="228">
        <v>373</v>
      </c>
      <c r="F193" s="229"/>
      <c r="G193" s="228">
        <v>389</v>
      </c>
      <c r="H193" s="229"/>
      <c r="I193" s="228">
        <v>445</v>
      </c>
      <c r="J193" s="229"/>
      <c r="K193" s="228">
        <v>397.58300000000003</v>
      </c>
      <c r="L193" s="229"/>
      <c r="M193" s="228">
        <v>398</v>
      </c>
      <c r="N193" s="229"/>
      <c r="O193" s="228">
        <v>442.99900000000002</v>
      </c>
      <c r="P193" s="229"/>
      <c r="Q193" s="228">
        <v>383</v>
      </c>
      <c r="R193" s="229"/>
      <c r="S193" s="228">
        <v>417</v>
      </c>
      <c r="T193" s="229"/>
      <c r="U193" s="228">
        <v>377.887</v>
      </c>
      <c r="V193" s="637">
        <f>SUM(C193:U193)</f>
        <v>4017.4690000000005</v>
      </c>
      <c r="W193" s="638"/>
      <c r="X193" s="644"/>
      <c r="Y193" s="645"/>
      <c r="Z193" s="633"/>
      <c r="AA193" s="633"/>
      <c r="AB193" s="633"/>
      <c r="AC193" s="633"/>
      <c r="AD193" s="633"/>
      <c r="AE193" s="633"/>
      <c r="AF193" s="633"/>
      <c r="AG193" s="633"/>
      <c r="AH193" s="633"/>
      <c r="AI193" s="633"/>
      <c r="AJ193" s="633"/>
      <c r="AK193" s="633"/>
      <c r="AL193" s="636"/>
    </row>
    <row r="194" spans="1:38" s="219" customFormat="1" ht="13.5" customHeight="1">
      <c r="A194" s="218"/>
      <c r="B194" s="230" t="s">
        <v>68</v>
      </c>
      <c r="C194" s="228"/>
      <c r="D194" s="230" t="s">
        <v>68</v>
      </c>
      <c r="E194" s="228"/>
      <c r="F194" s="230" t="s">
        <v>68</v>
      </c>
      <c r="G194" s="228"/>
      <c r="H194" s="230" t="s">
        <v>68</v>
      </c>
      <c r="I194" s="228"/>
      <c r="J194" s="230" t="s">
        <v>68</v>
      </c>
      <c r="K194" s="228"/>
      <c r="L194" s="230" t="s">
        <v>68</v>
      </c>
      <c r="M194" s="228"/>
      <c r="N194" s="230"/>
      <c r="O194" s="228"/>
      <c r="P194" s="230" t="s">
        <v>68</v>
      </c>
      <c r="Q194" s="228"/>
      <c r="R194" s="230"/>
      <c r="S194" s="228"/>
      <c r="T194" s="230" t="s">
        <v>68</v>
      </c>
      <c r="U194" s="228"/>
      <c r="X194" s="644"/>
      <c r="Y194" s="645"/>
      <c r="Z194" s="633"/>
      <c r="AA194" s="633"/>
      <c r="AB194" s="633"/>
      <c r="AC194" s="633"/>
      <c r="AD194" s="633"/>
      <c r="AE194" s="633"/>
      <c r="AF194" s="633"/>
      <c r="AG194" s="633"/>
      <c r="AH194" s="633"/>
      <c r="AI194" s="633"/>
      <c r="AJ194" s="633"/>
      <c r="AK194" s="633"/>
      <c r="AL194" s="636"/>
    </row>
    <row r="195" spans="1:38" s="219" customFormat="1" ht="13.5" customHeight="1" thickBot="1">
      <c r="A195" s="218"/>
      <c r="B195" s="274"/>
      <c r="D195" s="274"/>
      <c r="F195" s="274"/>
      <c r="H195" s="274"/>
      <c r="J195" s="274"/>
      <c r="L195" s="274"/>
      <c r="N195" s="274"/>
      <c r="P195" s="274"/>
      <c r="R195" s="274"/>
      <c r="T195" s="274"/>
      <c r="X195" s="644"/>
      <c r="Y195" s="645"/>
      <c r="Z195" s="633"/>
      <c r="AA195" s="633"/>
      <c r="AB195" s="633"/>
      <c r="AC195" s="633"/>
      <c r="AD195" s="633"/>
      <c r="AE195" s="633"/>
      <c r="AF195" s="633"/>
      <c r="AG195" s="633"/>
      <c r="AH195" s="633"/>
      <c r="AI195" s="633"/>
      <c r="AJ195" s="633"/>
      <c r="AK195" s="633"/>
      <c r="AL195" s="636"/>
    </row>
    <row r="196" spans="1:38" s="219" customFormat="1" ht="14" customHeight="1">
      <c r="A196" s="218"/>
      <c r="B196" s="227" t="s">
        <v>12</v>
      </c>
      <c r="C196" s="227"/>
      <c r="D196" s="227" t="s">
        <v>12</v>
      </c>
      <c r="E196" s="227"/>
      <c r="F196" s="227" t="s">
        <v>12</v>
      </c>
      <c r="G196" s="227"/>
      <c r="H196" s="227" t="s">
        <v>12</v>
      </c>
      <c r="I196" s="227"/>
      <c r="J196" s="227" t="s">
        <v>166</v>
      </c>
      <c r="K196" s="227"/>
      <c r="L196" s="227" t="s">
        <v>167</v>
      </c>
      <c r="M196" s="227"/>
      <c r="N196" s="227" t="s">
        <v>23</v>
      </c>
      <c r="O196" s="227"/>
      <c r="P196" s="227" t="s">
        <v>55</v>
      </c>
      <c r="Q196" s="227"/>
      <c r="R196" s="227" t="s">
        <v>55</v>
      </c>
      <c r="S196" s="227"/>
      <c r="T196" s="227" t="s">
        <v>12</v>
      </c>
      <c r="U196" s="227"/>
      <c r="X196" s="644"/>
      <c r="Y196" s="645"/>
      <c r="Z196" s="633"/>
      <c r="AA196" s="633"/>
      <c r="AB196" s="633"/>
      <c r="AC196" s="633"/>
      <c r="AD196" s="633"/>
      <c r="AE196" s="633"/>
      <c r="AF196" s="633"/>
      <c r="AG196" s="633"/>
      <c r="AH196" s="633"/>
      <c r="AI196" s="633"/>
      <c r="AJ196" s="633"/>
      <c r="AK196" s="633"/>
      <c r="AL196" s="636"/>
    </row>
    <row r="197" spans="1:38" s="219" customFormat="1" ht="14" customHeight="1">
      <c r="A197" s="218"/>
      <c r="C197" s="227"/>
      <c r="E197" s="227"/>
      <c r="G197" s="227"/>
      <c r="I197" s="227"/>
      <c r="K197" s="227"/>
      <c r="M197" s="227"/>
      <c r="Q197" s="227"/>
      <c r="U197" s="227"/>
      <c r="X197" s="644"/>
      <c r="Y197" s="645"/>
      <c r="Z197" s="633"/>
      <c r="AA197" s="633"/>
      <c r="AB197" s="633"/>
      <c r="AC197" s="633"/>
      <c r="AD197" s="633"/>
      <c r="AE197" s="633"/>
      <c r="AF197" s="633"/>
      <c r="AG197" s="633"/>
      <c r="AH197" s="633"/>
      <c r="AI197" s="633"/>
      <c r="AJ197" s="633"/>
      <c r="AK197" s="633"/>
      <c r="AL197" s="636"/>
    </row>
    <row r="198" spans="1:38" s="219" customFormat="1" ht="13.5" customHeight="1">
      <c r="A198" s="218"/>
      <c r="K198" s="233" t="s">
        <v>935</v>
      </c>
      <c r="M198" s="233" t="s">
        <v>935</v>
      </c>
      <c r="X198" s="644">
        <f>V205/1000</f>
        <v>3.9865530000000002</v>
      </c>
      <c r="Y198" s="645">
        <f>X198</f>
        <v>3.9865530000000002</v>
      </c>
      <c r="Z198" s="633">
        <v>1</v>
      </c>
      <c r="AA198" s="632">
        <v>10</v>
      </c>
      <c r="AB198" s="633">
        <v>10</v>
      </c>
      <c r="AC198" s="632">
        <f>AA198-AB198</f>
        <v>0</v>
      </c>
      <c r="AD198" s="633">
        <v>10</v>
      </c>
      <c r="AE198" s="633">
        <f>COUNTA($B$201:$T$201)</f>
        <v>10</v>
      </c>
      <c r="AF198" s="633">
        <v>10</v>
      </c>
      <c r="AG198" s="632">
        <f>AE198-AF198</f>
        <v>0</v>
      </c>
      <c r="AH198" s="633">
        <v>10</v>
      </c>
      <c r="AI198" s="633"/>
      <c r="AJ198" s="633">
        <v>3.9860000000000002</v>
      </c>
      <c r="AK198" s="633">
        <v>3.9860000000000002</v>
      </c>
      <c r="AL198" s="636">
        <v>3.9860000000000002</v>
      </c>
    </row>
    <row r="199" spans="1:38" s="219" customFormat="1" ht="13.5" customHeight="1">
      <c r="A199" s="218"/>
      <c r="X199" s="644"/>
      <c r="Y199" s="645"/>
      <c r="Z199" s="633"/>
      <c r="AA199" s="632"/>
      <c r="AB199" s="633"/>
      <c r="AC199" s="632"/>
      <c r="AD199" s="633"/>
      <c r="AE199" s="633"/>
      <c r="AF199" s="633"/>
      <c r="AG199" s="632"/>
      <c r="AH199" s="633"/>
      <c r="AI199" s="633"/>
      <c r="AJ199" s="633"/>
      <c r="AK199" s="633"/>
      <c r="AL199" s="636"/>
    </row>
    <row r="200" spans="1:38" s="219" customFormat="1" ht="13.5" customHeight="1">
      <c r="A200" s="218"/>
      <c r="B200" s="219">
        <v>151</v>
      </c>
      <c r="D200" s="219">
        <v>152</v>
      </c>
      <c r="F200" s="219">
        <v>153</v>
      </c>
      <c r="H200" s="219">
        <v>154</v>
      </c>
      <c r="J200" s="219">
        <v>155</v>
      </c>
      <c r="L200" s="219">
        <v>156</v>
      </c>
      <c r="N200" s="219">
        <v>157</v>
      </c>
      <c r="P200" s="219">
        <v>158</v>
      </c>
      <c r="R200" s="219">
        <v>159</v>
      </c>
      <c r="T200" s="219">
        <v>160</v>
      </c>
      <c r="X200" s="644"/>
      <c r="Y200" s="645"/>
      <c r="Z200" s="633"/>
      <c r="AA200" s="633"/>
      <c r="AB200" s="633"/>
      <c r="AC200" s="633"/>
      <c r="AD200" s="633"/>
      <c r="AE200" s="633"/>
      <c r="AF200" s="633"/>
      <c r="AG200" s="633"/>
      <c r="AH200" s="633"/>
      <c r="AI200" s="633"/>
      <c r="AJ200" s="633"/>
      <c r="AK200" s="633"/>
      <c r="AL200" s="636"/>
    </row>
    <row r="201" spans="1:38" s="219" customFormat="1" ht="13.5" customHeight="1">
      <c r="A201" s="218"/>
      <c r="B201" s="227" t="s">
        <v>163</v>
      </c>
      <c r="C201" s="227"/>
      <c r="D201" s="227" t="s">
        <v>164</v>
      </c>
      <c r="E201" s="227"/>
      <c r="F201" s="227" t="s">
        <v>165</v>
      </c>
      <c r="G201" s="227"/>
      <c r="H201" s="227" t="s">
        <v>170</v>
      </c>
      <c r="I201" s="227"/>
      <c r="J201" s="227" t="s">
        <v>171</v>
      </c>
      <c r="K201" s="227"/>
      <c r="L201" s="227" t="s">
        <v>172</v>
      </c>
      <c r="M201" s="227"/>
      <c r="N201" s="227" t="s">
        <v>173</v>
      </c>
      <c r="O201" s="227"/>
      <c r="P201" s="227" t="s">
        <v>174</v>
      </c>
      <c r="Q201" s="227"/>
      <c r="R201" s="227" t="s">
        <v>175</v>
      </c>
      <c r="S201" s="227"/>
      <c r="T201" s="227" t="s">
        <v>176</v>
      </c>
      <c r="U201" s="227"/>
      <c r="X201" s="644"/>
      <c r="Y201" s="645"/>
      <c r="Z201" s="633"/>
      <c r="AA201" s="633"/>
      <c r="AB201" s="633"/>
      <c r="AC201" s="633"/>
      <c r="AD201" s="633"/>
      <c r="AE201" s="633"/>
      <c r="AF201" s="633"/>
      <c r="AG201" s="633"/>
      <c r="AH201" s="633"/>
      <c r="AI201" s="633"/>
      <c r="AJ201" s="633"/>
      <c r="AK201" s="633"/>
      <c r="AL201" s="636"/>
    </row>
    <row r="202" spans="1:38" s="219" customFormat="1" ht="13.5" customHeight="1">
      <c r="A202" s="218"/>
      <c r="X202" s="644"/>
      <c r="Y202" s="645"/>
      <c r="Z202" s="633"/>
      <c r="AA202" s="633"/>
      <c r="AB202" s="633"/>
      <c r="AC202" s="633"/>
      <c r="AD202" s="633"/>
      <c r="AE202" s="633"/>
      <c r="AF202" s="633"/>
      <c r="AG202" s="633"/>
      <c r="AH202" s="633"/>
      <c r="AI202" s="633"/>
      <c r="AJ202" s="633"/>
      <c r="AK202" s="633"/>
      <c r="AL202" s="636"/>
    </row>
    <row r="203" spans="1:38" s="219" customFormat="1" ht="13.5" customHeight="1">
      <c r="A203" s="218"/>
      <c r="B203" s="227"/>
      <c r="D203" s="227"/>
      <c r="E203" s="227"/>
      <c r="F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X203" s="644"/>
      <c r="Y203" s="645"/>
      <c r="Z203" s="633"/>
      <c r="AA203" s="633"/>
      <c r="AB203" s="633"/>
      <c r="AC203" s="633"/>
      <c r="AD203" s="633"/>
      <c r="AE203" s="633"/>
      <c r="AF203" s="633"/>
      <c r="AG203" s="633"/>
      <c r="AH203" s="633"/>
      <c r="AI203" s="633"/>
      <c r="AJ203" s="633"/>
      <c r="AK203" s="633"/>
      <c r="AL203" s="636"/>
    </row>
    <row r="204" spans="1:38" s="219" customFormat="1" ht="13.5" customHeight="1" thickBot="1">
      <c r="A204" s="218"/>
      <c r="B204" s="227"/>
      <c r="D204" s="227"/>
      <c r="E204" s="227"/>
      <c r="F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X204" s="644"/>
      <c r="Y204" s="645"/>
      <c r="Z204" s="633"/>
      <c r="AA204" s="633"/>
      <c r="AB204" s="633"/>
      <c r="AC204" s="633"/>
      <c r="AD204" s="633"/>
      <c r="AE204" s="633"/>
      <c r="AF204" s="633"/>
      <c r="AG204" s="633"/>
      <c r="AH204" s="633"/>
      <c r="AI204" s="633"/>
      <c r="AJ204" s="633"/>
      <c r="AK204" s="633"/>
      <c r="AL204" s="636"/>
    </row>
    <row r="205" spans="1:38" s="219" customFormat="1" ht="13.5" customHeight="1">
      <c r="A205" s="218"/>
      <c r="B205" s="229"/>
      <c r="C205" s="228">
        <v>475.024</v>
      </c>
      <c r="D205" s="229"/>
      <c r="E205" s="228">
        <v>425.51900000000001</v>
      </c>
      <c r="F205" s="229"/>
      <c r="G205" s="228">
        <v>330.11700000000002</v>
      </c>
      <c r="H205" s="229"/>
      <c r="I205" s="228">
        <v>354.995</v>
      </c>
      <c r="J205" s="229"/>
      <c r="K205" s="228">
        <v>381</v>
      </c>
      <c r="L205" s="229"/>
      <c r="M205" s="228">
        <v>443</v>
      </c>
      <c r="N205" s="229"/>
      <c r="O205" s="228">
        <v>400</v>
      </c>
      <c r="P205" s="229"/>
      <c r="Q205" s="228">
        <v>441.89800000000002</v>
      </c>
      <c r="R205" s="229"/>
      <c r="S205" s="228">
        <v>263</v>
      </c>
      <c r="T205" s="229"/>
      <c r="U205" s="228">
        <v>472</v>
      </c>
      <c r="V205" s="637">
        <f>SUM(C205:U205)</f>
        <v>3986.5530000000003</v>
      </c>
      <c r="W205" s="638"/>
      <c r="X205" s="644"/>
      <c r="Y205" s="645"/>
      <c r="Z205" s="633"/>
      <c r="AA205" s="633"/>
      <c r="AB205" s="633"/>
      <c r="AC205" s="633"/>
      <c r="AD205" s="633"/>
      <c r="AE205" s="633"/>
      <c r="AF205" s="633"/>
      <c r="AG205" s="633"/>
      <c r="AH205" s="633"/>
      <c r="AI205" s="633"/>
      <c r="AJ205" s="633"/>
      <c r="AK205" s="633"/>
      <c r="AL205" s="636"/>
    </row>
    <row r="206" spans="1:38" s="219" customFormat="1" ht="13.5" customHeight="1">
      <c r="A206" s="218"/>
      <c r="B206" s="230"/>
      <c r="C206" s="228"/>
      <c r="D206" s="230"/>
      <c r="E206" s="228"/>
      <c r="F206" s="230" t="s">
        <v>68</v>
      </c>
      <c r="G206" s="227"/>
      <c r="H206" s="230" t="s">
        <v>68</v>
      </c>
      <c r="I206" s="228"/>
      <c r="J206" s="230" t="s">
        <v>68</v>
      </c>
      <c r="K206" s="228"/>
      <c r="L206" s="230" t="s">
        <v>68</v>
      </c>
      <c r="M206" s="228"/>
      <c r="N206" s="230" t="s">
        <v>68</v>
      </c>
      <c r="O206" s="228"/>
      <c r="P206" s="230" t="s">
        <v>68</v>
      </c>
      <c r="Q206" s="228"/>
      <c r="R206" s="230" t="s">
        <v>68</v>
      </c>
      <c r="S206" s="228"/>
      <c r="T206" s="230" t="s">
        <v>68</v>
      </c>
      <c r="U206" s="228"/>
      <c r="X206" s="644"/>
      <c r="Y206" s="645"/>
      <c r="Z206" s="633"/>
      <c r="AA206" s="633"/>
      <c r="AB206" s="633"/>
      <c r="AC206" s="633"/>
      <c r="AD206" s="633"/>
      <c r="AE206" s="633"/>
      <c r="AF206" s="633"/>
      <c r="AG206" s="633"/>
      <c r="AH206" s="633"/>
      <c r="AI206" s="633"/>
      <c r="AJ206" s="633"/>
      <c r="AK206" s="633"/>
      <c r="AL206" s="636"/>
    </row>
    <row r="207" spans="1:38" s="219" customFormat="1" ht="13.5" customHeight="1" thickBot="1">
      <c r="A207" s="218"/>
      <c r="B207" s="274"/>
      <c r="D207" s="274"/>
      <c r="F207" s="274"/>
      <c r="G207" s="227"/>
      <c r="H207" s="274"/>
      <c r="J207" s="274"/>
      <c r="L207" s="274"/>
      <c r="N207" s="274"/>
      <c r="P207" s="274"/>
      <c r="R207" s="274"/>
      <c r="T207" s="274"/>
      <c r="X207" s="644"/>
      <c r="Y207" s="645"/>
      <c r="Z207" s="633"/>
      <c r="AA207" s="633"/>
      <c r="AB207" s="633"/>
      <c r="AC207" s="633"/>
      <c r="AD207" s="633"/>
      <c r="AE207" s="633"/>
      <c r="AF207" s="633"/>
      <c r="AG207" s="633"/>
      <c r="AH207" s="633"/>
      <c r="AI207" s="633"/>
      <c r="AJ207" s="633"/>
      <c r="AK207" s="633"/>
      <c r="AL207" s="636"/>
    </row>
    <row r="208" spans="1:38" s="219" customFormat="1" ht="14" customHeight="1">
      <c r="A208" s="218"/>
      <c r="B208" s="227" t="s">
        <v>168</v>
      </c>
      <c r="C208" s="227"/>
      <c r="D208" s="227" t="s">
        <v>127</v>
      </c>
      <c r="E208" s="227"/>
      <c r="F208" s="227" t="s">
        <v>70</v>
      </c>
      <c r="G208" s="227"/>
      <c r="H208" s="227" t="s">
        <v>10</v>
      </c>
      <c r="I208" s="227"/>
      <c r="J208" s="227" t="s">
        <v>11</v>
      </c>
      <c r="K208" s="227"/>
      <c r="L208" s="227" t="s">
        <v>55</v>
      </c>
      <c r="M208" s="227"/>
      <c r="N208" s="227" t="s">
        <v>71</v>
      </c>
      <c r="O208" s="227"/>
      <c r="P208" s="227" t="s">
        <v>11</v>
      </c>
      <c r="Q208" s="227"/>
      <c r="R208" s="227" t="s">
        <v>167</v>
      </c>
      <c r="S208" s="227"/>
      <c r="T208" s="227" t="s">
        <v>167</v>
      </c>
      <c r="U208" s="227"/>
      <c r="X208" s="644"/>
      <c r="Y208" s="645"/>
      <c r="Z208" s="633"/>
      <c r="AA208" s="633"/>
      <c r="AB208" s="633"/>
      <c r="AC208" s="633"/>
      <c r="AD208" s="633"/>
      <c r="AE208" s="633"/>
      <c r="AF208" s="633"/>
      <c r="AG208" s="633"/>
      <c r="AH208" s="633"/>
      <c r="AI208" s="633"/>
      <c r="AJ208" s="633"/>
      <c r="AK208" s="633"/>
      <c r="AL208" s="636"/>
    </row>
    <row r="209" spans="1:38" s="219" customFormat="1" ht="14" customHeight="1">
      <c r="A209" s="218"/>
      <c r="C209" s="233" t="s">
        <v>951</v>
      </c>
      <c r="E209" s="233" t="s">
        <v>900</v>
      </c>
      <c r="G209" s="227"/>
      <c r="I209" s="227"/>
      <c r="K209" s="227"/>
      <c r="M209" s="227"/>
      <c r="O209" s="227"/>
      <c r="Q209" s="227"/>
      <c r="S209" s="227"/>
      <c r="U209" s="227"/>
      <c r="X209" s="644"/>
      <c r="Y209" s="645"/>
      <c r="Z209" s="633"/>
      <c r="AA209" s="633"/>
      <c r="AB209" s="633"/>
      <c r="AC209" s="633"/>
      <c r="AD209" s="633"/>
      <c r="AE209" s="633"/>
      <c r="AF209" s="633"/>
      <c r="AG209" s="633"/>
      <c r="AH209" s="633"/>
      <c r="AI209" s="633"/>
      <c r="AJ209" s="633"/>
      <c r="AK209" s="633"/>
      <c r="AL209" s="636"/>
    </row>
    <row r="210" spans="1:38" s="219" customFormat="1" ht="13.5" customHeight="1">
      <c r="A210" s="218"/>
      <c r="G210" s="235" t="s">
        <v>936</v>
      </c>
      <c r="S210" s="233" t="s">
        <v>935</v>
      </c>
      <c r="X210" s="644">
        <f>V217/1000</f>
        <v>3.7192810000000001</v>
      </c>
      <c r="Y210" s="645">
        <f>X210</f>
        <v>3.7192810000000001</v>
      </c>
      <c r="Z210" s="633"/>
      <c r="AA210" s="632">
        <v>10</v>
      </c>
      <c r="AB210" s="633">
        <v>10</v>
      </c>
      <c r="AC210" s="632">
        <f>AA210-AB210</f>
        <v>0</v>
      </c>
      <c r="AD210" s="633">
        <v>10</v>
      </c>
      <c r="AE210" s="633">
        <f>COUNTA($B$213:$T$213)</f>
        <v>10</v>
      </c>
      <c r="AF210" s="633">
        <v>10</v>
      </c>
      <c r="AG210" s="632">
        <f>AE210-AF210</f>
        <v>0</v>
      </c>
      <c r="AH210" s="633">
        <v>10</v>
      </c>
      <c r="AI210" s="633"/>
      <c r="AJ210" s="633">
        <v>3.7189999999999999</v>
      </c>
      <c r="AK210" s="633">
        <v>3.7189999999999999</v>
      </c>
      <c r="AL210" s="636">
        <v>3.7189999999999999</v>
      </c>
    </row>
    <row r="211" spans="1:38" s="219" customFormat="1" ht="13.5" customHeight="1">
      <c r="A211" s="218"/>
      <c r="X211" s="644"/>
      <c r="Y211" s="645"/>
      <c r="Z211" s="633"/>
      <c r="AA211" s="632"/>
      <c r="AB211" s="633"/>
      <c r="AC211" s="632"/>
      <c r="AD211" s="633"/>
      <c r="AE211" s="633"/>
      <c r="AF211" s="633"/>
      <c r="AG211" s="632"/>
      <c r="AH211" s="633"/>
      <c r="AI211" s="633"/>
      <c r="AJ211" s="633"/>
      <c r="AK211" s="633"/>
      <c r="AL211" s="636"/>
    </row>
    <row r="212" spans="1:38" s="219" customFormat="1" ht="13.5" customHeight="1">
      <c r="A212" s="218"/>
      <c r="B212" s="219">
        <v>161</v>
      </c>
      <c r="D212" s="219">
        <v>162</v>
      </c>
      <c r="F212" s="219">
        <v>163</v>
      </c>
      <c r="H212" s="219">
        <v>164</v>
      </c>
      <c r="J212" s="219">
        <v>165</v>
      </c>
      <c r="L212" s="219">
        <v>166</v>
      </c>
      <c r="N212" s="219">
        <v>167</v>
      </c>
      <c r="P212" s="219">
        <v>168</v>
      </c>
      <c r="R212" s="219">
        <v>169</v>
      </c>
      <c r="T212" s="219">
        <v>170</v>
      </c>
      <c r="X212" s="644"/>
      <c r="Y212" s="645"/>
      <c r="Z212" s="633"/>
      <c r="AA212" s="633"/>
      <c r="AB212" s="633"/>
      <c r="AC212" s="633"/>
      <c r="AD212" s="633"/>
      <c r="AE212" s="633"/>
      <c r="AF212" s="633"/>
      <c r="AG212" s="633"/>
      <c r="AH212" s="633"/>
      <c r="AI212" s="633"/>
      <c r="AJ212" s="633"/>
      <c r="AK212" s="633"/>
      <c r="AL212" s="636"/>
    </row>
    <row r="213" spans="1:38" s="219" customFormat="1" ht="13.5" customHeight="1">
      <c r="A213" s="218"/>
      <c r="B213" s="227" t="s">
        <v>177</v>
      </c>
      <c r="C213" s="227"/>
      <c r="D213" s="227" t="s">
        <v>178</v>
      </c>
      <c r="E213" s="227"/>
      <c r="F213" s="227" t="s">
        <v>179</v>
      </c>
      <c r="G213" s="227"/>
      <c r="H213" s="227" t="s">
        <v>180</v>
      </c>
      <c r="I213" s="227"/>
      <c r="J213" s="227" t="s">
        <v>181</v>
      </c>
      <c r="K213" s="227"/>
      <c r="L213" s="227" t="s">
        <v>182</v>
      </c>
      <c r="M213" s="227"/>
      <c r="N213" s="227" t="s">
        <v>183</v>
      </c>
      <c r="O213" s="227"/>
      <c r="P213" s="227" t="s">
        <v>184</v>
      </c>
      <c r="Q213" s="227"/>
      <c r="R213" s="227" t="s">
        <v>185</v>
      </c>
      <c r="S213" s="227"/>
      <c r="T213" s="227" t="s">
        <v>186</v>
      </c>
      <c r="U213" s="227"/>
      <c r="X213" s="644"/>
      <c r="Y213" s="645"/>
      <c r="Z213" s="633"/>
      <c r="AA213" s="633"/>
      <c r="AB213" s="633"/>
      <c r="AC213" s="633"/>
      <c r="AD213" s="633"/>
      <c r="AE213" s="633"/>
      <c r="AF213" s="633"/>
      <c r="AG213" s="633"/>
      <c r="AH213" s="633"/>
      <c r="AI213" s="633"/>
      <c r="AJ213" s="633"/>
      <c r="AK213" s="633"/>
      <c r="AL213" s="636"/>
    </row>
    <row r="214" spans="1:38" s="219" customFormat="1" ht="13.5" customHeight="1">
      <c r="A214" s="218"/>
      <c r="X214" s="644"/>
      <c r="Y214" s="645"/>
      <c r="Z214" s="633"/>
      <c r="AA214" s="633"/>
      <c r="AB214" s="633"/>
      <c r="AC214" s="633"/>
      <c r="AD214" s="633"/>
      <c r="AE214" s="633"/>
      <c r="AF214" s="633"/>
      <c r="AG214" s="633"/>
      <c r="AH214" s="633"/>
      <c r="AI214" s="633"/>
      <c r="AJ214" s="633"/>
      <c r="AK214" s="633"/>
      <c r="AL214" s="636"/>
    </row>
    <row r="215" spans="1:38" s="219" customFormat="1" ht="13.5" customHeight="1">
      <c r="A215" s="218"/>
      <c r="B215" s="227"/>
      <c r="D215" s="227"/>
      <c r="E215" s="227"/>
      <c r="F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X215" s="644"/>
      <c r="Y215" s="645"/>
      <c r="Z215" s="633"/>
      <c r="AA215" s="633"/>
      <c r="AB215" s="633"/>
      <c r="AC215" s="633"/>
      <c r="AD215" s="633"/>
      <c r="AE215" s="633"/>
      <c r="AF215" s="633"/>
      <c r="AG215" s="633"/>
      <c r="AH215" s="633"/>
      <c r="AI215" s="633"/>
      <c r="AJ215" s="633"/>
      <c r="AK215" s="633"/>
      <c r="AL215" s="636"/>
    </row>
    <row r="216" spans="1:38" s="219" customFormat="1" ht="13.5" customHeight="1" thickBot="1">
      <c r="A216" s="218"/>
      <c r="B216" s="227"/>
      <c r="D216" s="227"/>
      <c r="E216" s="227"/>
      <c r="F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X216" s="644"/>
      <c r="Y216" s="645"/>
      <c r="Z216" s="633"/>
      <c r="AA216" s="633"/>
      <c r="AB216" s="633"/>
      <c r="AC216" s="633"/>
      <c r="AD216" s="633"/>
      <c r="AE216" s="633"/>
      <c r="AF216" s="633"/>
      <c r="AG216" s="633"/>
      <c r="AH216" s="633"/>
      <c r="AI216" s="633"/>
      <c r="AJ216" s="633"/>
      <c r="AK216" s="633"/>
      <c r="AL216" s="636"/>
    </row>
    <row r="217" spans="1:38" s="219" customFormat="1" ht="13.5" customHeight="1">
      <c r="A217" s="218"/>
      <c r="B217" s="229"/>
      <c r="C217" s="228">
        <v>355.56200000000001</v>
      </c>
      <c r="D217" s="229"/>
      <c r="E217" s="228">
        <v>393</v>
      </c>
      <c r="F217" s="229"/>
      <c r="G217" s="228">
        <v>411</v>
      </c>
      <c r="H217" s="229"/>
      <c r="I217" s="228">
        <v>386</v>
      </c>
      <c r="J217" s="229"/>
      <c r="K217" s="228">
        <v>386</v>
      </c>
      <c r="L217" s="229"/>
      <c r="M217" s="228">
        <v>388</v>
      </c>
      <c r="N217" s="252"/>
      <c r="O217" s="228">
        <v>350</v>
      </c>
      <c r="P217" s="229"/>
      <c r="Q217" s="228">
        <v>353</v>
      </c>
      <c r="R217" s="229"/>
      <c r="S217" s="228">
        <v>326.71899999999999</v>
      </c>
      <c r="T217" s="229"/>
      <c r="U217" s="228">
        <v>370</v>
      </c>
      <c r="V217" s="637">
        <f>SUM(C217:U217)</f>
        <v>3719.2809999999999</v>
      </c>
      <c r="W217" s="638"/>
      <c r="X217" s="644"/>
      <c r="Y217" s="645"/>
      <c r="Z217" s="633"/>
      <c r="AA217" s="633"/>
      <c r="AB217" s="633"/>
      <c r="AC217" s="633"/>
      <c r="AD217" s="633"/>
      <c r="AE217" s="633"/>
      <c r="AF217" s="633"/>
      <c r="AG217" s="633"/>
      <c r="AH217" s="633"/>
      <c r="AI217" s="633"/>
      <c r="AJ217" s="633"/>
      <c r="AK217" s="633"/>
      <c r="AL217" s="636"/>
    </row>
    <row r="218" spans="1:38" s="219" customFormat="1" ht="13.5" customHeight="1">
      <c r="A218" s="218"/>
      <c r="B218" s="230"/>
      <c r="C218" s="228"/>
      <c r="D218" s="230"/>
      <c r="E218" s="228"/>
      <c r="F218" s="230"/>
      <c r="G218" s="228"/>
      <c r="H218" s="230"/>
      <c r="I218" s="228"/>
      <c r="J218" s="230"/>
      <c r="K218" s="228"/>
      <c r="L218" s="230" t="s">
        <v>68</v>
      </c>
      <c r="M218" s="228"/>
      <c r="N218" s="295"/>
      <c r="O218" s="228"/>
      <c r="P218" s="230"/>
      <c r="Q218" s="228"/>
      <c r="R218" s="230"/>
      <c r="S218" s="228"/>
      <c r="T218" s="230"/>
      <c r="U218" s="228"/>
      <c r="X218" s="644"/>
      <c r="Y218" s="645"/>
      <c r="Z218" s="633"/>
      <c r="AA218" s="633"/>
      <c r="AB218" s="633"/>
      <c r="AC218" s="633"/>
      <c r="AD218" s="633"/>
      <c r="AE218" s="633"/>
      <c r="AF218" s="633"/>
      <c r="AG218" s="633"/>
      <c r="AH218" s="633"/>
      <c r="AI218" s="633"/>
      <c r="AJ218" s="633"/>
      <c r="AK218" s="633"/>
      <c r="AL218" s="636"/>
    </row>
    <row r="219" spans="1:38" s="219" customFormat="1" ht="13.5" customHeight="1" thickBot="1">
      <c r="A219" s="218"/>
      <c r="B219" s="274"/>
      <c r="D219" s="274"/>
      <c r="F219" s="274"/>
      <c r="H219" s="274"/>
      <c r="J219" s="274"/>
      <c r="L219" s="274"/>
      <c r="N219" s="315"/>
      <c r="P219" s="274"/>
      <c r="R219" s="274"/>
      <c r="T219" s="274"/>
      <c r="X219" s="644"/>
      <c r="Y219" s="645"/>
      <c r="Z219" s="633"/>
      <c r="AA219" s="633"/>
      <c r="AB219" s="633"/>
      <c r="AC219" s="633"/>
      <c r="AD219" s="633"/>
      <c r="AE219" s="633"/>
      <c r="AF219" s="633"/>
      <c r="AG219" s="633"/>
      <c r="AH219" s="633"/>
      <c r="AI219" s="633"/>
      <c r="AJ219" s="633"/>
      <c r="AK219" s="633"/>
      <c r="AL219" s="636"/>
    </row>
    <row r="220" spans="1:38" s="219" customFormat="1" ht="14" customHeight="1">
      <c r="A220" s="218"/>
      <c r="B220" s="227" t="s">
        <v>12</v>
      </c>
      <c r="C220" s="227"/>
      <c r="D220" s="227" t="s">
        <v>70</v>
      </c>
      <c r="E220" s="227"/>
      <c r="F220" s="227" t="s">
        <v>55</v>
      </c>
      <c r="G220" s="227"/>
      <c r="H220" s="227" t="s">
        <v>12</v>
      </c>
      <c r="I220" s="227"/>
      <c r="J220" s="227" t="s">
        <v>12</v>
      </c>
      <c r="K220" s="227"/>
      <c r="L220" s="227" t="s">
        <v>12</v>
      </c>
      <c r="M220" s="227"/>
      <c r="N220" s="227" t="s">
        <v>12</v>
      </c>
      <c r="O220" s="227"/>
      <c r="P220" s="227" t="s">
        <v>12</v>
      </c>
      <c r="Q220" s="227"/>
      <c r="R220" s="227" t="s">
        <v>12</v>
      </c>
      <c r="S220" s="227"/>
      <c r="T220" s="227" t="s">
        <v>25</v>
      </c>
      <c r="U220" s="227"/>
      <c r="X220" s="644"/>
      <c r="Y220" s="645"/>
      <c r="Z220" s="633"/>
      <c r="AA220" s="633"/>
      <c r="AB220" s="633"/>
      <c r="AC220" s="633"/>
      <c r="AD220" s="633"/>
      <c r="AE220" s="633"/>
      <c r="AF220" s="633"/>
      <c r="AG220" s="633"/>
      <c r="AH220" s="633"/>
      <c r="AI220" s="633"/>
      <c r="AJ220" s="633"/>
      <c r="AK220" s="633"/>
      <c r="AL220" s="636"/>
    </row>
    <row r="221" spans="1:38" s="219" customFormat="1" ht="14" customHeight="1">
      <c r="A221" s="218"/>
      <c r="X221" s="644"/>
      <c r="Y221" s="645"/>
      <c r="Z221" s="633"/>
      <c r="AA221" s="633"/>
      <c r="AB221" s="633"/>
      <c r="AC221" s="633"/>
      <c r="AD221" s="633"/>
      <c r="AE221" s="633"/>
      <c r="AF221" s="633"/>
      <c r="AG221" s="633"/>
      <c r="AH221" s="633"/>
      <c r="AI221" s="633"/>
      <c r="AJ221" s="633"/>
      <c r="AK221" s="633"/>
      <c r="AL221" s="636"/>
    </row>
    <row r="222" spans="1:38" s="219" customFormat="1" ht="13.5" customHeight="1">
      <c r="A222" s="218"/>
      <c r="X222" s="644">
        <f>V229/1000</f>
        <v>4.0915549999999996</v>
      </c>
      <c r="Y222" s="645">
        <f>X222</f>
        <v>4.0915549999999996</v>
      </c>
      <c r="Z222" s="633"/>
      <c r="AA222" s="632">
        <v>10</v>
      </c>
      <c r="AB222" s="633">
        <v>10</v>
      </c>
      <c r="AC222" s="632">
        <f>AA222-AB222</f>
        <v>0</v>
      </c>
      <c r="AD222" s="633">
        <v>10</v>
      </c>
      <c r="AE222" s="633">
        <f>COUNTA($B$225:$T$225)</f>
        <v>10</v>
      </c>
      <c r="AF222" s="633">
        <v>10</v>
      </c>
      <c r="AG222" s="632">
        <f>AE222-AF222</f>
        <v>0</v>
      </c>
      <c r="AH222" s="633">
        <v>10</v>
      </c>
      <c r="AI222" s="633"/>
      <c r="AJ222" s="633">
        <v>4.0910000000000002</v>
      </c>
      <c r="AK222" s="633">
        <v>4.0910000000000002</v>
      </c>
      <c r="AL222" s="636">
        <v>0.80500000000000005</v>
      </c>
    </row>
    <row r="223" spans="1:38" s="219" customFormat="1" ht="13.5" customHeight="1">
      <c r="A223" s="218"/>
      <c r="X223" s="644"/>
      <c r="Y223" s="645"/>
      <c r="Z223" s="633"/>
      <c r="AA223" s="632"/>
      <c r="AB223" s="633"/>
      <c r="AC223" s="632"/>
      <c r="AD223" s="633"/>
      <c r="AE223" s="633"/>
      <c r="AF223" s="633"/>
      <c r="AG223" s="632"/>
      <c r="AH223" s="633"/>
      <c r="AI223" s="633"/>
      <c r="AJ223" s="633"/>
      <c r="AK223" s="633"/>
      <c r="AL223" s="636"/>
    </row>
    <row r="224" spans="1:38" s="219" customFormat="1" ht="13.5" customHeight="1">
      <c r="A224" s="218"/>
      <c r="B224" s="219">
        <v>171</v>
      </c>
      <c r="D224" s="219">
        <v>172</v>
      </c>
      <c r="F224" s="219">
        <v>173</v>
      </c>
      <c r="H224" s="219">
        <v>174</v>
      </c>
      <c r="J224" s="219">
        <v>175</v>
      </c>
      <c r="L224" s="219">
        <v>176</v>
      </c>
      <c r="N224" s="219">
        <v>177</v>
      </c>
      <c r="P224" s="219">
        <v>178</v>
      </c>
      <c r="R224" s="219">
        <v>179</v>
      </c>
      <c r="T224" s="219">
        <v>180</v>
      </c>
      <c r="X224" s="644"/>
      <c r="Y224" s="645"/>
      <c r="Z224" s="633"/>
      <c r="AA224" s="633"/>
      <c r="AB224" s="633"/>
      <c r="AC224" s="633"/>
      <c r="AD224" s="633"/>
      <c r="AE224" s="633"/>
      <c r="AF224" s="633"/>
      <c r="AG224" s="633"/>
      <c r="AH224" s="633"/>
      <c r="AI224" s="633"/>
      <c r="AJ224" s="633"/>
      <c r="AK224" s="633"/>
      <c r="AL224" s="636"/>
    </row>
    <row r="225" spans="1:38" s="219" customFormat="1" ht="13.5" customHeight="1">
      <c r="A225" s="218"/>
      <c r="B225" s="227" t="s">
        <v>187</v>
      </c>
      <c r="C225" s="227"/>
      <c r="D225" s="227" t="s">
        <v>188</v>
      </c>
      <c r="E225" s="227"/>
      <c r="F225" s="227" t="s">
        <v>189</v>
      </c>
      <c r="G225" s="227"/>
      <c r="H225" s="227" t="s">
        <v>190</v>
      </c>
      <c r="I225" s="227"/>
      <c r="J225" s="227" t="s">
        <v>191</v>
      </c>
      <c r="K225" s="227"/>
      <c r="L225" s="227" t="s">
        <v>534</v>
      </c>
      <c r="M225" s="227"/>
      <c r="N225" s="227" t="s">
        <v>613</v>
      </c>
      <c r="O225" s="227"/>
      <c r="P225" s="227" t="s">
        <v>612</v>
      </c>
      <c r="Q225" s="227"/>
      <c r="R225" s="227" t="s">
        <v>193</v>
      </c>
      <c r="S225" s="227"/>
      <c r="T225" s="227" t="s">
        <v>194</v>
      </c>
      <c r="U225" s="227"/>
      <c r="X225" s="644"/>
      <c r="Y225" s="645"/>
      <c r="Z225" s="633"/>
      <c r="AA225" s="633"/>
      <c r="AB225" s="633"/>
      <c r="AC225" s="633"/>
      <c r="AD225" s="633"/>
      <c r="AE225" s="633"/>
      <c r="AF225" s="633"/>
      <c r="AG225" s="633"/>
      <c r="AH225" s="633"/>
      <c r="AI225" s="633"/>
      <c r="AJ225" s="633"/>
      <c r="AK225" s="633"/>
      <c r="AL225" s="636"/>
    </row>
    <row r="226" spans="1:38" s="219" customFormat="1" ht="13.5" customHeight="1">
      <c r="A226" s="218"/>
      <c r="X226" s="644"/>
      <c r="Y226" s="645"/>
      <c r="Z226" s="633"/>
      <c r="AA226" s="633"/>
      <c r="AB226" s="633"/>
      <c r="AC226" s="633"/>
      <c r="AD226" s="633"/>
      <c r="AE226" s="633"/>
      <c r="AF226" s="633"/>
      <c r="AG226" s="633"/>
      <c r="AH226" s="633"/>
      <c r="AI226" s="633"/>
      <c r="AJ226" s="633"/>
      <c r="AK226" s="633"/>
      <c r="AL226" s="636"/>
    </row>
    <row r="227" spans="1:38" s="219" customFormat="1" ht="13.5" customHeight="1">
      <c r="A227" s="218"/>
      <c r="B227" s="227"/>
      <c r="D227" s="227"/>
      <c r="E227" s="227"/>
      <c r="F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X227" s="644"/>
      <c r="Y227" s="645"/>
      <c r="Z227" s="633"/>
      <c r="AA227" s="633"/>
      <c r="AB227" s="633"/>
      <c r="AC227" s="633"/>
      <c r="AD227" s="633"/>
      <c r="AE227" s="633"/>
      <c r="AF227" s="633"/>
      <c r="AG227" s="633"/>
      <c r="AH227" s="633"/>
      <c r="AI227" s="633"/>
      <c r="AJ227" s="633"/>
      <c r="AK227" s="633"/>
      <c r="AL227" s="636"/>
    </row>
    <row r="228" spans="1:38" s="219" customFormat="1" ht="13.5" customHeight="1" thickBot="1">
      <c r="A228" s="218"/>
      <c r="B228" s="227"/>
      <c r="D228" s="227"/>
      <c r="E228" s="227"/>
      <c r="F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X228" s="644"/>
      <c r="Y228" s="645"/>
      <c r="Z228" s="633"/>
      <c r="AA228" s="633"/>
      <c r="AB228" s="633"/>
      <c r="AC228" s="633"/>
      <c r="AD228" s="633"/>
      <c r="AE228" s="633"/>
      <c r="AF228" s="633"/>
      <c r="AG228" s="633"/>
      <c r="AH228" s="633"/>
      <c r="AI228" s="633"/>
      <c r="AJ228" s="633"/>
      <c r="AK228" s="633"/>
      <c r="AL228" s="636"/>
    </row>
    <row r="229" spans="1:38" s="219" customFormat="1" ht="13.5" customHeight="1">
      <c r="A229" s="218"/>
      <c r="B229" s="229"/>
      <c r="C229" s="228">
        <v>438.762</v>
      </c>
      <c r="D229" s="229"/>
      <c r="E229" s="228">
        <v>367</v>
      </c>
      <c r="F229" s="229"/>
      <c r="G229" s="228">
        <v>475</v>
      </c>
      <c r="H229" s="229"/>
      <c r="I229" s="228">
        <v>362</v>
      </c>
      <c r="J229" s="229"/>
      <c r="K229" s="228">
        <v>429.02499999999998</v>
      </c>
      <c r="L229" s="229"/>
      <c r="M229" s="228">
        <v>412</v>
      </c>
      <c r="N229" s="229"/>
      <c r="O229" s="228">
        <v>421</v>
      </c>
      <c r="P229" s="229"/>
      <c r="Q229" s="228">
        <v>419.42</v>
      </c>
      <c r="R229" s="229"/>
      <c r="S229" s="228">
        <v>403.34800000000001</v>
      </c>
      <c r="T229" s="229"/>
      <c r="U229" s="228">
        <v>364</v>
      </c>
      <c r="V229" s="637">
        <f>SUM(C229:U229)</f>
        <v>4091.5549999999998</v>
      </c>
      <c r="W229" s="638"/>
      <c r="X229" s="644"/>
      <c r="Y229" s="645"/>
      <c r="Z229" s="633"/>
      <c r="AA229" s="633"/>
      <c r="AB229" s="633"/>
      <c r="AC229" s="633"/>
      <c r="AD229" s="633"/>
      <c r="AE229" s="633"/>
      <c r="AF229" s="633"/>
      <c r="AG229" s="633"/>
      <c r="AH229" s="633"/>
      <c r="AI229" s="633"/>
      <c r="AJ229" s="633"/>
      <c r="AK229" s="633"/>
      <c r="AL229" s="636"/>
    </row>
    <row r="230" spans="1:38" s="219" customFormat="1" ht="13.5" customHeight="1">
      <c r="A230" s="218"/>
      <c r="B230" s="230"/>
      <c r="C230" s="228"/>
      <c r="D230" s="230"/>
      <c r="E230" s="228"/>
      <c r="F230" s="230"/>
      <c r="G230" s="228"/>
      <c r="H230" s="230"/>
      <c r="I230" s="228"/>
      <c r="J230" s="230"/>
      <c r="K230" s="228"/>
      <c r="L230" s="230" t="s">
        <v>253</v>
      </c>
      <c r="M230" s="227"/>
      <c r="N230" s="230" t="s">
        <v>253</v>
      </c>
      <c r="O230" s="228"/>
      <c r="P230" s="230" t="s">
        <v>253</v>
      </c>
      <c r="Q230" s="228"/>
      <c r="R230" s="230"/>
      <c r="S230" s="228"/>
      <c r="T230" s="230" t="s">
        <v>253</v>
      </c>
      <c r="U230" s="228"/>
      <c r="X230" s="644"/>
      <c r="Y230" s="645"/>
      <c r="Z230" s="633"/>
      <c r="AA230" s="633"/>
      <c r="AB230" s="633"/>
      <c r="AC230" s="633"/>
      <c r="AD230" s="633"/>
      <c r="AE230" s="633"/>
      <c r="AF230" s="633"/>
      <c r="AG230" s="633"/>
      <c r="AH230" s="633"/>
      <c r="AI230" s="633"/>
      <c r="AJ230" s="633"/>
      <c r="AK230" s="633"/>
      <c r="AL230" s="636"/>
    </row>
    <row r="231" spans="1:38" s="219" customFormat="1" ht="13.5" customHeight="1" thickBot="1">
      <c r="A231" s="218"/>
      <c r="B231" s="274"/>
      <c r="D231" s="274"/>
      <c r="F231" s="274"/>
      <c r="H231" s="274"/>
      <c r="J231" s="274"/>
      <c r="L231" s="274"/>
      <c r="M231" s="227"/>
      <c r="N231" s="274"/>
      <c r="P231" s="274"/>
      <c r="R231" s="274"/>
      <c r="T231" s="274"/>
      <c r="X231" s="644"/>
      <c r="Y231" s="645"/>
      <c r="Z231" s="633"/>
      <c r="AA231" s="633"/>
      <c r="AB231" s="633"/>
      <c r="AC231" s="633"/>
      <c r="AD231" s="633"/>
      <c r="AE231" s="633"/>
      <c r="AF231" s="633"/>
      <c r="AG231" s="633"/>
      <c r="AH231" s="633"/>
      <c r="AI231" s="633"/>
      <c r="AJ231" s="633"/>
      <c r="AK231" s="633"/>
      <c r="AL231" s="636"/>
    </row>
    <row r="232" spans="1:38" s="219" customFormat="1" ht="14" customHeight="1">
      <c r="A232" s="218"/>
      <c r="B232" s="227" t="s">
        <v>12</v>
      </c>
      <c r="C232" s="227"/>
      <c r="D232" s="227" t="s">
        <v>52</v>
      </c>
      <c r="E232" s="227"/>
      <c r="F232" s="227" t="s">
        <v>22</v>
      </c>
      <c r="G232" s="227"/>
      <c r="H232" s="227" t="s">
        <v>55</v>
      </c>
      <c r="I232" s="227"/>
      <c r="J232" s="227" t="s">
        <v>71</v>
      </c>
      <c r="K232" s="227"/>
      <c r="L232" s="227" t="s">
        <v>10</v>
      </c>
      <c r="M232" s="227"/>
      <c r="N232" s="227" t="s">
        <v>55</v>
      </c>
      <c r="O232" s="227"/>
      <c r="P232" s="227" t="s">
        <v>12</v>
      </c>
      <c r="Q232" s="227"/>
      <c r="R232" s="227" t="s">
        <v>69</v>
      </c>
      <c r="S232" s="227"/>
      <c r="T232" s="227" t="s">
        <v>70</v>
      </c>
      <c r="U232" s="227"/>
      <c r="X232" s="644"/>
      <c r="Y232" s="645"/>
      <c r="Z232" s="633"/>
      <c r="AA232" s="633"/>
      <c r="AB232" s="633"/>
      <c r="AC232" s="633"/>
      <c r="AD232" s="633"/>
      <c r="AE232" s="633"/>
      <c r="AF232" s="633"/>
      <c r="AG232" s="633"/>
      <c r="AH232" s="633"/>
      <c r="AI232" s="633"/>
      <c r="AJ232" s="633"/>
      <c r="AK232" s="633"/>
      <c r="AL232" s="636"/>
    </row>
    <row r="233" spans="1:38" s="219" customFormat="1" ht="14" customHeight="1">
      <c r="A233" s="218"/>
      <c r="E233" s="233" t="s">
        <v>900</v>
      </c>
      <c r="M233" s="235" t="s">
        <v>950</v>
      </c>
      <c r="Q233" s="227"/>
      <c r="U233" s="227"/>
      <c r="X233" s="644"/>
      <c r="Y233" s="645"/>
      <c r="Z233" s="633"/>
      <c r="AA233" s="633"/>
      <c r="AB233" s="633"/>
      <c r="AC233" s="633"/>
      <c r="AD233" s="633"/>
      <c r="AE233" s="633"/>
      <c r="AF233" s="633"/>
      <c r="AG233" s="633"/>
      <c r="AH233" s="633"/>
      <c r="AI233" s="633"/>
      <c r="AJ233" s="633"/>
      <c r="AK233" s="633"/>
      <c r="AL233" s="636"/>
    </row>
    <row r="234" spans="1:38" s="219" customFormat="1" ht="13.5" customHeight="1">
      <c r="A234" s="218"/>
      <c r="L234" s="242" t="s">
        <v>952</v>
      </c>
      <c r="O234" s="253"/>
      <c r="X234" s="644">
        <f>V241/1000</f>
        <v>1.7862850000000001</v>
      </c>
      <c r="Y234" s="645">
        <f>X234</f>
        <v>1.7862850000000001</v>
      </c>
      <c r="Z234" s="633"/>
      <c r="AA234" s="633">
        <v>6</v>
      </c>
      <c r="AB234" s="633">
        <v>6</v>
      </c>
      <c r="AC234" s="633">
        <f>AA234-AB234</f>
        <v>0</v>
      </c>
      <c r="AD234" s="633">
        <v>6</v>
      </c>
      <c r="AE234" s="633">
        <f>COUNTA($B$237:$L$237)</f>
        <v>6</v>
      </c>
      <c r="AF234" s="633">
        <v>6</v>
      </c>
      <c r="AG234" s="633">
        <f>AE234-AF234</f>
        <v>0</v>
      </c>
      <c r="AH234" s="633">
        <v>5</v>
      </c>
      <c r="AI234" s="633"/>
      <c r="AJ234" s="633">
        <v>1.786</v>
      </c>
      <c r="AK234" s="633">
        <v>1.786</v>
      </c>
      <c r="AL234" s="636"/>
    </row>
    <row r="235" spans="1:38" s="219" customFormat="1" ht="13.5" customHeight="1">
      <c r="A235" s="218"/>
      <c r="O235" s="253"/>
      <c r="X235" s="644"/>
      <c r="Y235" s="645"/>
      <c r="Z235" s="633"/>
      <c r="AA235" s="633"/>
      <c r="AB235" s="633"/>
      <c r="AC235" s="633"/>
      <c r="AD235" s="633"/>
      <c r="AE235" s="633"/>
      <c r="AF235" s="633"/>
      <c r="AG235" s="633"/>
      <c r="AH235" s="633"/>
      <c r="AI235" s="633"/>
      <c r="AJ235" s="633"/>
      <c r="AK235" s="633"/>
      <c r="AL235" s="636"/>
    </row>
    <row r="236" spans="1:38" s="219" customFormat="1" ht="13.5" customHeight="1">
      <c r="A236" s="218"/>
      <c r="B236" s="219">
        <v>181</v>
      </c>
      <c r="D236" s="219">
        <v>182</v>
      </c>
      <c r="F236" s="219">
        <v>183</v>
      </c>
      <c r="H236" s="219">
        <v>184</v>
      </c>
      <c r="J236" s="219">
        <v>185</v>
      </c>
      <c r="L236" s="219">
        <v>186</v>
      </c>
      <c r="X236" s="644"/>
      <c r="Y236" s="633"/>
      <c r="Z236" s="633"/>
      <c r="AA236" s="633"/>
      <c r="AB236" s="633"/>
      <c r="AC236" s="633"/>
      <c r="AD236" s="633"/>
      <c r="AE236" s="633"/>
      <c r="AF236" s="633"/>
      <c r="AG236" s="633"/>
      <c r="AH236" s="633"/>
      <c r="AI236" s="633"/>
      <c r="AJ236" s="633"/>
      <c r="AK236" s="633"/>
      <c r="AL236" s="636"/>
    </row>
    <row r="237" spans="1:38" s="219" customFormat="1" ht="13.5" customHeight="1">
      <c r="A237" s="218"/>
      <c r="B237" s="227" t="s">
        <v>195</v>
      </c>
      <c r="C237" s="227"/>
      <c r="D237" s="227" t="s">
        <v>196</v>
      </c>
      <c r="E237" s="227"/>
      <c r="F237" s="227" t="s">
        <v>197</v>
      </c>
      <c r="G237" s="227"/>
      <c r="H237" s="227" t="s">
        <v>198</v>
      </c>
      <c r="I237" s="227"/>
      <c r="J237" s="227" t="s">
        <v>627</v>
      </c>
      <c r="K237" s="227"/>
      <c r="L237" s="227" t="s">
        <v>199</v>
      </c>
      <c r="X237" s="644"/>
      <c r="Y237" s="633"/>
      <c r="Z237" s="633"/>
      <c r="AA237" s="633"/>
      <c r="AB237" s="633"/>
      <c r="AC237" s="633"/>
      <c r="AD237" s="633"/>
      <c r="AE237" s="633"/>
      <c r="AF237" s="633"/>
      <c r="AG237" s="633"/>
      <c r="AH237" s="633"/>
      <c r="AI237" s="633"/>
      <c r="AJ237" s="633"/>
      <c r="AK237" s="633"/>
      <c r="AL237" s="636"/>
    </row>
    <row r="238" spans="1:38" s="219" customFormat="1" ht="13.5" customHeight="1">
      <c r="A238" s="218"/>
      <c r="U238" s="227"/>
      <c r="X238" s="644"/>
      <c r="Y238" s="633"/>
      <c r="Z238" s="633"/>
      <c r="AA238" s="633"/>
      <c r="AB238" s="633"/>
      <c r="AC238" s="633"/>
      <c r="AD238" s="633"/>
      <c r="AE238" s="633"/>
      <c r="AF238" s="633"/>
      <c r="AG238" s="633"/>
      <c r="AH238" s="633"/>
      <c r="AI238" s="633"/>
      <c r="AJ238" s="633"/>
      <c r="AK238" s="633"/>
      <c r="AL238" s="636"/>
    </row>
    <row r="239" spans="1:38" s="219" customFormat="1" ht="13.5" customHeight="1">
      <c r="A239" s="218"/>
      <c r="B239" s="227"/>
      <c r="D239" s="227"/>
      <c r="E239" s="227"/>
      <c r="F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X239" s="644"/>
      <c r="Y239" s="633"/>
      <c r="Z239" s="633"/>
      <c r="AA239" s="633"/>
      <c r="AB239" s="633"/>
      <c r="AC239" s="633"/>
      <c r="AD239" s="633"/>
      <c r="AE239" s="633"/>
      <c r="AF239" s="633"/>
      <c r="AG239" s="633"/>
      <c r="AH239" s="633"/>
      <c r="AI239" s="633"/>
      <c r="AJ239" s="633"/>
      <c r="AK239" s="633"/>
      <c r="AL239" s="636"/>
    </row>
    <row r="240" spans="1:38" s="219" customFormat="1" ht="15" customHeight="1" thickBot="1">
      <c r="A240" s="218"/>
      <c r="B240" s="227"/>
      <c r="D240" s="227"/>
      <c r="E240" s="227"/>
      <c r="F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X240" s="644"/>
      <c r="Y240" s="633"/>
      <c r="Z240" s="633"/>
      <c r="AA240" s="633"/>
      <c r="AB240" s="633"/>
      <c r="AC240" s="633"/>
      <c r="AD240" s="633"/>
      <c r="AE240" s="633"/>
      <c r="AF240" s="633"/>
      <c r="AG240" s="633"/>
      <c r="AH240" s="633"/>
      <c r="AI240" s="633"/>
      <c r="AJ240" s="633"/>
      <c r="AK240" s="633"/>
      <c r="AL240" s="636"/>
    </row>
    <row r="241" spans="1:38" s="219" customFormat="1" ht="13.5" customHeight="1">
      <c r="A241" s="218"/>
      <c r="B241" s="229"/>
      <c r="C241" s="228">
        <v>343</v>
      </c>
      <c r="D241" s="229"/>
      <c r="E241" s="228">
        <v>331</v>
      </c>
      <c r="F241" s="229"/>
      <c r="G241" s="228">
        <v>344</v>
      </c>
      <c r="H241" s="229"/>
      <c r="I241" s="228">
        <v>397.94200000000001</v>
      </c>
      <c r="J241" s="229"/>
      <c r="K241" s="228">
        <v>370.34300000000002</v>
      </c>
      <c r="L241" s="229"/>
      <c r="V241" s="637">
        <f>SUM(C241:U241)</f>
        <v>1786.2850000000001</v>
      </c>
      <c r="W241" s="638"/>
      <c r="X241" s="644"/>
      <c r="Y241" s="633"/>
      <c r="Z241" s="633"/>
      <c r="AA241" s="633"/>
      <c r="AB241" s="633"/>
      <c r="AC241" s="633"/>
      <c r="AD241" s="633"/>
      <c r="AE241" s="633"/>
      <c r="AF241" s="633"/>
      <c r="AG241" s="633"/>
      <c r="AH241" s="633"/>
      <c r="AI241" s="633"/>
      <c r="AJ241" s="633"/>
      <c r="AK241" s="633"/>
      <c r="AL241" s="636"/>
    </row>
    <row r="242" spans="1:38" s="219" customFormat="1" ht="13.5" customHeight="1">
      <c r="A242" s="218"/>
      <c r="B242" s="230" t="s">
        <v>253</v>
      </c>
      <c r="C242" s="228"/>
      <c r="D242" s="230" t="s">
        <v>253</v>
      </c>
      <c r="E242" s="228"/>
      <c r="F242" s="230" t="s">
        <v>253</v>
      </c>
      <c r="G242" s="228"/>
      <c r="H242" s="230" t="s">
        <v>253</v>
      </c>
      <c r="I242" s="228"/>
      <c r="J242" s="230"/>
      <c r="K242" s="228"/>
      <c r="L242" s="230"/>
      <c r="X242" s="644"/>
      <c r="Y242" s="633"/>
      <c r="Z242" s="633"/>
      <c r="AA242" s="633"/>
      <c r="AB242" s="633"/>
      <c r="AC242" s="633"/>
      <c r="AD242" s="633"/>
      <c r="AE242" s="633"/>
      <c r="AF242" s="633"/>
      <c r="AG242" s="633"/>
      <c r="AH242" s="633"/>
      <c r="AI242" s="633"/>
      <c r="AJ242" s="633"/>
      <c r="AK242" s="633"/>
      <c r="AL242" s="636"/>
    </row>
    <row r="243" spans="1:38" s="219" customFormat="1" ht="15" customHeight="1" thickBot="1">
      <c r="A243" s="218"/>
      <c r="B243" s="274"/>
      <c r="D243" s="274"/>
      <c r="F243" s="274"/>
      <c r="H243" s="274"/>
      <c r="J243" s="274"/>
      <c r="L243" s="231"/>
      <c r="X243" s="644"/>
      <c r="Y243" s="633"/>
      <c r="Z243" s="633"/>
      <c r="AA243" s="633"/>
      <c r="AB243" s="633"/>
      <c r="AC243" s="633"/>
      <c r="AD243" s="633"/>
      <c r="AE243" s="633"/>
      <c r="AF243" s="633"/>
      <c r="AG243" s="633"/>
      <c r="AH243" s="633"/>
      <c r="AI243" s="633"/>
      <c r="AJ243" s="633"/>
      <c r="AK243" s="633"/>
      <c r="AL243" s="636"/>
    </row>
    <row r="244" spans="1:38" s="219" customFormat="1" ht="14" customHeight="1" thickBot="1">
      <c r="A244" s="218"/>
      <c r="B244" s="227" t="s">
        <v>12</v>
      </c>
      <c r="C244" s="227"/>
      <c r="D244" s="227" t="s">
        <v>11</v>
      </c>
      <c r="E244" s="227"/>
      <c r="F244" s="227" t="s">
        <v>11</v>
      </c>
      <c r="G244" s="227"/>
      <c r="H244" s="227" t="s">
        <v>12</v>
      </c>
      <c r="I244" s="227"/>
      <c r="J244" s="227" t="s">
        <v>80</v>
      </c>
      <c r="K244" s="227"/>
      <c r="L244" s="227" t="s">
        <v>8</v>
      </c>
      <c r="U244" s="257"/>
      <c r="V244" s="652">
        <f>SUM(V20:W243)/1000</f>
        <v>70.495460999999992</v>
      </c>
      <c r="W244" s="653"/>
      <c r="X244" s="646"/>
      <c r="Y244" s="648"/>
      <c r="Z244" s="648"/>
      <c r="AA244" s="648"/>
      <c r="AB244" s="648"/>
      <c r="AC244" s="648"/>
      <c r="AD244" s="648"/>
      <c r="AE244" s="648"/>
      <c r="AF244" s="648"/>
      <c r="AG244" s="648"/>
      <c r="AH244" s="648"/>
      <c r="AI244" s="648"/>
      <c r="AJ244" s="648"/>
      <c r="AK244" s="648"/>
      <c r="AL244" s="649"/>
    </row>
    <row r="245" spans="1:38" s="219" customFormat="1" ht="20" customHeight="1" thickBot="1">
      <c r="A245" s="258"/>
      <c r="B245" s="259"/>
      <c r="C245" s="260"/>
      <c r="D245" s="259"/>
      <c r="E245" s="260"/>
      <c r="F245" s="259"/>
      <c r="G245" s="260"/>
      <c r="H245" s="259"/>
      <c r="I245" s="260"/>
      <c r="J245" s="259"/>
      <c r="K245" s="259"/>
      <c r="L245" s="259" t="s">
        <v>833</v>
      </c>
      <c r="M245" s="259"/>
      <c r="N245" s="259"/>
      <c r="O245" s="259"/>
      <c r="P245" s="259"/>
      <c r="Q245" s="259"/>
      <c r="R245" s="259"/>
      <c r="S245" s="259"/>
      <c r="T245" s="259"/>
      <c r="U245" s="654" t="s">
        <v>927</v>
      </c>
      <c r="V245" s="655"/>
      <c r="W245" s="656"/>
      <c r="X245" s="264">
        <f>SUM(X20:X244)</f>
        <v>70.495461000000006</v>
      </c>
      <c r="Y245" s="264">
        <f t="shared" ref="Y245:AL245" si="2">SUM(Y20:Y244)</f>
        <v>70.495461000000006</v>
      </c>
      <c r="Z245" s="265">
        <f t="shared" si="2"/>
        <v>11</v>
      </c>
      <c r="AA245" s="265">
        <f t="shared" si="2"/>
        <v>186</v>
      </c>
      <c r="AB245" s="265">
        <f t="shared" si="2"/>
        <v>185</v>
      </c>
      <c r="AC245" s="265">
        <f t="shared" si="2"/>
        <v>2</v>
      </c>
      <c r="AD245" s="265">
        <f t="shared" si="2"/>
        <v>185</v>
      </c>
      <c r="AE245" s="265">
        <f t="shared" si="2"/>
        <v>186</v>
      </c>
      <c r="AF245" s="265">
        <f t="shared" si="2"/>
        <v>184</v>
      </c>
      <c r="AG245" s="265">
        <f t="shared" si="2"/>
        <v>2</v>
      </c>
      <c r="AH245" s="265">
        <f t="shared" si="2"/>
        <v>180</v>
      </c>
      <c r="AI245" s="265">
        <f t="shared" si="2"/>
        <v>0</v>
      </c>
      <c r="AJ245" s="264">
        <f t="shared" si="2"/>
        <v>67.814000000000007</v>
      </c>
      <c r="AK245" s="264">
        <f t="shared" si="2"/>
        <v>67.813000000000002</v>
      </c>
      <c r="AL245" s="266">
        <f t="shared" si="2"/>
        <v>61.106000000000002</v>
      </c>
    </row>
    <row r="246" spans="1:38" s="234" customFormat="1" ht="13.5" customHeight="1"/>
    <row r="247" spans="1:38" s="234" customFormat="1" ht="13.5" customHeight="1"/>
    <row r="248" spans="1:38" s="234" customFormat="1" ht="13.5" customHeight="1"/>
    <row r="249" spans="1:38" s="234" customFormat="1" ht="13.5" customHeight="1"/>
    <row r="250" spans="1:38" s="234" customFormat="1" ht="13.5" customHeight="1"/>
    <row r="251" spans="1:38" s="234" customFormat="1" ht="13.5" customHeight="1"/>
    <row r="252" spans="1:38" s="234" customFormat="1" ht="13.5" customHeight="1"/>
    <row r="253" spans="1:38" s="234" customFormat="1" ht="13.5" customHeight="1"/>
    <row r="254" spans="1:38" s="234" customFormat="1" ht="13.5" customHeight="1"/>
    <row r="255" spans="1:38" s="234" customFormat="1" ht="13.5" customHeight="1"/>
    <row r="256" spans="1:38" s="234" customFormat="1" ht="13.5" customHeight="1"/>
    <row r="257" s="234" customFormat="1" ht="13.5" customHeight="1"/>
    <row r="258" s="234" customFormat="1" ht="13.5" customHeight="1"/>
    <row r="259" s="234" customFormat="1" ht="13.5" customHeight="1"/>
    <row r="260" s="234" customFormat="1" ht="13.5" customHeight="1"/>
    <row r="261" s="234" customFormat="1" ht="13.5" customHeight="1"/>
    <row r="262" s="234" customFormat="1" ht="13.5" customHeight="1"/>
    <row r="263" s="234" customFormat="1" ht="13.5" customHeight="1"/>
    <row r="264" s="234" customFormat="1" ht="13.5" customHeight="1"/>
    <row r="265" s="234" customFormat="1" ht="13.5" customHeight="1"/>
    <row r="266" s="234" customFormat="1" ht="13.5" customHeight="1"/>
    <row r="267" s="234" customFormat="1" ht="13.5" customHeight="1"/>
    <row r="268" s="234" customFormat="1" ht="13.5" customHeight="1"/>
    <row r="269" s="234" customFormat="1" ht="13.5" customHeight="1"/>
    <row r="270" s="234" customFormat="1" ht="13.5" customHeight="1"/>
    <row r="271" s="234" customFormat="1" ht="13.5" customHeight="1"/>
    <row r="272" s="234" customFormat="1" ht="13.5" customHeight="1"/>
    <row r="273" s="234" customFormat="1" ht="13.5" customHeight="1"/>
    <row r="274" s="234" customFormat="1" ht="13.5" customHeight="1"/>
    <row r="275" s="234" customFormat="1" ht="13.5" customHeight="1"/>
    <row r="276" s="234" customFormat="1" ht="13.5" customHeight="1"/>
    <row r="277" s="234" customFormat="1" ht="13.5" customHeight="1"/>
    <row r="278" s="234" customFormat="1" ht="13.5" customHeight="1"/>
    <row r="279" s="234" customFormat="1" ht="13.5" customHeight="1"/>
    <row r="280" s="234" customFormat="1" ht="13.5" customHeight="1"/>
    <row r="281" s="234" customFormat="1" ht="13.5" customHeight="1"/>
    <row r="282" s="234" customFormat="1" ht="13.5" customHeight="1"/>
    <row r="283" s="234" customFormat="1" ht="13.5" customHeight="1"/>
    <row r="284" s="234" customFormat="1" ht="13.5" customHeight="1"/>
    <row r="285" s="234" customFormat="1" ht="13.5" customHeight="1"/>
    <row r="286" s="234" customFormat="1" ht="13.5" customHeight="1"/>
    <row r="287" s="234" customFormat="1" ht="13.5" customHeight="1"/>
    <row r="288" s="234" customFormat="1" ht="13.5" customHeight="1"/>
    <row r="289" spans="5:19" s="234" customFormat="1" ht="13.5" customHeight="1"/>
    <row r="290" spans="5:19" s="234" customFormat="1" ht="13.5" customHeight="1"/>
    <row r="291" spans="5:19" s="234" customFormat="1" ht="13.5" customHeight="1"/>
    <row r="292" spans="5:19" s="234" customFormat="1" ht="13.5" customHeight="1"/>
    <row r="293" spans="5:19" s="234" customFormat="1" ht="13.5" customHeight="1"/>
    <row r="294" spans="5:19" s="234" customFormat="1" ht="13.5" customHeight="1"/>
    <row r="295" spans="5:19" s="234" customFormat="1" ht="13.5" customHeight="1"/>
    <row r="296" spans="5:19" s="234" customFormat="1" ht="13.5" customHeight="1"/>
    <row r="297" spans="5:19" s="234" customFormat="1" ht="13.5" customHeight="1"/>
    <row r="298" spans="5:19" s="234" customFormat="1" ht="13.5" customHeight="1"/>
    <row r="299" spans="5:19" s="234" customFormat="1" ht="13.5" customHeight="1"/>
    <row r="300" spans="5:19" s="234" customFormat="1" ht="13.5" customHeight="1"/>
    <row r="301" spans="5:19" s="234" customFormat="1" ht="13.5" customHeight="1"/>
    <row r="302" spans="5:19" s="234" customFormat="1" ht="13.5" customHeight="1"/>
    <row r="303" spans="5:19" ht="13.5" customHeight="1">
      <c r="E303" s="234"/>
      <c r="G303" s="234"/>
      <c r="I303" s="234"/>
      <c r="M303" s="234"/>
      <c r="Q303" s="234"/>
      <c r="S303" s="234"/>
    </row>
    <row r="304" spans="5:19" ht="13.5" customHeight="1">
      <c r="E304" s="234"/>
      <c r="G304" s="234"/>
      <c r="I304" s="234"/>
      <c r="M304" s="234"/>
      <c r="Q304" s="234"/>
      <c r="S304" s="234"/>
    </row>
    <row r="305" spans="5:19" ht="13.5" customHeight="1">
      <c r="E305" s="234"/>
      <c r="G305" s="234"/>
      <c r="I305" s="234"/>
      <c r="M305" s="234"/>
      <c r="Q305" s="234"/>
      <c r="S305" s="234"/>
    </row>
    <row r="306" spans="5:19" ht="13.5" customHeight="1">
      <c r="E306" s="234"/>
      <c r="G306" s="234"/>
      <c r="I306" s="234"/>
      <c r="M306" s="234"/>
      <c r="Q306" s="234"/>
      <c r="S306" s="234"/>
    </row>
    <row r="307" spans="5:19" ht="13.5" customHeight="1">
      <c r="E307" s="234"/>
      <c r="G307" s="234"/>
      <c r="I307" s="234"/>
      <c r="M307" s="234"/>
      <c r="Q307" s="234"/>
      <c r="S307" s="234"/>
    </row>
    <row r="308" spans="5:19" ht="13.5" customHeight="1">
      <c r="E308" s="234"/>
      <c r="G308" s="234"/>
      <c r="I308" s="234"/>
      <c r="M308" s="234"/>
      <c r="Q308" s="234"/>
      <c r="S308" s="234"/>
    </row>
    <row r="309" spans="5:19" ht="13.5" customHeight="1">
      <c r="E309" s="234"/>
      <c r="G309" s="234"/>
      <c r="I309" s="234"/>
      <c r="M309" s="234"/>
      <c r="Q309" s="234"/>
      <c r="S309" s="234"/>
    </row>
    <row r="310" spans="5:19" ht="13.5" customHeight="1">
      <c r="E310" s="234"/>
      <c r="G310" s="234"/>
      <c r="I310" s="234"/>
      <c r="M310" s="234"/>
      <c r="Q310" s="234"/>
      <c r="S310" s="234"/>
    </row>
    <row r="311" spans="5:19" ht="13.5" customHeight="1">
      <c r="E311" s="234"/>
      <c r="G311" s="234"/>
      <c r="I311" s="234"/>
      <c r="M311" s="234"/>
      <c r="Q311" s="234"/>
      <c r="S311" s="234"/>
    </row>
    <row r="312" spans="5:19" ht="13.5" customHeight="1">
      <c r="E312" s="234"/>
      <c r="G312" s="234"/>
      <c r="I312" s="234"/>
      <c r="M312" s="234"/>
      <c r="Q312" s="234"/>
      <c r="S312" s="234"/>
    </row>
    <row r="313" spans="5:19" ht="13.5" customHeight="1">
      <c r="E313" s="234"/>
      <c r="G313" s="234"/>
      <c r="I313" s="234"/>
      <c r="M313" s="234"/>
      <c r="Q313" s="234"/>
      <c r="S313" s="234"/>
    </row>
    <row r="314" spans="5:19" ht="13.5" customHeight="1">
      <c r="E314" s="234"/>
      <c r="G314" s="234"/>
      <c r="I314" s="234"/>
      <c r="M314" s="234"/>
      <c r="Q314" s="234"/>
      <c r="S314" s="234"/>
    </row>
    <row r="315" spans="5:19" ht="13.5" customHeight="1">
      <c r="E315" s="234"/>
      <c r="G315" s="234"/>
      <c r="I315" s="234"/>
      <c r="M315" s="234"/>
      <c r="Q315" s="234"/>
      <c r="S315" s="234"/>
    </row>
    <row r="316" spans="5:19" ht="13.5" customHeight="1">
      <c r="E316" s="234"/>
      <c r="G316" s="234"/>
      <c r="I316" s="234"/>
      <c r="M316" s="234"/>
      <c r="Q316" s="234"/>
      <c r="S316" s="234"/>
    </row>
    <row r="317" spans="5:19" ht="13.5" customHeight="1">
      <c r="E317" s="234"/>
      <c r="G317" s="234"/>
      <c r="I317" s="234"/>
      <c r="M317" s="234"/>
      <c r="Q317" s="234"/>
      <c r="S317" s="234"/>
    </row>
    <row r="318" spans="5:19" ht="13.5" customHeight="1">
      <c r="E318" s="234"/>
      <c r="G318" s="234"/>
      <c r="I318" s="234"/>
      <c r="M318" s="234"/>
      <c r="Q318" s="234"/>
      <c r="S318" s="234"/>
    </row>
    <row r="319" spans="5:19" ht="13.5" customHeight="1">
      <c r="E319" s="234"/>
      <c r="G319" s="234"/>
      <c r="I319" s="234"/>
      <c r="M319" s="234"/>
      <c r="Q319" s="234"/>
      <c r="S319" s="234"/>
    </row>
    <row r="320" spans="5:19" ht="13.5" customHeight="1">
      <c r="E320" s="234"/>
      <c r="G320" s="234"/>
      <c r="I320" s="234"/>
      <c r="M320" s="234"/>
      <c r="Q320" s="234"/>
      <c r="S320" s="234"/>
    </row>
    <row r="321" spans="5:19" ht="13.5" customHeight="1">
      <c r="E321" s="234"/>
      <c r="G321" s="234"/>
      <c r="I321" s="234"/>
      <c r="M321" s="234"/>
      <c r="Q321" s="234"/>
      <c r="S321" s="234"/>
    </row>
    <row r="322" spans="5:19" ht="13.5" customHeight="1">
      <c r="E322" s="234"/>
      <c r="G322" s="234"/>
      <c r="I322" s="234"/>
      <c r="M322" s="234"/>
      <c r="Q322" s="234"/>
      <c r="S322" s="234"/>
    </row>
    <row r="323" spans="5:19" ht="13.5" customHeight="1">
      <c r="E323" s="234"/>
      <c r="G323" s="234"/>
      <c r="I323" s="234"/>
      <c r="M323" s="234"/>
      <c r="Q323" s="234"/>
      <c r="S323" s="234"/>
    </row>
    <row r="324" spans="5:19" ht="13.5" customHeight="1">
      <c r="E324" s="234"/>
      <c r="G324" s="234"/>
      <c r="I324" s="234"/>
      <c r="M324" s="234"/>
      <c r="Q324" s="234"/>
      <c r="S324" s="234"/>
    </row>
    <row r="325" spans="5:19" ht="13.5" customHeight="1">
      <c r="E325" s="234"/>
      <c r="G325" s="234"/>
      <c r="I325" s="234"/>
      <c r="M325" s="234"/>
      <c r="Q325" s="234"/>
      <c r="S325" s="234"/>
    </row>
    <row r="326" spans="5:19" ht="13.5" customHeight="1">
      <c r="E326" s="234"/>
      <c r="G326" s="234"/>
      <c r="I326" s="234"/>
      <c r="M326" s="234"/>
      <c r="Q326" s="234"/>
      <c r="S326" s="234"/>
    </row>
    <row r="327" spans="5:19" ht="13.5" customHeight="1">
      <c r="E327" s="234"/>
      <c r="G327" s="234"/>
      <c r="I327" s="234"/>
      <c r="M327" s="234"/>
      <c r="Q327" s="234"/>
      <c r="S327" s="234"/>
    </row>
    <row r="328" spans="5:19" ht="13.5" customHeight="1">
      <c r="E328" s="234"/>
      <c r="G328" s="234"/>
      <c r="I328" s="234"/>
      <c r="M328" s="234"/>
      <c r="Q328" s="234"/>
    </row>
    <row r="329" spans="5:19" ht="13.5" customHeight="1">
      <c r="E329" s="234"/>
      <c r="G329" s="234"/>
      <c r="I329" s="234"/>
      <c r="M329" s="234"/>
      <c r="Q329" s="234"/>
    </row>
    <row r="330" spans="5:19" ht="13.5" customHeight="1">
      <c r="E330" s="234"/>
      <c r="G330" s="234"/>
      <c r="I330" s="234"/>
      <c r="M330" s="234"/>
      <c r="Q330" s="234"/>
    </row>
    <row r="331" spans="5:19" ht="13.5" customHeight="1">
      <c r="E331" s="234"/>
      <c r="G331" s="234"/>
      <c r="I331" s="234"/>
      <c r="M331" s="234"/>
      <c r="Q331" s="234"/>
    </row>
    <row r="332" spans="5:19" ht="13.5" customHeight="1">
      <c r="E332" s="234"/>
      <c r="G332" s="234"/>
      <c r="I332" s="234"/>
      <c r="M332" s="234"/>
      <c r="Q332" s="234"/>
    </row>
    <row r="333" spans="5:19" ht="13.5" customHeight="1">
      <c r="E333" s="234"/>
      <c r="G333" s="234"/>
      <c r="I333" s="234"/>
      <c r="M333" s="234"/>
      <c r="Q333" s="234"/>
    </row>
    <row r="334" spans="5:19" ht="13.5" customHeight="1">
      <c r="E334" s="234"/>
      <c r="G334" s="234"/>
      <c r="I334" s="234"/>
      <c r="M334" s="234"/>
      <c r="Q334" s="234"/>
    </row>
    <row r="335" spans="5:19" ht="13.5" customHeight="1">
      <c r="E335" s="234"/>
      <c r="G335" s="234"/>
      <c r="I335" s="234"/>
      <c r="M335" s="234"/>
      <c r="Q335" s="234"/>
    </row>
    <row r="336" spans="5:19" ht="13.5" customHeight="1">
      <c r="E336" s="234"/>
      <c r="G336" s="234"/>
      <c r="I336" s="234"/>
      <c r="M336" s="234"/>
      <c r="Q336" s="234"/>
    </row>
    <row r="337" spans="5:17" ht="13.5" customHeight="1">
      <c r="E337" s="234"/>
      <c r="G337" s="234"/>
      <c r="I337" s="234"/>
      <c r="M337" s="234"/>
      <c r="Q337" s="234"/>
    </row>
    <row r="338" spans="5:17" ht="13.5" customHeight="1">
      <c r="E338" s="234"/>
      <c r="G338" s="234"/>
      <c r="I338" s="234"/>
      <c r="M338" s="234"/>
      <c r="Q338" s="234"/>
    </row>
    <row r="339" spans="5:17" ht="13.5" customHeight="1">
      <c r="E339" s="234"/>
      <c r="G339" s="234"/>
      <c r="I339" s="234"/>
      <c r="M339" s="234"/>
      <c r="Q339" s="234"/>
    </row>
    <row r="340" spans="5:17" ht="13.5" customHeight="1">
      <c r="E340" s="234"/>
      <c r="G340" s="234"/>
      <c r="I340" s="234"/>
      <c r="M340" s="234"/>
      <c r="Q340" s="234"/>
    </row>
    <row r="341" spans="5:17" ht="13.5" customHeight="1">
      <c r="E341" s="234"/>
      <c r="G341" s="234"/>
      <c r="I341" s="234"/>
      <c r="M341" s="234"/>
      <c r="Q341" s="234"/>
    </row>
    <row r="342" spans="5:17" ht="13.5" customHeight="1">
      <c r="E342" s="234"/>
      <c r="G342" s="234"/>
      <c r="I342" s="234"/>
      <c r="M342" s="234"/>
      <c r="Q342" s="234"/>
    </row>
    <row r="343" spans="5:17" ht="13.5" customHeight="1">
      <c r="E343" s="234"/>
      <c r="G343" s="234"/>
      <c r="I343" s="234"/>
      <c r="M343" s="234"/>
      <c r="Q343" s="234"/>
    </row>
    <row r="344" spans="5:17" ht="13.5" customHeight="1">
      <c r="E344" s="234"/>
      <c r="G344" s="234"/>
      <c r="I344" s="234"/>
      <c r="M344" s="234"/>
      <c r="Q344" s="234"/>
    </row>
    <row r="345" spans="5:17" ht="13.5" customHeight="1">
      <c r="E345" s="234"/>
      <c r="G345" s="234"/>
      <c r="I345" s="234"/>
      <c r="M345" s="234"/>
      <c r="Q345" s="234"/>
    </row>
    <row r="346" spans="5:17" ht="13.5" customHeight="1">
      <c r="E346" s="234"/>
      <c r="G346" s="234"/>
      <c r="I346" s="234"/>
      <c r="M346" s="234"/>
    </row>
    <row r="347" spans="5:17" ht="13.5" customHeight="1">
      <c r="E347" s="234"/>
      <c r="G347" s="234"/>
      <c r="I347" s="234"/>
      <c r="M347" s="234"/>
    </row>
    <row r="348" spans="5:17" ht="13.5" customHeight="1">
      <c r="E348" s="234"/>
      <c r="G348" s="234"/>
      <c r="I348" s="234"/>
      <c r="M348" s="234"/>
    </row>
    <row r="349" spans="5:17" ht="13.5" customHeight="1">
      <c r="E349" s="234"/>
      <c r="G349" s="234"/>
      <c r="I349" s="234"/>
      <c r="M349" s="234"/>
    </row>
    <row r="350" spans="5:17" ht="13.5" customHeight="1">
      <c r="E350" s="234"/>
      <c r="G350" s="234"/>
      <c r="I350" s="234"/>
      <c r="M350" s="234"/>
    </row>
    <row r="351" spans="5:17" ht="13.5" customHeight="1">
      <c r="E351" s="234"/>
      <c r="G351" s="234"/>
      <c r="I351" s="234"/>
      <c r="M351" s="234"/>
    </row>
    <row r="352" spans="5:17" ht="13.5" customHeight="1">
      <c r="E352" s="234"/>
      <c r="G352" s="234"/>
      <c r="I352" s="234"/>
      <c r="M352" s="234"/>
    </row>
    <row r="353" spans="5:13" ht="13.5" customHeight="1">
      <c r="E353" s="234"/>
      <c r="G353" s="234"/>
      <c r="I353" s="234"/>
      <c r="M353" s="234"/>
    </row>
    <row r="354" spans="5:13" ht="13.5" customHeight="1">
      <c r="E354" s="234"/>
      <c r="G354" s="234"/>
      <c r="I354" s="234"/>
      <c r="M354" s="234"/>
    </row>
    <row r="355" spans="5:13" ht="13.5" customHeight="1">
      <c r="E355" s="234"/>
      <c r="G355" s="234"/>
      <c r="I355" s="234"/>
      <c r="M355" s="234"/>
    </row>
    <row r="356" spans="5:13" ht="13.5" customHeight="1">
      <c r="E356" s="234"/>
      <c r="G356" s="234"/>
      <c r="I356" s="234"/>
      <c r="M356" s="234"/>
    </row>
    <row r="357" spans="5:13" ht="13.5" customHeight="1">
      <c r="E357" s="234"/>
      <c r="G357" s="234"/>
      <c r="I357" s="234"/>
      <c r="M357" s="234"/>
    </row>
    <row r="358" spans="5:13" ht="13.5" customHeight="1">
      <c r="E358" s="234"/>
      <c r="G358" s="234"/>
      <c r="I358" s="234"/>
      <c r="M358" s="234"/>
    </row>
    <row r="359" spans="5:13" ht="13.5" customHeight="1">
      <c r="E359" s="234"/>
      <c r="G359" s="234"/>
      <c r="I359" s="234"/>
      <c r="M359" s="234"/>
    </row>
    <row r="360" spans="5:13" ht="13.5" customHeight="1">
      <c r="E360" s="234"/>
      <c r="G360" s="234"/>
      <c r="I360" s="234"/>
      <c r="M360" s="234"/>
    </row>
    <row r="361" spans="5:13" ht="13.5" customHeight="1">
      <c r="E361" s="234"/>
      <c r="G361" s="234"/>
      <c r="I361" s="234"/>
      <c r="M361" s="234"/>
    </row>
    <row r="362" spans="5:13" ht="13.5" customHeight="1">
      <c r="E362" s="234"/>
      <c r="G362" s="234"/>
      <c r="I362" s="234"/>
      <c r="M362" s="234"/>
    </row>
    <row r="363" spans="5:13" ht="13.5" customHeight="1">
      <c r="E363" s="234"/>
      <c r="G363" s="234"/>
      <c r="I363" s="234"/>
      <c r="M363" s="234"/>
    </row>
    <row r="364" spans="5:13" ht="13.5" customHeight="1">
      <c r="E364" s="234"/>
      <c r="G364" s="234"/>
      <c r="I364" s="234"/>
      <c r="M364" s="234"/>
    </row>
    <row r="365" spans="5:13" ht="13.5" customHeight="1">
      <c r="E365" s="234"/>
      <c r="G365" s="234"/>
      <c r="I365" s="234"/>
      <c r="M365" s="234"/>
    </row>
    <row r="366" spans="5:13" ht="13.5" customHeight="1">
      <c r="E366" s="234"/>
      <c r="G366" s="234"/>
      <c r="I366" s="234"/>
      <c r="M366" s="234"/>
    </row>
    <row r="367" spans="5:13" ht="13.5" customHeight="1">
      <c r="E367" s="234"/>
      <c r="G367" s="234"/>
      <c r="I367" s="234"/>
      <c r="M367" s="234"/>
    </row>
    <row r="368" spans="5:13" ht="13.5" customHeight="1">
      <c r="E368" s="234"/>
      <c r="G368" s="234"/>
      <c r="I368" s="234"/>
      <c r="M368" s="234"/>
    </row>
    <row r="369" spans="5:13" ht="13.5" customHeight="1">
      <c r="E369" s="234"/>
      <c r="G369" s="234"/>
      <c r="I369" s="234"/>
      <c r="M369" s="234"/>
    </row>
    <row r="370" spans="5:13" ht="13.5" customHeight="1">
      <c r="G370" s="234"/>
      <c r="I370" s="234"/>
    </row>
    <row r="371" spans="5:13" ht="13.5" customHeight="1">
      <c r="G371" s="234"/>
      <c r="I371" s="234"/>
    </row>
    <row r="372" spans="5:13" ht="13.5" customHeight="1">
      <c r="G372" s="234"/>
      <c r="I372" s="234"/>
    </row>
    <row r="373" spans="5:13" ht="13.5" customHeight="1">
      <c r="G373" s="234"/>
      <c r="I373" s="234"/>
    </row>
    <row r="374" spans="5:13" ht="13.5" customHeight="1">
      <c r="G374" s="234"/>
      <c r="I374" s="234"/>
    </row>
    <row r="375" spans="5:13" ht="13.5" customHeight="1">
      <c r="G375" s="234"/>
      <c r="I375" s="234"/>
    </row>
    <row r="376" spans="5:13" ht="12.5" customHeight="1">
      <c r="G376" s="234"/>
      <c r="I376" s="234"/>
    </row>
    <row r="377" spans="5:13" ht="12.5" customHeight="1">
      <c r="G377" s="234"/>
      <c r="I377" s="234"/>
    </row>
    <row r="378" spans="5:13" ht="12.5" customHeight="1">
      <c r="G378" s="234"/>
      <c r="I378" s="234"/>
    </row>
    <row r="379" spans="5:13" ht="12.5" customHeight="1">
      <c r="G379" s="234"/>
      <c r="I379" s="234"/>
    </row>
    <row r="380" spans="5:13" ht="12.5" customHeight="1">
      <c r="G380" s="234"/>
      <c r="I380" s="234"/>
    </row>
    <row r="381" spans="5:13" ht="12.5" customHeight="1">
      <c r="G381" s="234"/>
      <c r="I381" s="234"/>
    </row>
    <row r="382" spans="5:13" ht="12.5" customHeight="1">
      <c r="G382" s="234"/>
      <c r="I382" s="234"/>
    </row>
    <row r="383" spans="5:13" ht="12.5" customHeight="1">
      <c r="G383" s="234"/>
      <c r="I383" s="234"/>
    </row>
    <row r="384" spans="5:13" ht="12.5" customHeight="1">
      <c r="G384" s="234"/>
      <c r="I384" s="234"/>
    </row>
    <row r="385" spans="7:9" ht="12.5" customHeight="1">
      <c r="G385" s="234"/>
      <c r="I385" s="234"/>
    </row>
    <row r="386" spans="7:9" ht="12.5" customHeight="1">
      <c r="G386" s="234"/>
      <c r="I386" s="234"/>
    </row>
    <row r="387" spans="7:9" ht="12.5" customHeight="1">
      <c r="G387" s="234"/>
      <c r="I387" s="234"/>
    </row>
    <row r="388" spans="7:9" ht="12.5" customHeight="1">
      <c r="G388" s="234"/>
      <c r="I388" s="234"/>
    </row>
    <row r="389" spans="7:9" ht="12.5" customHeight="1">
      <c r="G389" s="234"/>
      <c r="I389" s="234"/>
    </row>
    <row r="390" spans="7:9" ht="12.5" customHeight="1">
      <c r="G390" s="234"/>
      <c r="I390" s="234"/>
    </row>
    <row r="391" spans="7:9" ht="12.5" customHeight="1">
      <c r="G391" s="234"/>
      <c r="I391" s="234"/>
    </row>
    <row r="392" spans="7:9" ht="12.5" customHeight="1">
      <c r="G392" s="234"/>
      <c r="I392" s="234"/>
    </row>
    <row r="393" spans="7:9" ht="12.5" customHeight="1">
      <c r="G393" s="234"/>
      <c r="I393" s="234"/>
    </row>
    <row r="394" spans="7:9" ht="12.5" customHeight="1">
      <c r="G394" s="234"/>
      <c r="I394" s="234"/>
    </row>
    <row r="395" spans="7:9" ht="12.5" customHeight="1">
      <c r="G395" s="234"/>
      <c r="I395" s="234"/>
    </row>
    <row r="396" spans="7:9" ht="12.5" customHeight="1">
      <c r="G396" s="234"/>
      <c r="I396" s="234"/>
    </row>
    <row r="397" spans="7:9" ht="12.5" customHeight="1">
      <c r="G397" s="234"/>
      <c r="I397" s="234"/>
    </row>
    <row r="398" spans="7:9" ht="12.5" customHeight="1">
      <c r="G398" s="234"/>
      <c r="I398" s="234"/>
    </row>
    <row r="399" spans="7:9" ht="12.5" customHeight="1">
      <c r="G399" s="234"/>
      <c r="I399" s="234"/>
    </row>
    <row r="400" spans="7:9" ht="12.5" customHeight="1">
      <c r="G400" s="234"/>
      <c r="I400" s="234"/>
    </row>
    <row r="401" spans="7:9" ht="12.5" customHeight="1">
      <c r="G401" s="234"/>
      <c r="I401" s="234"/>
    </row>
    <row r="402" spans="7:9" ht="12.5" customHeight="1">
      <c r="G402" s="234"/>
      <c r="I402" s="234"/>
    </row>
    <row r="403" spans="7:9" ht="12.5" customHeight="1">
      <c r="G403" s="234"/>
      <c r="I403" s="234"/>
    </row>
    <row r="404" spans="7:9" ht="12.5" customHeight="1">
      <c r="G404" s="234"/>
    </row>
    <row r="405" spans="7:9" ht="12.5" customHeight="1">
      <c r="G405" s="234"/>
    </row>
    <row r="406" spans="7:9" ht="12.5" customHeight="1"/>
    <row r="407" spans="7:9" ht="12.5" customHeight="1"/>
    <row r="408" spans="7:9" ht="12.5" customHeight="1"/>
    <row r="409" spans="7:9" ht="12.5" customHeight="1"/>
    <row r="410" spans="7:9" ht="12.5" customHeight="1"/>
    <row r="411" spans="7:9" ht="12.5" customHeight="1"/>
    <row r="412" spans="7:9" ht="12.5" customHeight="1"/>
    <row r="413" spans="7:9" ht="12.5" customHeight="1"/>
    <row r="414" spans="7:9" ht="12.5" customHeight="1"/>
    <row r="415" spans="7:9" ht="12.5" customHeight="1"/>
    <row r="416" spans="7:9" ht="12.5" customHeight="1"/>
    <row r="417" ht="12.5" customHeight="1"/>
    <row r="418" ht="12.5" customHeight="1"/>
    <row r="419" ht="12.5" customHeight="1"/>
    <row r="420" ht="12.5" customHeight="1"/>
    <row r="421" ht="12.5" customHeight="1"/>
    <row r="422" ht="12.5" customHeight="1"/>
    <row r="423" ht="12.5" customHeight="1"/>
    <row r="424" ht="12.5" customHeight="1"/>
    <row r="425" ht="12.5" customHeight="1"/>
    <row r="426" ht="12.5" customHeight="1"/>
    <row r="427" ht="12.5" customHeight="1"/>
    <row r="428" ht="12.5" customHeight="1"/>
    <row r="429" ht="12.5" customHeight="1"/>
    <row r="430" ht="12.5" customHeight="1"/>
    <row r="431" ht="12.5" customHeight="1"/>
    <row r="432" ht="12.5" customHeight="1"/>
    <row r="433" ht="12.5" customHeight="1"/>
    <row r="434" ht="12.5" customHeight="1"/>
    <row r="435" ht="12.5" customHeight="1"/>
    <row r="436" ht="12.5" customHeight="1"/>
    <row r="437" ht="12.5" customHeight="1"/>
    <row r="438" ht="12.5" customHeight="1"/>
    <row r="439" ht="12.5" customHeight="1"/>
    <row r="440" ht="12.5" customHeight="1"/>
    <row r="441" ht="12.5" customHeight="1"/>
    <row r="442" ht="12.5" customHeight="1"/>
    <row r="443" ht="12.5" customHeight="1"/>
    <row r="444" ht="12.5" customHeight="1"/>
    <row r="445" ht="12.5" customHeight="1"/>
    <row r="446" ht="12.5" customHeight="1"/>
    <row r="447" ht="12.5" customHeight="1"/>
    <row r="448" ht="12.5" customHeight="1"/>
    <row r="449" ht="12.5" customHeight="1"/>
    <row r="450" ht="12.5" customHeight="1"/>
    <row r="451" ht="12.5" customHeight="1"/>
    <row r="452" ht="12.5" customHeight="1"/>
    <row r="453" ht="12.5" customHeight="1"/>
    <row r="454" ht="12.5" customHeight="1"/>
    <row r="455" ht="12.5" customHeight="1"/>
    <row r="456" ht="12.5" customHeight="1"/>
    <row r="457" ht="12.5" customHeight="1"/>
    <row r="458" ht="12.5" customHeight="1"/>
    <row r="459" ht="12.5" customHeight="1"/>
    <row r="460" ht="12.5" customHeight="1"/>
    <row r="461" ht="12.5" customHeight="1"/>
    <row r="462" ht="12.5" customHeight="1"/>
    <row r="463" ht="12.5" customHeight="1"/>
    <row r="464" ht="12.5" customHeight="1"/>
    <row r="465" ht="12.5" customHeight="1"/>
    <row r="466" ht="12.5" customHeight="1"/>
    <row r="467" ht="12.5" customHeight="1"/>
    <row r="468" ht="12.5" customHeight="1"/>
    <row r="469" ht="12.5" customHeight="1"/>
    <row r="470" ht="12.5" customHeight="1"/>
    <row r="471" ht="12.5" customHeight="1"/>
    <row r="472" ht="12.5" customHeight="1"/>
    <row r="473" ht="12.5" customHeight="1"/>
    <row r="474" ht="12.5" customHeight="1"/>
    <row r="475" ht="12.5" customHeight="1"/>
    <row r="476" ht="12.5" customHeight="1"/>
    <row r="477" ht="12.5" customHeight="1"/>
    <row r="478" ht="12.5" customHeight="1"/>
    <row r="479" ht="12.5" customHeight="1"/>
    <row r="480" ht="12.5" customHeight="1"/>
    <row r="481" ht="12.5" customHeight="1"/>
    <row r="482" ht="12.5" customHeight="1"/>
    <row r="483" ht="12.5" customHeight="1"/>
    <row r="484" ht="12.5" customHeight="1"/>
    <row r="485" ht="12.5" customHeight="1"/>
    <row r="486" ht="12.5" customHeight="1"/>
    <row r="487" ht="12.5" customHeight="1"/>
    <row r="488" ht="12.5" customHeight="1"/>
    <row r="489" ht="12.5" customHeight="1"/>
    <row r="490" ht="12.5" customHeight="1"/>
    <row r="491" ht="12.5" customHeight="1"/>
    <row r="492" ht="12.5" customHeight="1"/>
    <row r="493" ht="12.5" customHeight="1"/>
    <row r="494" ht="12.5" customHeight="1"/>
    <row r="495" ht="12.5" customHeight="1"/>
    <row r="496" ht="12.5" customHeight="1"/>
    <row r="497" ht="12.5" customHeight="1"/>
    <row r="498" ht="12.5" customHeight="1"/>
    <row r="499" ht="12.5" customHeight="1"/>
    <row r="500" ht="12.5" customHeight="1"/>
    <row r="501" ht="12.5" customHeight="1"/>
    <row r="502" ht="12.5" customHeight="1"/>
    <row r="503" ht="12.5" customHeight="1"/>
    <row r="504" ht="12.5" customHeight="1"/>
    <row r="505" ht="12.5" customHeight="1"/>
    <row r="506" ht="12.5" customHeight="1"/>
    <row r="507" ht="12.5" customHeight="1"/>
    <row r="508" ht="12.5" customHeight="1"/>
    <row r="509" ht="12.5" customHeight="1"/>
    <row r="510" ht="12.5" customHeight="1"/>
    <row r="511" ht="12.5" customHeight="1"/>
    <row r="512" ht="12.5" customHeight="1"/>
    <row r="513" ht="12.5" customHeight="1"/>
    <row r="514" ht="12.5" customHeight="1"/>
    <row r="515" ht="12.5" customHeight="1"/>
    <row r="516" ht="12.5" customHeight="1"/>
    <row r="517" ht="12.5" customHeight="1"/>
    <row r="518" ht="12.5" customHeight="1"/>
    <row r="519" ht="12.5" customHeight="1"/>
    <row r="520" ht="12.5" customHeight="1"/>
    <row r="521" ht="12.5" customHeight="1"/>
    <row r="522" ht="12.5" customHeight="1"/>
    <row r="523" ht="12.5" customHeight="1"/>
    <row r="524" ht="12.5" customHeight="1"/>
    <row r="525" ht="12.5" customHeight="1"/>
    <row r="526" ht="12.5" customHeight="1"/>
    <row r="527" ht="12.5" customHeight="1"/>
    <row r="528" ht="12.5" customHeight="1"/>
    <row r="529" ht="12.5" customHeight="1"/>
    <row r="530" ht="12.5" customHeight="1"/>
    <row r="531" ht="12.5" customHeight="1"/>
    <row r="532" ht="12.5" customHeight="1"/>
    <row r="533" ht="12.5" customHeight="1"/>
    <row r="534" ht="12.5" customHeight="1"/>
    <row r="535" ht="12.5" customHeight="1"/>
    <row r="536" ht="12.5" customHeight="1"/>
    <row r="537" ht="12.5" customHeight="1"/>
    <row r="538" ht="12.5" customHeight="1"/>
    <row r="539" ht="12.5" customHeight="1"/>
    <row r="540" ht="12.5" customHeight="1"/>
    <row r="541" ht="12.5" customHeight="1"/>
    <row r="542" ht="12.5" customHeight="1"/>
    <row r="543" ht="12.5" customHeight="1"/>
    <row r="544" ht="12.5" customHeight="1"/>
    <row r="545" ht="12.5" customHeight="1"/>
    <row r="546" ht="12.5" customHeight="1"/>
    <row r="547" ht="12.5" customHeight="1"/>
    <row r="548" ht="12.5" customHeight="1"/>
    <row r="549" ht="12.5" customHeight="1"/>
    <row r="550" ht="12.5" customHeight="1"/>
    <row r="551" ht="12.5" customHeight="1"/>
    <row r="552" ht="12.5" customHeight="1"/>
    <row r="553" ht="12.5" customHeight="1"/>
    <row r="554" ht="12.5" customHeight="1"/>
    <row r="555" ht="12.5" customHeight="1"/>
    <row r="556" ht="12.5" customHeight="1"/>
    <row r="557" ht="12.5" customHeight="1"/>
    <row r="558" ht="12.5" customHeight="1"/>
    <row r="559" ht="12.5" customHeight="1"/>
    <row r="560" ht="12.5" customHeight="1"/>
    <row r="561" ht="12.5" customHeight="1"/>
    <row r="562" ht="12.5" customHeight="1"/>
    <row r="563" ht="12.5" customHeight="1"/>
    <row r="564" ht="12.5" customHeight="1"/>
    <row r="565" ht="12.5" customHeight="1"/>
    <row r="566" ht="12.5" customHeight="1"/>
    <row r="567" ht="12.5" customHeight="1"/>
    <row r="568" ht="12.5" customHeight="1"/>
    <row r="569" ht="12.5" customHeight="1"/>
    <row r="570" ht="12.5" customHeight="1"/>
    <row r="571" ht="12.5" customHeight="1"/>
    <row r="572" ht="12.5" customHeight="1"/>
    <row r="573" ht="12.5" customHeight="1"/>
    <row r="574" ht="12.5" customHeight="1"/>
    <row r="575" ht="12.5" customHeight="1"/>
    <row r="576" ht="12.5" customHeight="1"/>
    <row r="577" ht="12.5" customHeight="1"/>
    <row r="578" ht="12.5" customHeight="1"/>
    <row r="579" ht="12.5" customHeight="1"/>
    <row r="580" ht="12.5" customHeight="1"/>
    <row r="581" ht="12.5" customHeight="1"/>
    <row r="582" ht="12.5" customHeight="1"/>
    <row r="583" ht="12.5" customHeight="1"/>
    <row r="584" ht="12.5" customHeight="1"/>
    <row r="585" ht="12.5" customHeight="1"/>
    <row r="586" ht="12.5" customHeight="1"/>
    <row r="587" ht="12.5" customHeight="1"/>
    <row r="588" ht="12.5" customHeight="1"/>
    <row r="589" ht="12.5" customHeight="1"/>
    <row r="590" ht="12.5" customHeight="1"/>
    <row r="591" ht="12.5" customHeight="1"/>
    <row r="592" ht="12.5" customHeight="1"/>
    <row r="593" ht="12.5" customHeight="1"/>
    <row r="594" ht="12.5" customHeight="1"/>
    <row r="595" ht="12.5" customHeight="1"/>
    <row r="596" ht="12.5" customHeight="1"/>
    <row r="597" ht="12.5" customHeight="1"/>
    <row r="598" ht="12.5" customHeight="1"/>
    <row r="599" ht="12.5" customHeight="1"/>
    <row r="600" ht="12.5" customHeight="1"/>
    <row r="601" ht="12.5" customHeight="1"/>
    <row r="602" ht="12.5" customHeight="1"/>
    <row r="603" ht="12.5" customHeight="1"/>
    <row r="604" ht="12.5" customHeight="1"/>
    <row r="605" ht="12.5" customHeight="1"/>
    <row r="606" ht="12.5" customHeight="1"/>
    <row r="607" ht="12.5" customHeight="1"/>
    <row r="608" ht="12.5" customHeight="1"/>
    <row r="609" ht="12.5" customHeight="1"/>
    <row r="610" ht="12.5" customHeight="1"/>
    <row r="611" ht="12.5" customHeight="1"/>
    <row r="612" ht="12.5" customHeight="1"/>
    <row r="613" ht="12.5" customHeight="1"/>
    <row r="614" ht="12.5" customHeight="1"/>
    <row r="615" ht="12.5" customHeight="1"/>
    <row r="616" ht="12.5" customHeight="1"/>
    <row r="617" ht="12.5" customHeight="1"/>
    <row r="618" ht="12.5" customHeight="1"/>
    <row r="619" ht="12.5" customHeight="1"/>
    <row r="620" ht="12.5" customHeight="1"/>
    <row r="621" ht="12.5" customHeight="1"/>
    <row r="622" ht="12.5" customHeight="1"/>
    <row r="623" ht="12.5" customHeight="1"/>
    <row r="624" ht="12.5" customHeight="1"/>
    <row r="625" ht="12.5" customHeight="1"/>
    <row r="626" ht="12.5" customHeight="1"/>
    <row r="627" ht="12.5" customHeight="1"/>
    <row r="628" ht="12.5" customHeight="1"/>
    <row r="629" ht="12.5" customHeight="1"/>
    <row r="630" ht="12.5" customHeight="1"/>
    <row r="631" ht="12.5" customHeight="1"/>
    <row r="632" ht="12.5" customHeight="1"/>
    <row r="633" ht="12.5" customHeight="1"/>
    <row r="634" ht="12.5" customHeight="1"/>
    <row r="635" ht="12.5" customHeight="1"/>
    <row r="636" ht="12.5" customHeight="1"/>
    <row r="637" ht="12.5" customHeight="1"/>
    <row r="638" ht="12.5" customHeight="1"/>
    <row r="639" ht="12.5" customHeight="1"/>
    <row r="640" ht="12.5" customHeight="1"/>
    <row r="641" ht="12.5" customHeight="1"/>
    <row r="642" ht="12.5" customHeight="1"/>
    <row r="643" ht="12.5" customHeight="1"/>
    <row r="644" ht="12.5" customHeight="1"/>
    <row r="645" ht="12.5" customHeight="1"/>
    <row r="646" ht="12.5" customHeight="1"/>
    <row r="647" ht="12.5" customHeight="1"/>
    <row r="648" ht="12.5" customHeight="1"/>
    <row r="649" ht="12.5" customHeight="1"/>
    <row r="650" ht="12.5" customHeight="1"/>
    <row r="651" ht="12.5" customHeight="1"/>
    <row r="652" ht="12.5" customHeight="1"/>
    <row r="653" ht="12.5" customHeight="1"/>
    <row r="654" ht="12.5" customHeight="1"/>
    <row r="655" ht="12.5" customHeight="1"/>
    <row r="656" ht="12.5" customHeight="1"/>
    <row r="657" ht="12.5" customHeight="1"/>
    <row r="658" ht="12.5" customHeight="1"/>
    <row r="659" ht="12.5" customHeight="1"/>
    <row r="660" ht="12.5" customHeight="1"/>
    <row r="661" ht="12.5" customHeight="1"/>
    <row r="662" ht="12.5" customHeight="1"/>
    <row r="663" ht="12.5" customHeight="1"/>
    <row r="664" ht="12.5" customHeight="1"/>
    <row r="665" ht="12.5" customHeight="1"/>
    <row r="666" ht="12.5" customHeight="1"/>
    <row r="667" ht="12.5" customHeight="1"/>
    <row r="668" ht="12.5" customHeight="1"/>
    <row r="669" ht="12.5" customHeight="1"/>
    <row r="670" ht="12.5" customHeight="1"/>
    <row r="671" ht="12.5" customHeight="1"/>
    <row r="672" ht="12.5" customHeight="1"/>
    <row r="673" ht="12.5" customHeight="1"/>
    <row r="674" ht="12.5" customHeight="1"/>
    <row r="675" ht="12.5" customHeight="1"/>
    <row r="676" ht="12.5" customHeight="1"/>
    <row r="677" ht="12.5" customHeight="1"/>
    <row r="678" ht="12.5" customHeight="1"/>
    <row r="679" ht="12.5" customHeight="1"/>
    <row r="680" ht="12.5" customHeight="1"/>
    <row r="681" ht="12.5" customHeight="1"/>
    <row r="682" ht="12.5" customHeight="1"/>
    <row r="683" ht="12.5" customHeight="1"/>
    <row r="684" ht="12.5" customHeight="1"/>
    <row r="685" ht="12.5" customHeight="1"/>
    <row r="686" ht="12.5" customHeight="1"/>
    <row r="687" ht="12.5" customHeight="1"/>
    <row r="688" ht="12.5" customHeight="1"/>
    <row r="689" ht="12.5" customHeight="1"/>
    <row r="690" ht="12.5" customHeight="1"/>
    <row r="691" ht="12.5" customHeight="1"/>
    <row r="692" ht="12.5" customHeight="1"/>
    <row r="693" ht="12.5" customHeight="1"/>
    <row r="694" ht="12.5" customHeight="1"/>
    <row r="695" ht="12.5" customHeight="1"/>
    <row r="696" ht="12.5" customHeight="1"/>
    <row r="697" ht="12.5" customHeight="1"/>
    <row r="698" ht="12.5" customHeight="1"/>
    <row r="699" ht="12.5" customHeight="1"/>
    <row r="700" ht="12.5" customHeight="1"/>
    <row r="701" ht="12.5" customHeight="1"/>
    <row r="702" ht="12.5" customHeight="1"/>
    <row r="703" ht="12.5" customHeight="1"/>
    <row r="704" ht="12.5" customHeight="1"/>
    <row r="705" ht="12.5" customHeight="1"/>
    <row r="706" ht="12.5" customHeight="1"/>
    <row r="707" ht="12.5" customHeight="1"/>
    <row r="708" ht="12.5" customHeight="1"/>
    <row r="709" ht="12.5" customHeight="1"/>
    <row r="710" ht="12.5" customHeight="1"/>
    <row r="711" ht="12.5" customHeight="1"/>
    <row r="712" ht="12.5" customHeight="1"/>
    <row r="713" ht="12.5" customHeight="1"/>
    <row r="714" ht="12.5" customHeight="1"/>
    <row r="715" ht="12.5" customHeight="1"/>
    <row r="716" ht="12.5" customHeight="1"/>
    <row r="717" ht="12.5" customHeight="1"/>
    <row r="718" ht="12.5" customHeight="1"/>
    <row r="719" ht="12.5" customHeight="1"/>
    <row r="720" ht="12.5" customHeight="1"/>
    <row r="721" ht="12.5" customHeight="1"/>
    <row r="722" ht="12.5" customHeight="1"/>
    <row r="723" ht="12.5" customHeight="1"/>
    <row r="724" ht="12.5" customHeight="1"/>
    <row r="725" ht="12.5" customHeight="1"/>
    <row r="726" ht="12.5" customHeight="1"/>
    <row r="727" ht="12.5" customHeight="1"/>
    <row r="728" ht="12.5" customHeight="1"/>
    <row r="729" ht="12.5" customHeight="1"/>
    <row r="730" ht="12.5" customHeight="1"/>
    <row r="731" ht="12.5" customHeight="1"/>
    <row r="732" ht="12.5" customHeight="1"/>
    <row r="733" ht="12.5" customHeight="1"/>
    <row r="734" ht="12.5" customHeight="1"/>
    <row r="735" ht="12.5" customHeight="1"/>
    <row r="736" ht="12.5" customHeight="1"/>
    <row r="737" ht="12.5" customHeight="1"/>
    <row r="738" ht="12.5" customHeight="1"/>
    <row r="739" ht="12.5" customHeight="1"/>
    <row r="740" ht="12.5" customHeight="1"/>
    <row r="741" ht="12.5" customHeight="1"/>
    <row r="742" ht="12.5" customHeight="1"/>
    <row r="743" ht="12.5" customHeight="1"/>
    <row r="744" ht="12.5" customHeight="1"/>
    <row r="745" ht="12.5" customHeight="1"/>
    <row r="746" ht="12.5" customHeight="1"/>
    <row r="747" ht="12.5" customHeight="1"/>
    <row r="748" ht="12.5" customHeight="1"/>
    <row r="749" ht="12.5" customHeight="1"/>
    <row r="750" ht="12.5" customHeight="1"/>
    <row r="751" ht="12.5" customHeight="1"/>
    <row r="752" ht="12.5" customHeight="1"/>
    <row r="753" ht="12.5" customHeight="1"/>
    <row r="754" ht="12.5" customHeight="1"/>
    <row r="755" ht="12.5" customHeight="1"/>
    <row r="756" ht="12.5" customHeight="1"/>
    <row r="757" ht="12.5" customHeight="1"/>
    <row r="758" ht="12.5" customHeight="1"/>
    <row r="759" ht="12.5" customHeight="1"/>
    <row r="760" ht="12.5" customHeight="1"/>
    <row r="761" ht="12.5" customHeight="1"/>
    <row r="762" ht="12.5" customHeight="1"/>
    <row r="763" ht="12.5" customHeight="1"/>
    <row r="764" ht="12.5" customHeight="1"/>
    <row r="765" ht="12.5" customHeight="1"/>
    <row r="766" ht="12.5" customHeight="1"/>
    <row r="767" ht="12.5" customHeight="1"/>
    <row r="768" ht="12.5" customHeight="1"/>
    <row r="769" ht="12.5" customHeight="1"/>
    <row r="770" ht="12.5" customHeight="1"/>
    <row r="771" ht="12.5" customHeight="1"/>
    <row r="772" ht="12.5" customHeight="1"/>
    <row r="773" ht="12.5" customHeight="1"/>
    <row r="774" ht="12.5" customHeight="1"/>
    <row r="775" ht="12.5" customHeight="1"/>
    <row r="776" ht="12.5" customHeight="1"/>
    <row r="777" ht="12.5" customHeight="1"/>
    <row r="778" ht="12.5" customHeight="1"/>
    <row r="779" ht="12.5" customHeight="1"/>
    <row r="780" ht="12.5" customHeight="1"/>
    <row r="781" ht="12.5" customHeight="1"/>
    <row r="782" ht="12.5" customHeight="1"/>
    <row r="783" ht="12.5" customHeight="1"/>
    <row r="784" ht="12.5" customHeight="1"/>
    <row r="785" ht="12.5" customHeight="1"/>
    <row r="786" ht="12.5" customHeight="1"/>
    <row r="787" ht="12.5" customHeight="1"/>
    <row r="788" ht="12.5" customHeight="1"/>
    <row r="789" ht="12.5" customHeight="1"/>
    <row r="790" ht="12.5" customHeight="1"/>
    <row r="791" ht="12.5" customHeight="1"/>
    <row r="792" ht="12.5" customHeight="1"/>
    <row r="793" ht="12.5" customHeight="1"/>
    <row r="794" ht="12.5" customHeight="1"/>
    <row r="795" ht="12.5" customHeight="1"/>
    <row r="796" ht="12.5" customHeight="1"/>
    <row r="797" ht="12.5" customHeight="1"/>
    <row r="798" ht="12.5" customHeight="1"/>
    <row r="799" ht="12.5" customHeight="1"/>
    <row r="800" ht="12.5" customHeight="1"/>
    <row r="801" ht="12.5" customHeight="1"/>
    <row r="802" ht="12.5" customHeight="1"/>
    <row r="803" ht="12.5" customHeight="1"/>
    <row r="804" ht="12.5" customHeight="1"/>
    <row r="805" ht="12.5" customHeight="1"/>
    <row r="806" ht="12.5" customHeight="1"/>
    <row r="807" ht="12.5" customHeight="1"/>
    <row r="808" ht="12.5" customHeight="1"/>
    <row r="809" ht="12.5" customHeight="1"/>
    <row r="810" ht="12.5" customHeight="1"/>
    <row r="811" ht="12.5" customHeight="1"/>
    <row r="812" ht="12.5" customHeight="1"/>
    <row r="813" ht="12.5" customHeight="1"/>
    <row r="814" ht="12.5" customHeight="1"/>
    <row r="815" ht="12.5" customHeight="1"/>
    <row r="816" ht="12.5" customHeight="1"/>
    <row r="817" ht="12.5" customHeight="1"/>
    <row r="818" ht="12.5" customHeight="1"/>
    <row r="819" ht="12.5" customHeight="1"/>
    <row r="820" ht="12.5" customHeight="1"/>
    <row r="821" ht="12.5" customHeight="1"/>
    <row r="822" ht="12.5" customHeight="1"/>
    <row r="823" ht="12.5" customHeight="1"/>
    <row r="824" ht="12.5" customHeight="1"/>
    <row r="825" ht="12.5" customHeight="1"/>
    <row r="826" ht="12.5" customHeight="1"/>
    <row r="827" ht="12.5" customHeight="1"/>
    <row r="828" ht="12.5" customHeight="1"/>
    <row r="829" ht="12.5" customHeight="1"/>
    <row r="830" ht="12.5" customHeight="1"/>
    <row r="831" ht="12.5" customHeight="1"/>
    <row r="832" ht="12.5" customHeight="1"/>
    <row r="833" ht="12.5" customHeight="1"/>
    <row r="834" ht="12.5" customHeight="1"/>
    <row r="835" ht="12.5" customHeight="1"/>
    <row r="836" ht="12.5" customHeight="1"/>
    <row r="837" ht="12.5" customHeight="1"/>
    <row r="838" ht="12.5" customHeight="1"/>
    <row r="839" ht="12.5" customHeight="1"/>
    <row r="840" ht="12.5" customHeight="1"/>
    <row r="841" ht="12.5" customHeight="1"/>
    <row r="842" ht="12.5" customHeight="1"/>
    <row r="843" ht="12.5" customHeight="1"/>
    <row r="844" ht="12.5" customHeight="1"/>
    <row r="845" ht="12.5" customHeight="1"/>
    <row r="846" ht="12.5" customHeight="1"/>
    <row r="847" ht="12.5" customHeight="1"/>
    <row r="848" ht="12.5" customHeight="1"/>
    <row r="849" ht="12.5" customHeight="1"/>
    <row r="850" ht="12.5" customHeight="1"/>
    <row r="851" ht="12.5" customHeight="1"/>
    <row r="852" ht="12.5" customHeight="1"/>
    <row r="853" ht="12.5" customHeight="1"/>
    <row r="854" ht="12.5" customHeight="1"/>
    <row r="855" ht="12.5" customHeight="1"/>
    <row r="856" ht="12.5" customHeight="1"/>
    <row r="857" ht="12.5" customHeight="1"/>
    <row r="858" ht="12.5" customHeight="1"/>
    <row r="859" ht="12.5" customHeight="1"/>
    <row r="860" ht="12.5" customHeight="1"/>
    <row r="861" ht="12.5" customHeight="1"/>
    <row r="862" ht="12.5" customHeight="1"/>
    <row r="863" ht="12.5" customHeight="1"/>
    <row r="864" ht="12.5" customHeight="1"/>
    <row r="865" ht="12.5" customHeight="1"/>
    <row r="866" ht="12.5" customHeight="1"/>
    <row r="867" ht="12.5" customHeight="1"/>
    <row r="868" ht="12.5" customHeight="1"/>
    <row r="869" ht="12.5" customHeight="1"/>
    <row r="870" ht="12.5" customHeight="1"/>
    <row r="871" ht="12.5" customHeight="1"/>
    <row r="872" ht="12.5" customHeight="1"/>
    <row r="873" ht="12.5" customHeight="1"/>
    <row r="874" ht="12.5" customHeight="1"/>
    <row r="875" ht="12.5" customHeight="1"/>
    <row r="876" ht="12.5" customHeight="1"/>
    <row r="877" ht="12.5" customHeight="1"/>
    <row r="878" ht="12.5" customHeight="1"/>
    <row r="879" ht="12.5" customHeight="1"/>
    <row r="880" ht="12.5" customHeight="1"/>
    <row r="881" ht="12.5" customHeight="1"/>
    <row r="882" ht="12.5" customHeight="1"/>
    <row r="883" ht="12.5" customHeight="1"/>
    <row r="884" ht="12.5" customHeight="1"/>
    <row r="885" ht="12.5" customHeight="1"/>
    <row r="886" ht="12.5" customHeight="1"/>
    <row r="887" ht="12.5" customHeight="1"/>
    <row r="888" ht="12.5" customHeight="1"/>
    <row r="889" ht="12.5" customHeight="1"/>
    <row r="890" ht="12.5" customHeight="1"/>
    <row r="891" ht="12.5" customHeight="1"/>
    <row r="892" ht="12.5" customHeight="1"/>
    <row r="893" ht="12.5" customHeight="1"/>
    <row r="894" ht="12.5" customHeight="1"/>
    <row r="895" ht="12.5" customHeight="1"/>
    <row r="896" ht="12.5" customHeight="1"/>
    <row r="897" ht="12.5" customHeight="1"/>
    <row r="898" ht="12.5" customHeight="1"/>
    <row r="899" ht="12.5" customHeight="1"/>
    <row r="900" ht="12.5" customHeight="1"/>
    <row r="901" ht="12.5" customHeight="1"/>
    <row r="902" ht="12.5" customHeight="1"/>
    <row r="903" ht="12.5" customHeight="1"/>
    <row r="904" ht="12.5" customHeight="1"/>
    <row r="905" ht="12.5" customHeight="1"/>
    <row r="906" ht="12.5" customHeight="1"/>
    <row r="907" ht="12.5" customHeight="1"/>
    <row r="908" ht="12.5" customHeight="1"/>
    <row r="909" ht="12.5" customHeight="1"/>
    <row r="910" ht="12.5" customHeight="1"/>
    <row r="911" ht="12.5" customHeight="1"/>
    <row r="912" ht="12.5" customHeight="1"/>
    <row r="913" ht="12.5" customHeight="1"/>
    <row r="914" ht="12.5" customHeight="1"/>
    <row r="915" ht="12.5" customHeight="1"/>
    <row r="916" ht="12.5" customHeight="1"/>
    <row r="917" ht="12.5" customHeight="1"/>
    <row r="918" ht="12.5" customHeight="1"/>
    <row r="919" ht="12.5" customHeight="1"/>
    <row r="920" ht="12.5" customHeight="1"/>
    <row r="921" ht="12.5" customHeight="1"/>
    <row r="922" ht="12.5" customHeight="1"/>
    <row r="923" ht="12.5" customHeight="1"/>
    <row r="924" ht="12.5" customHeight="1"/>
    <row r="925" ht="12.5" customHeight="1"/>
    <row r="926" ht="12.5" customHeight="1"/>
    <row r="927" ht="12.5" customHeight="1"/>
    <row r="928" ht="12.5" customHeight="1"/>
    <row r="929" ht="12.5" customHeight="1"/>
    <row r="930" ht="12.5" customHeight="1"/>
    <row r="931" ht="12.5" customHeight="1"/>
    <row r="932" ht="12.5" customHeight="1"/>
    <row r="933" ht="12.5" customHeight="1"/>
    <row r="934" ht="12.5" customHeight="1"/>
    <row r="935" ht="12.5" customHeight="1"/>
    <row r="936" ht="12.5" customHeight="1"/>
    <row r="937" ht="12.5" customHeight="1"/>
    <row r="938" ht="12.5" customHeight="1"/>
    <row r="939" ht="12.5" customHeight="1"/>
    <row r="940" ht="12.5" customHeight="1"/>
    <row r="941" ht="12.5" customHeight="1"/>
    <row r="942" ht="12.5" customHeight="1"/>
    <row r="943" ht="12.5" customHeight="1"/>
    <row r="944" ht="12.5" customHeight="1"/>
    <row r="945" ht="12.5" customHeight="1"/>
    <row r="946" ht="12.5" customHeight="1"/>
    <row r="947" ht="12.5" customHeight="1"/>
    <row r="948" ht="12.5" customHeight="1"/>
    <row r="949" ht="12.5" customHeight="1"/>
    <row r="950" ht="12.5" customHeight="1"/>
    <row r="951" ht="12.5" customHeight="1"/>
    <row r="952" ht="12.5" customHeight="1"/>
    <row r="953" ht="12.5" customHeight="1"/>
    <row r="954" ht="12.5" customHeight="1"/>
    <row r="955" ht="12.5" customHeight="1"/>
    <row r="956" ht="12.5" customHeight="1"/>
    <row r="957" ht="12.5" customHeight="1"/>
    <row r="958" ht="12.5" customHeight="1"/>
    <row r="959" ht="12.5" customHeight="1"/>
    <row r="960" ht="12.5" customHeight="1"/>
    <row r="961" ht="12.5" customHeight="1"/>
    <row r="962" ht="12.5" customHeight="1"/>
    <row r="963" ht="12.5" customHeight="1"/>
  </sheetData>
  <mergeCells count="429">
    <mergeCell ref="AJ234:AJ244"/>
    <mergeCell ref="AK234:AK244"/>
    <mergeCell ref="AL234:AL244"/>
    <mergeCell ref="V241:W241"/>
    <mergeCell ref="V244:W244"/>
    <mergeCell ref="U245:W245"/>
    <mergeCell ref="AD234:AD244"/>
    <mergeCell ref="AE234:AE244"/>
    <mergeCell ref="AF234:AF244"/>
    <mergeCell ref="AG234:AG244"/>
    <mergeCell ref="AH234:AH244"/>
    <mergeCell ref="AI234:AI244"/>
    <mergeCell ref="X234:X244"/>
    <mergeCell ref="Y234:Y244"/>
    <mergeCell ref="Z234:Z244"/>
    <mergeCell ref="AA234:AA244"/>
    <mergeCell ref="AB234:AB244"/>
    <mergeCell ref="AC234:AC244"/>
    <mergeCell ref="AJ210:AJ221"/>
    <mergeCell ref="AK210:AK221"/>
    <mergeCell ref="AL210:AL221"/>
    <mergeCell ref="V217:W217"/>
    <mergeCell ref="X222:X233"/>
    <mergeCell ref="Y222:Y233"/>
    <mergeCell ref="Z222:Z233"/>
    <mergeCell ref="AA222:AA233"/>
    <mergeCell ref="AB222:AB233"/>
    <mergeCell ref="AC222:AC233"/>
    <mergeCell ref="AD210:AD221"/>
    <mergeCell ref="AE210:AE221"/>
    <mergeCell ref="AF210:AF221"/>
    <mergeCell ref="AG210:AG221"/>
    <mergeCell ref="AH210:AH221"/>
    <mergeCell ref="AI210:AI221"/>
    <mergeCell ref="AJ222:AJ233"/>
    <mergeCell ref="AK222:AK233"/>
    <mergeCell ref="AL222:AL233"/>
    <mergeCell ref="V229:W229"/>
    <mergeCell ref="AG222:AG233"/>
    <mergeCell ref="AH222:AH233"/>
    <mergeCell ref="AI222:AI233"/>
    <mergeCell ref="X210:X221"/>
    <mergeCell ref="Y210:Y221"/>
    <mergeCell ref="Z210:Z221"/>
    <mergeCell ref="AA210:AA221"/>
    <mergeCell ref="AB210:AB221"/>
    <mergeCell ref="AC210:AC221"/>
    <mergeCell ref="AD198:AD209"/>
    <mergeCell ref="AE198:AE209"/>
    <mergeCell ref="AF198:AF209"/>
    <mergeCell ref="AD222:AD233"/>
    <mergeCell ref="AE222:AE233"/>
    <mergeCell ref="AF222:AF233"/>
    <mergeCell ref="AK186:AK197"/>
    <mergeCell ref="AL186:AL197"/>
    <mergeCell ref="V193:W193"/>
    <mergeCell ref="X198:X209"/>
    <mergeCell ref="Y198:Y209"/>
    <mergeCell ref="Z198:Z209"/>
    <mergeCell ref="AA198:AA209"/>
    <mergeCell ref="AB198:AB209"/>
    <mergeCell ref="AC198:AC209"/>
    <mergeCell ref="AD186:AD197"/>
    <mergeCell ref="AE186:AE197"/>
    <mergeCell ref="AF186:AF197"/>
    <mergeCell ref="AG186:AG197"/>
    <mergeCell ref="AH186:AH197"/>
    <mergeCell ref="AI186:AI197"/>
    <mergeCell ref="AJ198:AJ209"/>
    <mergeCell ref="AK198:AK209"/>
    <mergeCell ref="AL198:AL209"/>
    <mergeCell ref="V205:W205"/>
    <mergeCell ref="AG198:AG209"/>
    <mergeCell ref="AH198:AH209"/>
    <mergeCell ref="AI198:AI209"/>
    <mergeCell ref="X186:X197"/>
    <mergeCell ref="Y186:Y197"/>
    <mergeCell ref="Z186:Z197"/>
    <mergeCell ref="AA186:AA197"/>
    <mergeCell ref="AB186:AB197"/>
    <mergeCell ref="AC186:AC197"/>
    <mergeCell ref="AD174:AD185"/>
    <mergeCell ref="AE174:AE185"/>
    <mergeCell ref="AF174:AF185"/>
    <mergeCell ref="AJ162:AJ173"/>
    <mergeCell ref="Z162:Z173"/>
    <mergeCell ref="AA162:AA173"/>
    <mergeCell ref="AB162:AB173"/>
    <mergeCell ref="AC162:AC173"/>
    <mergeCell ref="AJ186:AJ197"/>
    <mergeCell ref="AK162:AK173"/>
    <mergeCell ref="AL162:AL173"/>
    <mergeCell ref="V169:W169"/>
    <mergeCell ref="X174:X185"/>
    <mergeCell ref="Y174:Y185"/>
    <mergeCell ref="Z174:Z185"/>
    <mergeCell ref="AA174:AA185"/>
    <mergeCell ref="AB174:AB185"/>
    <mergeCell ref="AC174:AC185"/>
    <mergeCell ref="AD162:AD173"/>
    <mergeCell ref="AE162:AE173"/>
    <mergeCell ref="AF162:AF173"/>
    <mergeCell ref="AG162:AG173"/>
    <mergeCell ref="AH162:AH173"/>
    <mergeCell ref="AI162:AI173"/>
    <mergeCell ref="AJ174:AJ185"/>
    <mergeCell ref="AK174:AK185"/>
    <mergeCell ref="AL174:AL185"/>
    <mergeCell ref="V181:W181"/>
    <mergeCell ref="AG174:AG185"/>
    <mergeCell ref="AH174:AH185"/>
    <mergeCell ref="AI174:AI185"/>
    <mergeCell ref="X162:X173"/>
    <mergeCell ref="Y162:Y173"/>
    <mergeCell ref="AJ138:AJ149"/>
    <mergeCell ref="AK138:AK149"/>
    <mergeCell ref="AL138:AL149"/>
    <mergeCell ref="V145:W145"/>
    <mergeCell ref="X150:X161"/>
    <mergeCell ref="Y150:Y161"/>
    <mergeCell ref="Z150:Z161"/>
    <mergeCell ref="AA150:AA161"/>
    <mergeCell ref="AB150:AB161"/>
    <mergeCell ref="AC150:AC161"/>
    <mergeCell ref="AD138:AD149"/>
    <mergeCell ref="AE138:AE149"/>
    <mergeCell ref="AF138:AF149"/>
    <mergeCell ref="AG138:AG149"/>
    <mergeCell ref="AH138:AH149"/>
    <mergeCell ref="AI138:AI149"/>
    <mergeCell ref="AJ150:AJ161"/>
    <mergeCell ref="AK150:AK161"/>
    <mergeCell ref="AL150:AL161"/>
    <mergeCell ref="V157:W157"/>
    <mergeCell ref="AG150:AG161"/>
    <mergeCell ref="AH150:AH161"/>
    <mergeCell ref="AI150:AI161"/>
    <mergeCell ref="X138:X149"/>
    <mergeCell ref="Y138:Y149"/>
    <mergeCell ref="Z138:Z149"/>
    <mergeCell ref="AA138:AA149"/>
    <mergeCell ref="AB138:AB149"/>
    <mergeCell ref="AC138:AC149"/>
    <mergeCell ref="AD126:AD137"/>
    <mergeCell ref="AE126:AE137"/>
    <mergeCell ref="AF126:AF137"/>
    <mergeCell ref="AD150:AD161"/>
    <mergeCell ref="AE150:AE161"/>
    <mergeCell ref="AF150:AF161"/>
    <mergeCell ref="AK114:AK125"/>
    <mergeCell ref="AL114:AL125"/>
    <mergeCell ref="V121:W121"/>
    <mergeCell ref="X126:X137"/>
    <mergeCell ref="Y126:Y137"/>
    <mergeCell ref="Z126:Z137"/>
    <mergeCell ref="AA126:AA137"/>
    <mergeCell ref="AB126:AB137"/>
    <mergeCell ref="AC126:AC137"/>
    <mergeCell ref="AD114:AD125"/>
    <mergeCell ref="AE114:AE125"/>
    <mergeCell ref="AF114:AF125"/>
    <mergeCell ref="AG114:AG125"/>
    <mergeCell ref="AH114:AH125"/>
    <mergeCell ref="AI114:AI125"/>
    <mergeCell ref="AJ126:AJ137"/>
    <mergeCell ref="AK126:AK137"/>
    <mergeCell ref="AL126:AL137"/>
    <mergeCell ref="V133:W133"/>
    <mergeCell ref="AG126:AG137"/>
    <mergeCell ref="AH126:AH137"/>
    <mergeCell ref="AI126:AI137"/>
    <mergeCell ref="X114:X125"/>
    <mergeCell ref="Y114:Y125"/>
    <mergeCell ref="Z114:Z125"/>
    <mergeCell ref="AA114:AA125"/>
    <mergeCell ref="AB114:AB125"/>
    <mergeCell ref="AC114:AC125"/>
    <mergeCell ref="AD102:AD113"/>
    <mergeCell ref="AE102:AE113"/>
    <mergeCell ref="AF102:AF113"/>
    <mergeCell ref="AJ91:AJ101"/>
    <mergeCell ref="Z91:Z101"/>
    <mergeCell ref="AA91:AA101"/>
    <mergeCell ref="AB91:AB101"/>
    <mergeCell ref="AC91:AC101"/>
    <mergeCell ref="AJ114:AJ125"/>
    <mergeCell ref="AK91:AK101"/>
    <mergeCell ref="AL91:AL101"/>
    <mergeCell ref="V97:W97"/>
    <mergeCell ref="X102:X113"/>
    <mergeCell ref="Y102:Y113"/>
    <mergeCell ref="Z102:Z113"/>
    <mergeCell ref="AA102:AA113"/>
    <mergeCell ref="AB102:AB113"/>
    <mergeCell ref="AC102:AC113"/>
    <mergeCell ref="AD91:AD101"/>
    <mergeCell ref="AE91:AE101"/>
    <mergeCell ref="AF91:AF101"/>
    <mergeCell ref="AG91:AG101"/>
    <mergeCell ref="AH91:AH101"/>
    <mergeCell ref="AI91:AI101"/>
    <mergeCell ref="AJ102:AJ113"/>
    <mergeCell ref="AK102:AK113"/>
    <mergeCell ref="AL102:AL113"/>
    <mergeCell ref="V109:W109"/>
    <mergeCell ref="AG102:AG113"/>
    <mergeCell ref="AH102:AH113"/>
    <mergeCell ref="AI102:AI113"/>
    <mergeCell ref="X91:X101"/>
    <mergeCell ref="Y91:Y101"/>
    <mergeCell ref="AJ67:AJ78"/>
    <mergeCell ref="AK67:AK78"/>
    <mergeCell ref="AL67:AL78"/>
    <mergeCell ref="V74:W74"/>
    <mergeCell ref="X79:X90"/>
    <mergeCell ref="Y79:Y90"/>
    <mergeCell ref="Z79:Z90"/>
    <mergeCell ref="AA79:AA90"/>
    <mergeCell ref="AB79:AB90"/>
    <mergeCell ref="AC79:AC90"/>
    <mergeCell ref="AD67:AD78"/>
    <mergeCell ref="AE67:AE78"/>
    <mergeCell ref="AF67:AF78"/>
    <mergeCell ref="AG67:AG78"/>
    <mergeCell ref="AH67:AH78"/>
    <mergeCell ref="AI67:AI78"/>
    <mergeCell ref="AJ79:AJ90"/>
    <mergeCell ref="AK79:AK90"/>
    <mergeCell ref="AL79:AL90"/>
    <mergeCell ref="V86:W86"/>
    <mergeCell ref="AG79:AG90"/>
    <mergeCell ref="AH79:AH90"/>
    <mergeCell ref="AI79:AI90"/>
    <mergeCell ref="X67:X78"/>
    <mergeCell ref="Y67:Y78"/>
    <mergeCell ref="Z67:Z78"/>
    <mergeCell ref="AA67:AA78"/>
    <mergeCell ref="AB67:AB78"/>
    <mergeCell ref="AC67:AC78"/>
    <mergeCell ref="AD56:AD66"/>
    <mergeCell ref="AE56:AE66"/>
    <mergeCell ref="AF56:AF66"/>
    <mergeCell ref="AD79:AD90"/>
    <mergeCell ref="AE79:AE90"/>
    <mergeCell ref="AF79:AF90"/>
    <mergeCell ref="AL45:AL55"/>
    <mergeCell ref="V51:W51"/>
    <mergeCell ref="X56:X66"/>
    <mergeCell ref="Y56:Y66"/>
    <mergeCell ref="Z56:Z66"/>
    <mergeCell ref="AA56:AA66"/>
    <mergeCell ref="AB56:AB66"/>
    <mergeCell ref="AC56:AC66"/>
    <mergeCell ref="AD45:AD55"/>
    <mergeCell ref="AE45:AE55"/>
    <mergeCell ref="AF45:AF55"/>
    <mergeCell ref="AG45:AG55"/>
    <mergeCell ref="AH45:AH55"/>
    <mergeCell ref="AI45:AI55"/>
    <mergeCell ref="AJ56:AJ66"/>
    <mergeCell ref="AK56:AK66"/>
    <mergeCell ref="AL56:AL66"/>
    <mergeCell ref="V62:W62"/>
    <mergeCell ref="AG56:AG66"/>
    <mergeCell ref="AH56:AH66"/>
    <mergeCell ref="AI56:AI66"/>
    <mergeCell ref="AJ33:AJ44"/>
    <mergeCell ref="AK33:AK44"/>
    <mergeCell ref="AL33:AL44"/>
    <mergeCell ref="V40:W40"/>
    <mergeCell ref="X45:X55"/>
    <mergeCell ref="Y45:Y55"/>
    <mergeCell ref="Z45:Z55"/>
    <mergeCell ref="AA45:AA55"/>
    <mergeCell ref="AB45:AB55"/>
    <mergeCell ref="AC45:AC55"/>
    <mergeCell ref="AD33:AD44"/>
    <mergeCell ref="AE33:AE44"/>
    <mergeCell ref="AF33:AF44"/>
    <mergeCell ref="AG33:AG44"/>
    <mergeCell ref="AH33:AH44"/>
    <mergeCell ref="AI33:AI44"/>
    <mergeCell ref="X33:X44"/>
    <mergeCell ref="Y33:Y44"/>
    <mergeCell ref="Z33:Z44"/>
    <mergeCell ref="AA33:AA44"/>
    <mergeCell ref="AB33:AB44"/>
    <mergeCell ref="AC33:AC44"/>
    <mergeCell ref="AJ45:AJ55"/>
    <mergeCell ref="AK45:AK55"/>
    <mergeCell ref="AH20:AH32"/>
    <mergeCell ref="AI20:AI32"/>
    <mergeCell ref="AJ20:AJ32"/>
    <mergeCell ref="AK20:AK32"/>
    <mergeCell ref="AL20:AL32"/>
    <mergeCell ref="V28:W28"/>
    <mergeCell ref="AB20:AB32"/>
    <mergeCell ref="AC20:AC32"/>
    <mergeCell ref="AD20:AD32"/>
    <mergeCell ref="AE20:AE32"/>
    <mergeCell ref="AF20:AF32"/>
    <mergeCell ref="AG20:AG32"/>
    <mergeCell ref="X20:X32"/>
    <mergeCell ref="Y20:Y32"/>
    <mergeCell ref="Z20:Z32"/>
    <mergeCell ref="AA20:AA32"/>
    <mergeCell ref="B19:D19"/>
    <mergeCell ref="F19:G19"/>
    <mergeCell ref="H19:I19"/>
    <mergeCell ref="J19:K19"/>
    <mergeCell ref="M19:P19"/>
    <mergeCell ref="Q19:R19"/>
    <mergeCell ref="B18:D18"/>
    <mergeCell ref="F18:G18"/>
    <mergeCell ref="H18:I18"/>
    <mergeCell ref="J18:K18"/>
    <mergeCell ref="M18:P18"/>
    <mergeCell ref="Q18:R18"/>
    <mergeCell ref="B17:D17"/>
    <mergeCell ref="F17:G17"/>
    <mergeCell ref="H17:I17"/>
    <mergeCell ref="J17:K17"/>
    <mergeCell ref="M17:P17"/>
    <mergeCell ref="Q17:R17"/>
    <mergeCell ref="B16:D16"/>
    <mergeCell ref="F16:G16"/>
    <mergeCell ref="H16:I16"/>
    <mergeCell ref="J16:K16"/>
    <mergeCell ref="M16:P16"/>
    <mergeCell ref="Q16:R16"/>
    <mergeCell ref="B15:D15"/>
    <mergeCell ref="F15:G15"/>
    <mergeCell ref="H15:I15"/>
    <mergeCell ref="J15:K15"/>
    <mergeCell ref="M15:P15"/>
    <mergeCell ref="Q15:R15"/>
    <mergeCell ref="B14:D14"/>
    <mergeCell ref="F14:G14"/>
    <mergeCell ref="H14:I14"/>
    <mergeCell ref="J14:K14"/>
    <mergeCell ref="M14:P14"/>
    <mergeCell ref="Q14:R14"/>
    <mergeCell ref="B13:D13"/>
    <mergeCell ref="F13:G13"/>
    <mergeCell ref="H13:I13"/>
    <mergeCell ref="J13:K13"/>
    <mergeCell ref="M13:P13"/>
    <mergeCell ref="Q13:R13"/>
    <mergeCell ref="F12:G12"/>
    <mergeCell ref="H12:I12"/>
    <mergeCell ref="J12:K12"/>
    <mergeCell ref="M12:P12"/>
    <mergeCell ref="Q12:R12"/>
    <mergeCell ref="AL10:AL19"/>
    <mergeCell ref="B11:D11"/>
    <mergeCell ref="F11:G11"/>
    <mergeCell ref="H11:I11"/>
    <mergeCell ref="J11:K11"/>
    <mergeCell ref="M11:P11"/>
    <mergeCell ref="Q11:R11"/>
    <mergeCell ref="S11:T11"/>
    <mergeCell ref="U11:W11"/>
    <mergeCell ref="B12:D12"/>
    <mergeCell ref="AD10:AD19"/>
    <mergeCell ref="AE10:AG11"/>
    <mergeCell ref="AH10:AH19"/>
    <mergeCell ref="AI10:AI19"/>
    <mergeCell ref="AJ10:AJ19"/>
    <mergeCell ref="AK10:AK19"/>
    <mergeCell ref="AE12:AE19"/>
    <mergeCell ref="AF12:AF19"/>
    <mergeCell ref="AG12:AG19"/>
    <mergeCell ref="S10:T10"/>
    <mergeCell ref="U10:W10"/>
    <mergeCell ref="X10:X19"/>
    <mergeCell ref="Y10:Y19"/>
    <mergeCell ref="Z10:Z19"/>
    <mergeCell ref="AA10:AC11"/>
    <mergeCell ref="U12:W12"/>
    <mergeCell ref="AA12:AA19"/>
    <mergeCell ref="AB12:AB19"/>
    <mergeCell ref="AC12:AC19"/>
    <mergeCell ref="S13:T13"/>
    <mergeCell ref="U13:W13"/>
    <mergeCell ref="S15:T15"/>
    <mergeCell ref="U15:W15"/>
    <mergeCell ref="S17:T17"/>
    <mergeCell ref="U17:W17"/>
    <mergeCell ref="S19:T19"/>
    <mergeCell ref="U19:W19"/>
    <mergeCell ref="S14:T14"/>
    <mergeCell ref="U14:W14"/>
    <mergeCell ref="S12:T12"/>
    <mergeCell ref="S18:T18"/>
    <mergeCell ref="U18:W18"/>
    <mergeCell ref="S16:T16"/>
    <mergeCell ref="U16:W16"/>
    <mergeCell ref="B10:D10"/>
    <mergeCell ref="F10:G10"/>
    <mergeCell ref="H10:I10"/>
    <mergeCell ref="J10:K10"/>
    <mergeCell ref="M10:P10"/>
    <mergeCell ref="Q10:R10"/>
    <mergeCell ref="J8:K9"/>
    <mergeCell ref="L8:L9"/>
    <mergeCell ref="M8:P9"/>
    <mergeCell ref="Q8:R9"/>
    <mergeCell ref="S8:T9"/>
    <mergeCell ref="U8:W9"/>
    <mergeCell ref="AJ3:AJ5"/>
    <mergeCell ref="AK3:AK5"/>
    <mergeCell ref="AL3:AL5"/>
    <mergeCell ref="A6:K7"/>
    <mergeCell ref="L6:W7"/>
    <mergeCell ref="A8:A9"/>
    <mergeCell ref="B8:D9"/>
    <mergeCell ref="E8:E9"/>
    <mergeCell ref="F8:G9"/>
    <mergeCell ref="H8:I9"/>
    <mergeCell ref="A1:AG1"/>
    <mergeCell ref="AH1:AL1"/>
    <mergeCell ref="X2:AL2"/>
    <mergeCell ref="X3:X5"/>
    <mergeCell ref="Y3:Y5"/>
    <mergeCell ref="Z3:Z5"/>
    <mergeCell ref="AA3:AC4"/>
    <mergeCell ref="AD3:AG4"/>
    <mergeCell ref="AH3:AH5"/>
    <mergeCell ref="AI3:AI5"/>
  </mergeCells>
  <printOptions horizontalCentered="1"/>
  <pageMargins left="0.25" right="0" top="0.25" bottom="0.15" header="0" footer="0"/>
  <pageSetup paperSize="9" scale="54" orientation="landscape" horizontalDpi="300" verticalDpi="300" r:id="rId1"/>
  <headerFooter>
    <oddFooter>&amp;F&amp;RPage &amp;P</oddFooter>
  </headerFooter>
  <rowBreaks count="3" manualBreakCount="3">
    <brk id="66" max="16383" man="1"/>
    <brk id="125" max="16383" man="1"/>
    <brk id="185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0506-9A05-4B0B-98C5-EA359BAD0F7A}">
  <dimension ref="A1:AL1097"/>
  <sheetViews>
    <sheetView view="pageBreakPreview" zoomScale="60" zoomScaleNormal="70" workbookViewId="0">
      <pane ySplit="6" topLeftCell="A150" activePane="bottomLeft" state="frozen"/>
      <selection pane="bottomLeft" activeCell="W37" sqref="W37"/>
    </sheetView>
  </sheetViews>
  <sheetFormatPr defaultColWidth="8.81640625" defaultRowHeight="10.5"/>
  <cols>
    <col min="1" max="1" width="4.6328125" style="177" customWidth="1"/>
    <col min="2" max="2" width="8.453125" style="177" customWidth="1"/>
    <col min="3" max="3" width="6.6328125" style="177" customWidth="1"/>
    <col min="4" max="4" width="8.453125" style="177" customWidth="1"/>
    <col min="5" max="5" width="6.6328125" style="177" customWidth="1"/>
    <col min="6" max="6" width="8.453125" style="177" customWidth="1"/>
    <col min="7" max="7" width="6.6328125" style="177" customWidth="1"/>
    <col min="8" max="8" width="8.453125" style="177" customWidth="1"/>
    <col min="9" max="9" width="6.6328125" style="177" customWidth="1"/>
    <col min="10" max="10" width="8.453125" style="177" customWidth="1"/>
    <col min="11" max="11" width="6.6328125" style="177" customWidth="1"/>
    <col min="12" max="12" width="8.453125" style="177" customWidth="1"/>
    <col min="13" max="13" width="6.6328125" style="177" customWidth="1"/>
    <col min="14" max="14" width="8.453125" style="177" customWidth="1"/>
    <col min="15" max="15" width="6.6328125" style="177" customWidth="1"/>
    <col min="16" max="16" width="8.453125" style="177" customWidth="1"/>
    <col min="17" max="17" width="6.6328125" style="177" customWidth="1"/>
    <col min="18" max="18" width="8.453125" style="177" customWidth="1"/>
    <col min="19" max="19" width="6.6328125" style="177" customWidth="1"/>
    <col min="20" max="20" width="8.453125" style="177" customWidth="1"/>
    <col min="21" max="21" width="6.6328125" style="177" customWidth="1"/>
    <col min="22" max="22" width="5.1796875" style="177" customWidth="1"/>
    <col min="23" max="23" width="6.6328125" style="177" customWidth="1"/>
    <col min="24" max="24" width="8.90625" style="177" bestFit="1" customWidth="1"/>
    <col min="25" max="25" width="8.81640625" style="177" bestFit="1" customWidth="1"/>
    <col min="26" max="35" width="6.08984375" style="177" customWidth="1"/>
    <col min="36" max="36" width="7.6328125" style="177" bestFit="1" customWidth="1"/>
    <col min="37" max="37" width="7.08984375" style="177" bestFit="1" customWidth="1"/>
    <col min="38" max="59" width="6.08984375" style="177" customWidth="1"/>
    <col min="60" max="16384" width="8.81640625" style="177"/>
  </cols>
  <sheetData>
    <row r="1" spans="1:38" ht="26">
      <c r="A1" s="657" t="s">
        <v>861</v>
      </c>
      <c r="B1" s="658"/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  <c r="AA1" s="658"/>
      <c r="AB1" s="658"/>
      <c r="AC1" s="658"/>
      <c r="AD1" s="658"/>
      <c r="AE1" s="658"/>
      <c r="AF1" s="658"/>
      <c r="AG1" s="658"/>
      <c r="AH1" s="658"/>
      <c r="AI1" s="658"/>
      <c r="AJ1" s="658"/>
      <c r="AK1" s="658"/>
      <c r="AL1" s="659"/>
    </row>
    <row r="2" spans="1:38" ht="26.5" thickBot="1">
      <c r="A2" s="660" t="s">
        <v>861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2" t="e">
        <f>+#REF!</f>
        <v>#REF!</v>
      </c>
      <c r="AH2" s="663"/>
      <c r="AI2" s="663"/>
      <c r="AJ2" s="663"/>
      <c r="AK2" s="663"/>
      <c r="AL2" s="664"/>
    </row>
    <row r="3" spans="1:38" s="185" customFormat="1" ht="21">
      <c r="A3" s="178" t="s">
        <v>862</v>
      </c>
      <c r="B3" s="179"/>
      <c r="C3" s="179"/>
      <c r="D3" s="180"/>
      <c r="E3" s="181" t="s">
        <v>863</v>
      </c>
      <c r="F3" s="182"/>
      <c r="G3" s="183"/>
      <c r="H3" s="183"/>
      <c r="I3" s="183"/>
      <c r="J3" s="183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3"/>
      <c r="W3" s="183"/>
      <c r="X3" s="665" t="s">
        <v>477</v>
      </c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7"/>
    </row>
    <row r="4" spans="1:38" s="185" customFormat="1" ht="21">
      <c r="A4" s="178" t="s">
        <v>864</v>
      </c>
      <c r="B4" s="179"/>
      <c r="C4" s="179"/>
      <c r="D4" s="186"/>
      <c r="E4" s="181" t="s">
        <v>865</v>
      </c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3"/>
      <c r="W4" s="183"/>
      <c r="X4" s="556" t="s">
        <v>866</v>
      </c>
      <c r="Y4" s="558" t="s">
        <v>867</v>
      </c>
      <c r="Z4" s="560" t="s">
        <v>868</v>
      </c>
      <c r="AA4" s="562" t="s">
        <v>657</v>
      </c>
      <c r="AB4" s="562"/>
      <c r="AC4" s="562"/>
      <c r="AD4" s="668" t="s">
        <v>869</v>
      </c>
      <c r="AE4" s="671" t="s">
        <v>870</v>
      </c>
      <c r="AF4" s="672"/>
      <c r="AG4" s="673"/>
      <c r="AH4" s="562" t="s">
        <v>871</v>
      </c>
      <c r="AI4" s="560" t="s">
        <v>872</v>
      </c>
      <c r="AJ4" s="560" t="s">
        <v>873</v>
      </c>
      <c r="AK4" s="560" t="s">
        <v>874</v>
      </c>
      <c r="AL4" s="568" t="s">
        <v>875</v>
      </c>
    </row>
    <row r="5" spans="1:38" s="185" customFormat="1" ht="21">
      <c r="A5" s="188" t="s">
        <v>876</v>
      </c>
      <c r="B5" s="189"/>
      <c r="C5" s="189"/>
      <c r="D5" s="186"/>
      <c r="E5" s="181" t="s">
        <v>877</v>
      </c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83"/>
      <c r="W5" s="183"/>
      <c r="X5" s="556"/>
      <c r="Y5" s="558"/>
      <c r="Z5" s="560"/>
      <c r="AA5" s="562"/>
      <c r="AB5" s="562"/>
      <c r="AC5" s="562"/>
      <c r="AD5" s="669"/>
      <c r="AE5" s="674"/>
      <c r="AF5" s="675"/>
      <c r="AG5" s="676"/>
      <c r="AH5" s="562"/>
      <c r="AI5" s="560"/>
      <c r="AJ5" s="560"/>
      <c r="AK5" s="560"/>
      <c r="AL5" s="568"/>
    </row>
    <row r="6" spans="1:38" s="185" customFormat="1" ht="16" customHeight="1" thickBot="1">
      <c r="A6" s="191"/>
      <c r="B6" s="192"/>
      <c r="C6" s="192"/>
      <c r="D6" s="193"/>
      <c r="E6" s="194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5"/>
      <c r="W6" s="195"/>
      <c r="X6" s="557"/>
      <c r="Y6" s="559"/>
      <c r="Z6" s="561"/>
      <c r="AA6" s="196" t="s">
        <v>878</v>
      </c>
      <c r="AB6" s="196" t="s">
        <v>879</v>
      </c>
      <c r="AC6" s="196" t="s">
        <v>880</v>
      </c>
      <c r="AD6" s="670"/>
      <c r="AE6" s="196" t="s">
        <v>878</v>
      </c>
      <c r="AF6" s="196" t="s">
        <v>879</v>
      </c>
      <c r="AG6" s="196" t="s">
        <v>880</v>
      </c>
      <c r="AH6" s="563"/>
      <c r="AI6" s="561"/>
      <c r="AJ6" s="561"/>
      <c r="AK6" s="561"/>
      <c r="AL6" s="569"/>
    </row>
    <row r="7" spans="1:38" s="185" customFormat="1" ht="5.5" customHeight="1" thickBot="1">
      <c r="A7" s="197"/>
      <c r="B7" s="198"/>
      <c r="C7" s="198"/>
      <c r="D7" s="190"/>
      <c r="E7" s="19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83"/>
      <c r="W7" s="183"/>
      <c r="X7" s="200"/>
      <c r="Y7" s="200"/>
      <c r="Z7" s="201"/>
      <c r="AA7" s="202"/>
      <c r="AB7" s="202"/>
      <c r="AC7" s="202"/>
      <c r="AD7" s="202"/>
      <c r="AE7" s="202"/>
      <c r="AF7" s="202"/>
      <c r="AG7" s="202"/>
      <c r="AH7" s="202"/>
      <c r="AI7" s="201"/>
      <c r="AJ7" s="201"/>
      <c r="AK7" s="201"/>
      <c r="AL7" s="203"/>
    </row>
    <row r="8" spans="1:38" s="185" customFormat="1" ht="13" customHeight="1">
      <c r="A8" s="570" t="s">
        <v>881</v>
      </c>
      <c r="B8" s="571"/>
      <c r="C8" s="571"/>
      <c r="D8" s="571"/>
      <c r="E8" s="571"/>
      <c r="F8" s="571"/>
      <c r="G8" s="571"/>
      <c r="H8" s="571"/>
      <c r="I8" s="571"/>
      <c r="J8" s="571"/>
      <c r="K8" s="571"/>
      <c r="L8" s="574" t="s">
        <v>882</v>
      </c>
      <c r="M8" s="575"/>
      <c r="N8" s="575"/>
      <c r="O8" s="575"/>
      <c r="P8" s="575"/>
      <c r="Q8" s="575"/>
      <c r="R8" s="575"/>
      <c r="S8" s="575"/>
      <c r="T8" s="575"/>
      <c r="U8" s="575"/>
      <c r="V8" s="575"/>
      <c r="W8" s="576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5"/>
    </row>
    <row r="9" spans="1:38" s="185" customFormat="1" ht="13" customHeight="1" thickBot="1">
      <c r="A9" s="572"/>
      <c r="B9" s="573"/>
      <c r="C9" s="573"/>
      <c r="D9" s="573"/>
      <c r="E9" s="573"/>
      <c r="F9" s="573"/>
      <c r="G9" s="573"/>
      <c r="H9" s="573"/>
      <c r="I9" s="573"/>
      <c r="J9" s="573"/>
      <c r="K9" s="573"/>
      <c r="L9" s="577"/>
      <c r="M9" s="578"/>
      <c r="N9" s="578"/>
      <c r="O9" s="578"/>
      <c r="P9" s="578"/>
      <c r="Q9" s="578"/>
      <c r="R9" s="578"/>
      <c r="S9" s="578"/>
      <c r="T9" s="578"/>
      <c r="U9" s="578"/>
      <c r="V9" s="578"/>
      <c r="W9" s="579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7"/>
    </row>
    <row r="10" spans="1:38" s="185" customFormat="1" ht="17" customHeight="1">
      <c r="A10" s="580" t="s">
        <v>471</v>
      </c>
      <c r="B10" s="582" t="s">
        <v>465</v>
      </c>
      <c r="C10" s="583"/>
      <c r="D10" s="584"/>
      <c r="E10" s="588" t="s">
        <v>538</v>
      </c>
      <c r="F10" s="590" t="s">
        <v>650</v>
      </c>
      <c r="G10" s="590"/>
      <c r="H10" s="590" t="s">
        <v>883</v>
      </c>
      <c r="I10" s="590"/>
      <c r="J10" s="590" t="s">
        <v>467</v>
      </c>
      <c r="K10" s="602"/>
      <c r="L10" s="604" t="s">
        <v>471</v>
      </c>
      <c r="M10" s="564" t="s">
        <v>884</v>
      </c>
      <c r="N10" s="564"/>
      <c r="O10" s="564"/>
      <c r="P10" s="564"/>
      <c r="Q10" s="564" t="s">
        <v>885</v>
      </c>
      <c r="R10" s="564"/>
      <c r="S10" s="564" t="s">
        <v>524</v>
      </c>
      <c r="T10" s="564"/>
      <c r="U10" s="564" t="s">
        <v>467</v>
      </c>
      <c r="V10" s="564"/>
      <c r="W10" s="566"/>
      <c r="X10" s="208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7"/>
    </row>
    <row r="11" spans="1:38" s="185" customFormat="1" ht="17.5" customHeight="1" thickBot="1">
      <c r="A11" s="581"/>
      <c r="B11" s="585"/>
      <c r="C11" s="586"/>
      <c r="D11" s="587"/>
      <c r="E11" s="589"/>
      <c r="F11" s="591"/>
      <c r="G11" s="591"/>
      <c r="H11" s="591"/>
      <c r="I11" s="591"/>
      <c r="J11" s="591"/>
      <c r="K11" s="603"/>
      <c r="L11" s="605"/>
      <c r="M11" s="565"/>
      <c r="N11" s="565"/>
      <c r="O11" s="565"/>
      <c r="P11" s="565"/>
      <c r="Q11" s="565"/>
      <c r="R11" s="565"/>
      <c r="S11" s="565"/>
      <c r="T11" s="565"/>
      <c r="U11" s="565"/>
      <c r="V11" s="565"/>
      <c r="W11" s="567"/>
      <c r="X11" s="208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7"/>
    </row>
    <row r="12" spans="1:38" s="185" customFormat="1" ht="17">
      <c r="A12" s="209">
        <v>1</v>
      </c>
      <c r="B12" s="592" t="s">
        <v>651</v>
      </c>
      <c r="C12" s="593"/>
      <c r="D12" s="594"/>
      <c r="E12" s="210" t="s">
        <v>652</v>
      </c>
      <c r="F12" s="595">
        <f>X379</f>
        <v>106.85471999999999</v>
      </c>
      <c r="G12" s="596"/>
      <c r="H12" s="597">
        <f>X379</f>
        <v>106.85471999999999</v>
      </c>
      <c r="I12" s="597"/>
      <c r="J12" s="598">
        <f t="shared" ref="J12:J21" si="0">F12-H12</f>
        <v>0</v>
      </c>
      <c r="K12" s="599"/>
      <c r="L12" s="211">
        <v>1</v>
      </c>
      <c r="M12" s="600" t="s">
        <v>886</v>
      </c>
      <c r="N12" s="600"/>
      <c r="O12" s="600"/>
      <c r="P12" s="600"/>
      <c r="Q12" s="601">
        <v>44</v>
      </c>
      <c r="R12" s="601"/>
      <c r="S12" s="601">
        <v>42</v>
      </c>
      <c r="T12" s="601"/>
      <c r="U12" s="601">
        <f>Q12-S12</f>
        <v>2</v>
      </c>
      <c r="V12" s="601"/>
      <c r="W12" s="677"/>
      <c r="X12" s="618"/>
      <c r="Y12" s="616"/>
      <c r="Z12" s="609"/>
      <c r="AA12" s="606"/>
      <c r="AB12" s="606"/>
      <c r="AC12" s="606"/>
      <c r="AD12" s="616"/>
      <c r="AE12" s="606"/>
      <c r="AF12" s="606"/>
      <c r="AG12" s="606"/>
      <c r="AH12" s="609"/>
      <c r="AI12" s="609"/>
      <c r="AJ12" s="609"/>
      <c r="AK12" s="609"/>
      <c r="AL12" s="613"/>
    </row>
    <row r="13" spans="1:38" s="185" customFormat="1" ht="17">
      <c r="A13" s="209">
        <v>2</v>
      </c>
      <c r="B13" s="592" t="s">
        <v>530</v>
      </c>
      <c r="C13" s="593"/>
      <c r="D13" s="594"/>
      <c r="E13" s="210" t="s">
        <v>652</v>
      </c>
      <c r="F13" s="595">
        <f>F12</f>
        <v>106.85471999999999</v>
      </c>
      <c r="G13" s="596"/>
      <c r="H13" s="597">
        <f>Y379</f>
        <v>106.85471999999999</v>
      </c>
      <c r="I13" s="597"/>
      <c r="J13" s="598">
        <f t="shared" si="0"/>
        <v>0</v>
      </c>
      <c r="K13" s="599"/>
      <c r="L13" s="212" t="b">
        <v>1</v>
      </c>
      <c r="M13" s="615" t="s">
        <v>887</v>
      </c>
      <c r="N13" s="615"/>
      <c r="O13" s="615"/>
      <c r="P13" s="615"/>
      <c r="Q13" s="607">
        <v>18</v>
      </c>
      <c r="R13" s="607"/>
      <c r="S13" s="607">
        <v>16</v>
      </c>
      <c r="T13" s="607"/>
      <c r="U13" s="607">
        <f t="shared" ref="U13:U21" si="1">Q13-S13</f>
        <v>2</v>
      </c>
      <c r="V13" s="607"/>
      <c r="W13" s="608"/>
      <c r="X13" s="618"/>
      <c r="Y13" s="616"/>
      <c r="Z13" s="609"/>
      <c r="AA13" s="606"/>
      <c r="AB13" s="606"/>
      <c r="AC13" s="606"/>
      <c r="AD13" s="616"/>
      <c r="AE13" s="606"/>
      <c r="AF13" s="606"/>
      <c r="AG13" s="606"/>
      <c r="AH13" s="609"/>
      <c r="AI13" s="609"/>
      <c r="AJ13" s="609"/>
      <c r="AK13" s="609"/>
      <c r="AL13" s="613"/>
    </row>
    <row r="14" spans="1:38" s="185" customFormat="1" ht="17">
      <c r="A14" s="209">
        <v>3</v>
      </c>
      <c r="B14" s="592" t="s">
        <v>888</v>
      </c>
      <c r="C14" s="593"/>
      <c r="D14" s="594"/>
      <c r="E14" s="210" t="s">
        <v>515</v>
      </c>
      <c r="F14" s="598">
        <f>Z379</f>
        <v>19</v>
      </c>
      <c r="G14" s="596"/>
      <c r="H14" s="620">
        <f>Z379</f>
        <v>19</v>
      </c>
      <c r="I14" s="621"/>
      <c r="J14" s="598">
        <f t="shared" si="0"/>
        <v>0</v>
      </c>
      <c r="K14" s="599"/>
      <c r="L14" s="213" t="b">
        <v>1</v>
      </c>
      <c r="M14" s="615" t="s">
        <v>889</v>
      </c>
      <c r="N14" s="615"/>
      <c r="O14" s="615"/>
      <c r="P14" s="615"/>
      <c r="Q14" s="607">
        <v>2</v>
      </c>
      <c r="R14" s="607"/>
      <c r="S14" s="607">
        <v>2</v>
      </c>
      <c r="T14" s="607"/>
      <c r="U14" s="607">
        <f t="shared" si="1"/>
        <v>0</v>
      </c>
      <c r="V14" s="607"/>
      <c r="W14" s="608"/>
      <c r="X14" s="618"/>
      <c r="Y14" s="616"/>
      <c r="Z14" s="609"/>
      <c r="AA14" s="609"/>
      <c r="AB14" s="609"/>
      <c r="AC14" s="609"/>
      <c r="AD14" s="616"/>
      <c r="AE14" s="609"/>
      <c r="AF14" s="609"/>
      <c r="AG14" s="609"/>
      <c r="AH14" s="609"/>
      <c r="AI14" s="609"/>
      <c r="AJ14" s="609"/>
      <c r="AK14" s="609"/>
      <c r="AL14" s="613"/>
    </row>
    <row r="15" spans="1:38" s="185" customFormat="1" ht="17">
      <c r="A15" s="209">
        <v>4</v>
      </c>
      <c r="B15" s="592" t="s">
        <v>653</v>
      </c>
      <c r="C15" s="593"/>
      <c r="D15" s="594"/>
      <c r="E15" s="210" t="s">
        <v>515</v>
      </c>
      <c r="F15" s="598">
        <f>AA379</f>
        <v>298</v>
      </c>
      <c r="G15" s="596"/>
      <c r="H15" s="620">
        <f>AB379</f>
        <v>293</v>
      </c>
      <c r="I15" s="621"/>
      <c r="J15" s="598">
        <f t="shared" si="0"/>
        <v>5</v>
      </c>
      <c r="K15" s="599"/>
      <c r="L15" s="213" t="b">
        <v>1</v>
      </c>
      <c r="M15" s="615" t="s">
        <v>890</v>
      </c>
      <c r="N15" s="615"/>
      <c r="O15" s="615"/>
      <c r="P15" s="615"/>
      <c r="Q15" s="607">
        <v>13</v>
      </c>
      <c r="R15" s="607"/>
      <c r="S15" s="607">
        <v>13</v>
      </c>
      <c r="T15" s="607"/>
      <c r="U15" s="607">
        <f t="shared" si="1"/>
        <v>0</v>
      </c>
      <c r="V15" s="607"/>
      <c r="W15" s="608"/>
      <c r="X15" s="618"/>
      <c r="Y15" s="616"/>
      <c r="Z15" s="609"/>
      <c r="AA15" s="609"/>
      <c r="AB15" s="609"/>
      <c r="AC15" s="609"/>
      <c r="AD15" s="616"/>
      <c r="AE15" s="609"/>
      <c r="AF15" s="609"/>
      <c r="AG15" s="609"/>
      <c r="AH15" s="609"/>
      <c r="AI15" s="609"/>
      <c r="AJ15" s="609"/>
      <c r="AK15" s="609"/>
      <c r="AL15" s="613"/>
    </row>
    <row r="16" spans="1:38" s="185" customFormat="1" ht="17">
      <c r="A16" s="209">
        <v>5</v>
      </c>
      <c r="B16" s="592" t="s">
        <v>655</v>
      </c>
      <c r="C16" s="593"/>
      <c r="D16" s="594"/>
      <c r="E16" s="210" t="s">
        <v>515</v>
      </c>
      <c r="F16" s="598">
        <f>AA379</f>
        <v>298</v>
      </c>
      <c r="G16" s="596"/>
      <c r="H16" s="620">
        <f>AD379</f>
        <v>292</v>
      </c>
      <c r="I16" s="621"/>
      <c r="J16" s="598">
        <f t="shared" si="0"/>
        <v>6</v>
      </c>
      <c r="K16" s="599"/>
      <c r="L16" s="213" t="b">
        <v>1</v>
      </c>
      <c r="M16" s="615" t="s">
        <v>891</v>
      </c>
      <c r="N16" s="615"/>
      <c r="O16" s="615"/>
      <c r="P16" s="615"/>
      <c r="Q16" s="607">
        <v>11</v>
      </c>
      <c r="R16" s="607"/>
      <c r="S16" s="607">
        <v>11</v>
      </c>
      <c r="T16" s="607"/>
      <c r="U16" s="607">
        <f t="shared" si="1"/>
        <v>0</v>
      </c>
      <c r="V16" s="607"/>
      <c r="W16" s="608"/>
      <c r="X16" s="618"/>
      <c r="Y16" s="616"/>
      <c r="Z16" s="609"/>
      <c r="AA16" s="609"/>
      <c r="AB16" s="609"/>
      <c r="AC16" s="609"/>
      <c r="AD16" s="616"/>
      <c r="AE16" s="609"/>
      <c r="AF16" s="609"/>
      <c r="AG16" s="609"/>
      <c r="AH16" s="609"/>
      <c r="AI16" s="609"/>
      <c r="AJ16" s="609"/>
      <c r="AK16" s="609"/>
      <c r="AL16" s="613"/>
    </row>
    <row r="17" spans="1:38" s="185" customFormat="1" ht="17" customHeight="1">
      <c r="A17" s="209">
        <v>6</v>
      </c>
      <c r="B17" s="592" t="s">
        <v>656</v>
      </c>
      <c r="C17" s="593"/>
      <c r="D17" s="594"/>
      <c r="E17" s="210" t="s">
        <v>515</v>
      </c>
      <c r="F17" s="598">
        <f>AE379</f>
        <v>298</v>
      </c>
      <c r="G17" s="596"/>
      <c r="H17" s="620">
        <f>AF379</f>
        <v>200</v>
      </c>
      <c r="I17" s="621"/>
      <c r="J17" s="598">
        <f t="shared" si="0"/>
        <v>98</v>
      </c>
      <c r="K17" s="599"/>
      <c r="L17" s="214">
        <v>2</v>
      </c>
      <c r="M17" s="615" t="str">
        <f>[3]Summary!$C$13</f>
        <v>RLY X-ING</v>
      </c>
      <c r="N17" s="615"/>
      <c r="O17" s="615"/>
      <c r="P17" s="615"/>
      <c r="Q17" s="607">
        <v>3</v>
      </c>
      <c r="R17" s="607"/>
      <c r="S17" s="607">
        <v>3</v>
      </c>
      <c r="T17" s="607"/>
      <c r="U17" s="607">
        <f t="shared" si="1"/>
        <v>0</v>
      </c>
      <c r="V17" s="607"/>
      <c r="W17" s="608"/>
      <c r="X17" s="618"/>
      <c r="Y17" s="616"/>
      <c r="Z17" s="609"/>
      <c r="AA17" s="609"/>
      <c r="AB17" s="609"/>
      <c r="AC17" s="609"/>
      <c r="AD17" s="616"/>
      <c r="AE17" s="609"/>
      <c r="AF17" s="609"/>
      <c r="AG17" s="609"/>
      <c r="AH17" s="609"/>
      <c r="AI17" s="609"/>
      <c r="AJ17" s="609"/>
      <c r="AK17" s="609"/>
      <c r="AL17" s="613"/>
    </row>
    <row r="18" spans="1:38" s="185" customFormat="1" ht="17">
      <c r="A18" s="209">
        <v>7</v>
      </c>
      <c r="B18" s="592" t="s">
        <v>892</v>
      </c>
      <c r="C18" s="593"/>
      <c r="D18" s="594"/>
      <c r="E18" s="210" t="s">
        <v>515</v>
      </c>
      <c r="F18" s="598">
        <f>F17</f>
        <v>298</v>
      </c>
      <c r="G18" s="596"/>
      <c r="H18" s="620">
        <f>AH379</f>
        <v>127</v>
      </c>
      <c r="I18" s="621"/>
      <c r="J18" s="598">
        <f t="shared" si="0"/>
        <v>171</v>
      </c>
      <c r="K18" s="599"/>
      <c r="L18" s="214">
        <v>3</v>
      </c>
      <c r="M18" s="615" t="str">
        <f>[3]Summary!$C$14</f>
        <v>NH X-ING</v>
      </c>
      <c r="N18" s="615"/>
      <c r="O18" s="615"/>
      <c r="P18" s="615"/>
      <c r="Q18" s="607">
        <v>3</v>
      </c>
      <c r="R18" s="607"/>
      <c r="S18" s="607">
        <v>0</v>
      </c>
      <c r="T18" s="607"/>
      <c r="U18" s="607">
        <f t="shared" si="1"/>
        <v>3</v>
      </c>
      <c r="V18" s="607"/>
      <c r="W18" s="608"/>
      <c r="X18" s="618"/>
      <c r="Y18" s="616"/>
      <c r="Z18" s="609"/>
      <c r="AA18" s="609"/>
      <c r="AB18" s="609"/>
      <c r="AC18" s="609"/>
      <c r="AD18" s="616"/>
      <c r="AE18" s="609"/>
      <c r="AF18" s="609"/>
      <c r="AG18" s="609"/>
      <c r="AH18" s="609"/>
      <c r="AI18" s="609"/>
      <c r="AJ18" s="609"/>
      <c r="AK18" s="609"/>
      <c r="AL18" s="613"/>
    </row>
    <row r="19" spans="1:38" s="185" customFormat="1" ht="17">
      <c r="A19" s="209">
        <v>8</v>
      </c>
      <c r="B19" s="592" t="s">
        <v>893</v>
      </c>
      <c r="C19" s="593"/>
      <c r="D19" s="594"/>
      <c r="E19" s="210" t="s">
        <v>652</v>
      </c>
      <c r="F19" s="595">
        <f>F12</f>
        <v>106.85471999999999</v>
      </c>
      <c r="G19" s="596"/>
      <c r="H19" s="597">
        <f>AJ379</f>
        <v>32.115000000000002</v>
      </c>
      <c r="I19" s="597"/>
      <c r="J19" s="595">
        <f t="shared" si="0"/>
        <v>74.739719999999977</v>
      </c>
      <c r="K19" s="622"/>
      <c r="L19" s="214">
        <v>4</v>
      </c>
      <c r="M19" s="615" t="str">
        <f>[3]Summary!$C$15</f>
        <v>Bullet Train</v>
      </c>
      <c r="N19" s="615"/>
      <c r="O19" s="615"/>
      <c r="P19" s="615"/>
      <c r="Q19" s="607">
        <v>2</v>
      </c>
      <c r="R19" s="607"/>
      <c r="S19" s="607">
        <v>0</v>
      </c>
      <c r="T19" s="607"/>
      <c r="U19" s="607">
        <f t="shared" si="1"/>
        <v>2</v>
      </c>
      <c r="V19" s="607"/>
      <c r="W19" s="608"/>
      <c r="X19" s="618"/>
      <c r="Y19" s="616"/>
      <c r="Z19" s="609"/>
      <c r="AA19" s="609"/>
      <c r="AB19" s="609"/>
      <c r="AC19" s="609"/>
      <c r="AD19" s="616"/>
      <c r="AE19" s="609"/>
      <c r="AF19" s="609"/>
      <c r="AG19" s="609"/>
      <c r="AH19" s="609"/>
      <c r="AI19" s="609"/>
      <c r="AJ19" s="609"/>
      <c r="AK19" s="609"/>
      <c r="AL19" s="613"/>
    </row>
    <row r="20" spans="1:38" s="185" customFormat="1" ht="17">
      <c r="A20" s="209">
        <v>9</v>
      </c>
      <c r="B20" s="592" t="s">
        <v>894</v>
      </c>
      <c r="C20" s="593"/>
      <c r="D20" s="594"/>
      <c r="E20" s="210" t="s">
        <v>652</v>
      </c>
      <c r="F20" s="595">
        <f>F19</f>
        <v>106.85471999999999</v>
      </c>
      <c r="G20" s="596"/>
      <c r="H20" s="597">
        <f>AK379</f>
        <v>31.632999999999999</v>
      </c>
      <c r="I20" s="597"/>
      <c r="J20" s="595">
        <f t="shared" si="0"/>
        <v>75.221719999999991</v>
      </c>
      <c r="K20" s="622"/>
      <c r="L20" s="214">
        <v>5</v>
      </c>
      <c r="M20" s="615" t="str">
        <f>[3]Summary!$C$16</f>
        <v>Express-way</v>
      </c>
      <c r="N20" s="615"/>
      <c r="O20" s="615"/>
      <c r="P20" s="615"/>
      <c r="Q20" s="607">
        <v>5</v>
      </c>
      <c r="R20" s="607"/>
      <c r="S20" s="607">
        <v>0</v>
      </c>
      <c r="T20" s="607"/>
      <c r="U20" s="607">
        <f t="shared" si="1"/>
        <v>5</v>
      </c>
      <c r="V20" s="607"/>
      <c r="W20" s="608"/>
      <c r="X20" s="618"/>
      <c r="Y20" s="616"/>
      <c r="Z20" s="609"/>
      <c r="AA20" s="609"/>
      <c r="AB20" s="609"/>
      <c r="AC20" s="609"/>
      <c r="AD20" s="616"/>
      <c r="AE20" s="609"/>
      <c r="AF20" s="609"/>
      <c r="AG20" s="609"/>
      <c r="AH20" s="609"/>
      <c r="AI20" s="609"/>
      <c r="AJ20" s="609"/>
      <c r="AK20" s="609"/>
      <c r="AL20" s="613"/>
    </row>
    <row r="21" spans="1:38" s="185" customFormat="1" ht="17.5" thickBot="1">
      <c r="A21" s="215">
        <v>10</v>
      </c>
      <c r="B21" s="623" t="s">
        <v>895</v>
      </c>
      <c r="C21" s="624"/>
      <c r="D21" s="625"/>
      <c r="E21" s="216" t="s">
        <v>652</v>
      </c>
      <c r="F21" s="626">
        <f>F20</f>
        <v>106.85471999999999</v>
      </c>
      <c r="G21" s="627"/>
      <c r="H21" s="628">
        <f>AL379</f>
        <v>4.8360000000000003</v>
      </c>
      <c r="I21" s="628"/>
      <c r="J21" s="626">
        <f t="shared" si="0"/>
        <v>102.01871999999999</v>
      </c>
      <c r="K21" s="629"/>
      <c r="L21" s="217">
        <v>6</v>
      </c>
      <c r="M21" s="630" t="str">
        <f>[3]Summary!$C$17</f>
        <v>GAS PIPELINE</v>
      </c>
      <c r="N21" s="630"/>
      <c r="O21" s="630"/>
      <c r="P21" s="630"/>
      <c r="Q21" s="611">
        <v>6</v>
      </c>
      <c r="R21" s="611"/>
      <c r="S21" s="611">
        <v>0</v>
      </c>
      <c r="T21" s="611"/>
      <c r="U21" s="611">
        <f t="shared" si="1"/>
        <v>6</v>
      </c>
      <c r="V21" s="611"/>
      <c r="W21" s="612"/>
      <c r="X21" s="619"/>
      <c r="Y21" s="617"/>
      <c r="Z21" s="610"/>
      <c r="AA21" s="610"/>
      <c r="AB21" s="610"/>
      <c r="AC21" s="610"/>
      <c r="AD21" s="617"/>
      <c r="AE21" s="610"/>
      <c r="AF21" s="610"/>
      <c r="AG21" s="610"/>
      <c r="AH21" s="610"/>
      <c r="AI21" s="610"/>
      <c r="AJ21" s="610"/>
      <c r="AK21" s="610"/>
      <c r="AL21" s="614"/>
    </row>
    <row r="22" spans="1:38" s="219" customFormat="1" ht="14.5">
      <c r="A22" s="218"/>
      <c r="X22" s="678">
        <f>V30/1000</f>
        <v>4.3881290000000002</v>
      </c>
      <c r="Y22" s="679">
        <f>X22</f>
        <v>4.3881290000000002</v>
      </c>
      <c r="Z22" s="631">
        <v>2</v>
      </c>
      <c r="AA22" s="631">
        <f>COUNTA(D26:T26)</f>
        <v>9</v>
      </c>
      <c r="AB22" s="639">
        <v>8</v>
      </c>
      <c r="AC22" s="631">
        <f>AA22-AB22</f>
        <v>1</v>
      </c>
      <c r="AD22" s="631">
        <v>8</v>
      </c>
      <c r="AE22" s="631">
        <f>AA22</f>
        <v>9</v>
      </c>
      <c r="AF22" s="631">
        <v>7</v>
      </c>
      <c r="AG22" s="631">
        <f>AE22-AF22</f>
        <v>2</v>
      </c>
      <c r="AH22" s="631">
        <v>7</v>
      </c>
      <c r="AI22" s="631"/>
      <c r="AJ22" s="631">
        <v>2.7330000000000001</v>
      </c>
      <c r="AK22" s="631">
        <v>2.7330000000000001</v>
      </c>
      <c r="AL22" s="634"/>
    </row>
    <row r="23" spans="1:38" s="219" customFormat="1" ht="15.5">
      <c r="A23" s="218"/>
      <c r="B23" s="220" t="s">
        <v>896</v>
      </c>
      <c r="X23" s="651"/>
      <c r="Y23" s="650"/>
      <c r="Z23" s="632"/>
      <c r="AA23" s="632"/>
      <c r="AB23" s="640"/>
      <c r="AC23" s="632"/>
      <c r="AD23" s="632"/>
      <c r="AE23" s="632"/>
      <c r="AF23" s="632"/>
      <c r="AG23" s="632"/>
      <c r="AH23" s="632"/>
      <c r="AI23" s="632"/>
      <c r="AJ23" s="632"/>
      <c r="AK23" s="632"/>
      <c r="AL23" s="635"/>
    </row>
    <row r="24" spans="1:38" s="219" customFormat="1" ht="15.5">
      <c r="A24" s="218"/>
      <c r="B24" s="221"/>
      <c r="X24" s="651"/>
      <c r="Y24" s="650"/>
      <c r="Z24" s="632"/>
      <c r="AA24" s="632"/>
      <c r="AB24" s="640"/>
      <c r="AC24" s="632"/>
      <c r="AD24" s="632"/>
      <c r="AE24" s="632"/>
      <c r="AF24" s="632"/>
      <c r="AG24" s="632"/>
      <c r="AH24" s="632"/>
      <c r="AI24" s="632"/>
      <c r="AJ24" s="632"/>
      <c r="AK24" s="632"/>
      <c r="AL24" s="635"/>
    </row>
    <row r="25" spans="1:38" s="223" customFormat="1" ht="13.5" customHeight="1">
      <c r="A25" s="222"/>
      <c r="B25" s="223">
        <v>1</v>
      </c>
      <c r="C25" s="224"/>
      <c r="D25" s="223">
        <v>2</v>
      </c>
      <c r="F25" s="223">
        <v>3</v>
      </c>
      <c r="H25" s="223">
        <v>4</v>
      </c>
      <c r="J25" s="223">
        <v>5</v>
      </c>
      <c r="L25" s="223">
        <v>6</v>
      </c>
      <c r="N25" s="223">
        <v>7</v>
      </c>
      <c r="P25" s="223">
        <v>8</v>
      </c>
      <c r="R25" s="223">
        <v>9</v>
      </c>
      <c r="T25" s="223">
        <v>10</v>
      </c>
      <c r="X25" s="644"/>
      <c r="Y25" s="645"/>
      <c r="Z25" s="633"/>
      <c r="AA25" s="633"/>
      <c r="AB25" s="640"/>
      <c r="AC25" s="633"/>
      <c r="AD25" s="633"/>
      <c r="AE25" s="633"/>
      <c r="AF25" s="633"/>
      <c r="AG25" s="633"/>
      <c r="AH25" s="633"/>
      <c r="AI25" s="633"/>
      <c r="AJ25" s="633"/>
      <c r="AK25" s="633"/>
      <c r="AL25" s="636"/>
    </row>
    <row r="26" spans="1:38" s="223" customFormat="1" ht="13.5" customHeight="1">
      <c r="A26" s="222"/>
      <c r="B26" s="225" t="s">
        <v>199</v>
      </c>
      <c r="C26" s="226"/>
      <c r="D26" s="225" t="s">
        <v>201</v>
      </c>
      <c r="E26" s="225"/>
      <c r="F26" s="225" t="s">
        <v>202</v>
      </c>
      <c r="G26" s="225"/>
      <c r="H26" s="225" t="s">
        <v>203</v>
      </c>
      <c r="I26" s="225"/>
      <c r="J26" s="225" t="s">
        <v>204</v>
      </c>
      <c r="K26" s="225"/>
      <c r="L26" s="225" t="s">
        <v>205</v>
      </c>
      <c r="M26" s="225"/>
      <c r="N26" s="225" t="s">
        <v>206</v>
      </c>
      <c r="O26" s="225"/>
      <c r="P26" s="225" t="s">
        <v>207</v>
      </c>
      <c r="Q26" s="225"/>
      <c r="R26" s="225" t="s">
        <v>208</v>
      </c>
      <c r="S26" s="225"/>
      <c r="T26" s="225" t="s">
        <v>209</v>
      </c>
      <c r="X26" s="644"/>
      <c r="Y26" s="645"/>
      <c r="Z26" s="633"/>
      <c r="AA26" s="633"/>
      <c r="AB26" s="640"/>
      <c r="AC26" s="633"/>
      <c r="AD26" s="633"/>
      <c r="AE26" s="633"/>
      <c r="AF26" s="633"/>
      <c r="AG26" s="633"/>
      <c r="AH26" s="633"/>
      <c r="AI26" s="633"/>
      <c r="AJ26" s="633"/>
      <c r="AK26" s="633"/>
      <c r="AL26" s="636"/>
    </row>
    <row r="27" spans="1:38" s="219" customFormat="1" ht="13.5" customHeight="1">
      <c r="A27" s="218"/>
      <c r="X27" s="644"/>
      <c r="Y27" s="645"/>
      <c r="Z27" s="633"/>
      <c r="AA27" s="633"/>
      <c r="AB27" s="640"/>
      <c r="AC27" s="633"/>
      <c r="AD27" s="633"/>
      <c r="AE27" s="633"/>
      <c r="AF27" s="633"/>
      <c r="AG27" s="633"/>
      <c r="AH27" s="633"/>
      <c r="AI27" s="633"/>
      <c r="AJ27" s="633"/>
      <c r="AK27" s="633"/>
      <c r="AL27" s="636"/>
    </row>
    <row r="28" spans="1:38" s="219" customFormat="1" ht="13.5" customHeight="1">
      <c r="A28" s="218"/>
      <c r="B28" s="227"/>
      <c r="D28" s="227"/>
      <c r="E28" s="227"/>
      <c r="F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X28" s="644"/>
      <c r="Y28" s="645"/>
      <c r="Z28" s="633"/>
      <c r="AA28" s="633"/>
      <c r="AB28" s="640"/>
      <c r="AC28" s="633"/>
      <c r="AD28" s="633"/>
      <c r="AE28" s="633"/>
      <c r="AF28" s="633"/>
      <c r="AG28" s="633"/>
      <c r="AH28" s="633"/>
      <c r="AI28" s="633"/>
      <c r="AJ28" s="633"/>
      <c r="AK28" s="633"/>
      <c r="AL28" s="636"/>
    </row>
    <row r="29" spans="1:38" s="219" customFormat="1" ht="13.5" customHeight="1" thickBot="1">
      <c r="A29" s="218"/>
      <c r="B29" s="227"/>
      <c r="D29" s="227"/>
      <c r="E29" s="227"/>
      <c r="F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X29" s="644"/>
      <c r="Y29" s="645"/>
      <c r="Z29" s="633"/>
      <c r="AA29" s="633"/>
      <c r="AB29" s="640"/>
      <c r="AC29" s="633"/>
      <c r="AD29" s="633"/>
      <c r="AE29" s="633"/>
      <c r="AF29" s="633"/>
      <c r="AG29" s="633"/>
      <c r="AH29" s="633"/>
      <c r="AI29" s="633"/>
      <c r="AJ29" s="633"/>
      <c r="AK29" s="633"/>
      <c r="AL29" s="636"/>
    </row>
    <row r="30" spans="1:38" s="219" customFormat="1" ht="12.5" customHeight="1">
      <c r="A30" s="218"/>
      <c r="B30" s="229"/>
      <c r="C30" s="228">
        <v>620</v>
      </c>
      <c r="D30" s="243"/>
      <c r="E30" s="228">
        <v>620</v>
      </c>
      <c r="F30" s="229"/>
      <c r="G30" s="228">
        <v>414.995</v>
      </c>
      <c r="H30" s="229"/>
      <c r="I30" s="228">
        <v>400</v>
      </c>
      <c r="J30" s="229"/>
      <c r="K30" s="228">
        <v>408</v>
      </c>
      <c r="L30" s="229"/>
      <c r="M30" s="228">
        <v>428</v>
      </c>
      <c r="N30" s="229"/>
      <c r="O30" s="228">
        <v>408</v>
      </c>
      <c r="P30" s="229"/>
      <c r="Q30" s="228">
        <v>384</v>
      </c>
      <c r="R30" s="229"/>
      <c r="S30" s="228">
        <v>337</v>
      </c>
      <c r="T30" s="229"/>
      <c r="U30" s="228">
        <v>368.13400000000001</v>
      </c>
      <c r="V30" s="637">
        <f>SUM(C30:U30)</f>
        <v>4388.1289999999999</v>
      </c>
      <c r="W30" s="638"/>
      <c r="X30" s="644"/>
      <c r="Y30" s="645"/>
      <c r="Z30" s="633"/>
      <c r="AA30" s="633"/>
      <c r="AB30" s="640"/>
      <c r="AC30" s="633"/>
      <c r="AD30" s="633"/>
      <c r="AE30" s="633"/>
      <c r="AF30" s="633"/>
      <c r="AG30" s="633"/>
      <c r="AH30" s="633"/>
      <c r="AI30" s="633"/>
      <c r="AJ30" s="633"/>
      <c r="AK30" s="633"/>
      <c r="AL30" s="636"/>
    </row>
    <row r="31" spans="1:38" s="219" customFormat="1" ht="13.5" customHeight="1">
      <c r="A31" s="218"/>
      <c r="B31" s="230"/>
      <c r="C31" s="228"/>
      <c r="D31" s="244" t="s">
        <v>658</v>
      </c>
      <c r="E31" s="228"/>
      <c r="F31" s="230" t="s">
        <v>658</v>
      </c>
      <c r="G31" s="228"/>
      <c r="H31" s="230" t="s">
        <v>253</v>
      </c>
      <c r="I31" s="228"/>
      <c r="J31" s="230" t="s">
        <v>309</v>
      </c>
      <c r="K31" s="228"/>
      <c r="L31" s="230" t="s">
        <v>309</v>
      </c>
      <c r="M31" s="228"/>
      <c r="N31" s="230" t="s">
        <v>253</v>
      </c>
      <c r="O31" s="228"/>
      <c r="P31" s="230"/>
      <c r="Q31" s="228"/>
      <c r="R31" s="230"/>
      <c r="S31" s="228"/>
      <c r="T31" s="230" t="s">
        <v>309</v>
      </c>
      <c r="U31" s="228"/>
      <c r="X31" s="644"/>
      <c r="Y31" s="645"/>
      <c r="Z31" s="633"/>
      <c r="AA31" s="633"/>
      <c r="AB31" s="640"/>
      <c r="AC31" s="633"/>
      <c r="AD31" s="633"/>
      <c r="AE31" s="633"/>
      <c r="AF31" s="633"/>
      <c r="AG31" s="633"/>
      <c r="AH31" s="633"/>
      <c r="AI31" s="633"/>
      <c r="AJ31" s="633"/>
      <c r="AK31" s="633"/>
      <c r="AL31" s="636"/>
    </row>
    <row r="32" spans="1:38" s="219" customFormat="1" ht="13.5" customHeight="1" thickBot="1">
      <c r="A32" s="218"/>
      <c r="B32" s="231"/>
      <c r="D32" s="245"/>
      <c r="F32" s="231"/>
      <c r="H32" s="274"/>
      <c r="J32" s="274"/>
      <c r="L32" s="274"/>
      <c r="N32" s="274"/>
      <c r="P32" s="274"/>
      <c r="R32" s="274"/>
      <c r="T32" s="274"/>
      <c r="X32" s="644"/>
      <c r="Y32" s="645"/>
      <c r="Z32" s="633"/>
      <c r="AA32" s="633"/>
      <c r="AB32" s="640"/>
      <c r="AC32" s="633"/>
      <c r="AD32" s="633"/>
      <c r="AE32" s="633"/>
      <c r="AF32" s="633"/>
      <c r="AG32" s="633"/>
      <c r="AH32" s="633"/>
      <c r="AI32" s="633"/>
      <c r="AJ32" s="633"/>
      <c r="AK32" s="633"/>
      <c r="AL32" s="636"/>
    </row>
    <row r="33" spans="1:38" s="219" customFormat="1" ht="14" customHeight="1">
      <c r="A33" s="218"/>
      <c r="B33" s="227" t="s">
        <v>8</v>
      </c>
      <c r="C33" s="227"/>
      <c r="D33" s="227" t="s">
        <v>212</v>
      </c>
      <c r="E33" s="227"/>
      <c r="F33" s="227" t="s">
        <v>212</v>
      </c>
      <c r="G33" s="227"/>
      <c r="H33" s="227" t="s">
        <v>37</v>
      </c>
      <c r="I33" s="227"/>
      <c r="J33" s="227" t="s">
        <v>12</v>
      </c>
      <c r="K33" s="227"/>
      <c r="L33" s="227" t="s">
        <v>55</v>
      </c>
      <c r="M33" s="227"/>
      <c r="N33" s="227" t="s">
        <v>55</v>
      </c>
      <c r="O33" s="227"/>
      <c r="P33" s="227" t="s">
        <v>12</v>
      </c>
      <c r="Q33" s="227"/>
      <c r="R33" s="227" t="s">
        <v>12</v>
      </c>
      <c r="S33" s="227"/>
      <c r="T33" s="227" t="s">
        <v>11</v>
      </c>
      <c r="U33" s="227"/>
      <c r="X33" s="644"/>
      <c r="Y33" s="645"/>
      <c r="Z33" s="633"/>
      <c r="AA33" s="633"/>
      <c r="AB33" s="640"/>
      <c r="AC33" s="633"/>
      <c r="AD33" s="633"/>
      <c r="AE33" s="633"/>
      <c r="AF33" s="633"/>
      <c r="AG33" s="633"/>
      <c r="AH33" s="633"/>
      <c r="AI33" s="633"/>
      <c r="AJ33" s="633"/>
      <c r="AK33" s="633"/>
      <c r="AL33" s="636"/>
    </row>
    <row r="34" spans="1:38" s="219" customFormat="1" ht="14" customHeight="1">
      <c r="A34" s="218"/>
      <c r="B34" s="232" t="s">
        <v>833</v>
      </c>
      <c r="C34" s="227"/>
      <c r="D34" s="232" t="s">
        <v>897</v>
      </c>
      <c r="E34" s="227"/>
      <c r="F34" s="232" t="s">
        <v>898</v>
      </c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X34" s="644"/>
      <c r="Y34" s="645"/>
      <c r="Z34" s="633"/>
      <c r="AA34" s="633"/>
      <c r="AB34" s="632"/>
      <c r="AC34" s="633"/>
      <c r="AD34" s="633"/>
      <c r="AE34" s="633"/>
      <c r="AF34" s="633"/>
      <c r="AG34" s="633"/>
      <c r="AH34" s="633"/>
      <c r="AI34" s="633"/>
      <c r="AJ34" s="633"/>
      <c r="AK34" s="633"/>
      <c r="AL34" s="636"/>
    </row>
    <row r="35" spans="1:38" s="219" customFormat="1" ht="14" customHeight="1">
      <c r="A35" s="218"/>
      <c r="I35" s="233"/>
      <c r="J35" s="234"/>
      <c r="K35" s="233"/>
      <c r="X35" s="644">
        <f>V42/1000</f>
        <v>3.843464</v>
      </c>
      <c r="Y35" s="645">
        <f>X35</f>
        <v>3.843464</v>
      </c>
      <c r="Z35" s="633">
        <v>1</v>
      </c>
      <c r="AA35" s="632">
        <f>COUNTA(B38:T38)</f>
        <v>10</v>
      </c>
      <c r="AB35" s="633">
        <v>10</v>
      </c>
      <c r="AC35" s="632">
        <f>AA35-AB35</f>
        <v>0</v>
      </c>
      <c r="AD35" s="633">
        <v>10</v>
      </c>
      <c r="AE35" s="632">
        <f>AA35</f>
        <v>10</v>
      </c>
      <c r="AF35" s="633">
        <v>9</v>
      </c>
      <c r="AG35" s="632">
        <f>AE35-AF35</f>
        <v>1</v>
      </c>
      <c r="AH35" s="633">
        <v>9</v>
      </c>
      <c r="AI35" s="633"/>
      <c r="AJ35" s="633">
        <v>1.137</v>
      </c>
      <c r="AK35" s="633">
        <v>0.65500000000000003</v>
      </c>
      <c r="AL35" s="636"/>
    </row>
    <row r="36" spans="1:38" s="219" customFormat="1" ht="14" customHeight="1">
      <c r="A36" s="218"/>
      <c r="I36" s="235"/>
      <c r="X36" s="644"/>
      <c r="Y36" s="645"/>
      <c r="Z36" s="633"/>
      <c r="AA36" s="632"/>
      <c r="AB36" s="633"/>
      <c r="AC36" s="632"/>
      <c r="AD36" s="633"/>
      <c r="AE36" s="632"/>
      <c r="AF36" s="633"/>
      <c r="AG36" s="632"/>
      <c r="AH36" s="633"/>
      <c r="AI36" s="633"/>
      <c r="AJ36" s="633"/>
      <c r="AK36" s="633"/>
      <c r="AL36" s="636"/>
    </row>
    <row r="37" spans="1:38" s="219" customFormat="1" ht="14" customHeight="1">
      <c r="A37" s="218"/>
      <c r="B37" s="219">
        <v>11</v>
      </c>
      <c r="D37" s="219">
        <v>12</v>
      </c>
      <c r="F37" s="219">
        <v>13</v>
      </c>
      <c r="H37" s="219">
        <v>14</v>
      </c>
      <c r="J37" s="219">
        <v>15</v>
      </c>
      <c r="L37" s="219">
        <v>16</v>
      </c>
      <c r="N37" s="219">
        <v>17</v>
      </c>
      <c r="P37" s="219">
        <v>18</v>
      </c>
      <c r="R37" s="219">
        <v>19</v>
      </c>
      <c r="T37" s="219">
        <v>20</v>
      </c>
      <c r="X37" s="644"/>
      <c r="Y37" s="645"/>
      <c r="Z37" s="633"/>
      <c r="AA37" s="633"/>
      <c r="AB37" s="633"/>
      <c r="AC37" s="633"/>
      <c r="AD37" s="633"/>
      <c r="AE37" s="633"/>
      <c r="AF37" s="633"/>
      <c r="AG37" s="633"/>
      <c r="AH37" s="633"/>
      <c r="AI37" s="633"/>
      <c r="AJ37" s="633"/>
      <c r="AK37" s="633"/>
      <c r="AL37" s="636"/>
    </row>
    <row r="38" spans="1:38" s="219" customFormat="1" ht="14" customHeight="1">
      <c r="A38" s="218"/>
      <c r="B38" s="227" t="s">
        <v>210</v>
      </c>
      <c r="C38" s="227"/>
      <c r="D38" s="227" t="s">
        <v>211</v>
      </c>
      <c r="E38" s="227"/>
      <c r="F38" s="227" t="s">
        <v>213</v>
      </c>
      <c r="G38" s="227"/>
      <c r="H38" s="227" t="s">
        <v>214</v>
      </c>
      <c r="I38" s="227"/>
      <c r="J38" s="227" t="s">
        <v>215</v>
      </c>
      <c r="K38" s="227"/>
      <c r="L38" s="227" t="s">
        <v>216</v>
      </c>
      <c r="M38" s="227"/>
      <c r="N38" s="227" t="s">
        <v>217</v>
      </c>
      <c r="O38" s="227"/>
      <c r="P38" s="227" t="s">
        <v>218</v>
      </c>
      <c r="Q38" s="227"/>
      <c r="R38" s="227" t="s">
        <v>631</v>
      </c>
      <c r="S38" s="227"/>
      <c r="T38" s="227" t="s">
        <v>632</v>
      </c>
      <c r="X38" s="644"/>
      <c r="Y38" s="645"/>
      <c r="Z38" s="633"/>
      <c r="AA38" s="633"/>
      <c r="AB38" s="633"/>
      <c r="AC38" s="633"/>
      <c r="AD38" s="633"/>
      <c r="AE38" s="633"/>
      <c r="AF38" s="633"/>
      <c r="AG38" s="633"/>
      <c r="AH38" s="633"/>
      <c r="AI38" s="633"/>
      <c r="AJ38" s="633"/>
      <c r="AK38" s="633"/>
      <c r="AL38" s="636"/>
    </row>
    <row r="39" spans="1:38" s="219" customFormat="1" ht="13.5" customHeight="1">
      <c r="A39" s="218"/>
      <c r="X39" s="644"/>
      <c r="Y39" s="645"/>
      <c r="Z39" s="633"/>
      <c r="AA39" s="633"/>
      <c r="AB39" s="633"/>
      <c r="AC39" s="633"/>
      <c r="AD39" s="633"/>
      <c r="AE39" s="633"/>
      <c r="AF39" s="633"/>
      <c r="AG39" s="633"/>
      <c r="AH39" s="633"/>
      <c r="AI39" s="633"/>
      <c r="AJ39" s="633"/>
      <c r="AK39" s="633"/>
      <c r="AL39" s="636"/>
    </row>
    <row r="40" spans="1:38" s="219" customFormat="1" ht="13.5" customHeight="1">
      <c r="A40" s="218"/>
      <c r="B40" s="227"/>
      <c r="D40" s="227"/>
      <c r="E40" s="227"/>
      <c r="F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X40" s="644"/>
      <c r="Y40" s="645"/>
      <c r="Z40" s="633"/>
      <c r="AA40" s="633"/>
      <c r="AB40" s="633"/>
      <c r="AC40" s="633"/>
      <c r="AD40" s="633"/>
      <c r="AE40" s="633"/>
      <c r="AF40" s="633"/>
      <c r="AG40" s="633"/>
      <c r="AH40" s="633"/>
      <c r="AI40" s="633"/>
      <c r="AJ40" s="633"/>
      <c r="AK40" s="633"/>
      <c r="AL40" s="636"/>
    </row>
    <row r="41" spans="1:38" s="219" customFormat="1" ht="13.5" customHeight="1" thickBot="1">
      <c r="A41" s="218"/>
      <c r="B41" s="227"/>
      <c r="D41" s="227"/>
      <c r="E41" s="227"/>
      <c r="F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X41" s="644"/>
      <c r="Y41" s="645"/>
      <c r="Z41" s="633"/>
      <c r="AA41" s="633"/>
      <c r="AB41" s="633"/>
      <c r="AC41" s="633"/>
      <c r="AD41" s="633"/>
      <c r="AE41" s="633"/>
      <c r="AF41" s="633"/>
      <c r="AG41" s="633"/>
      <c r="AH41" s="633"/>
      <c r="AI41" s="633"/>
      <c r="AJ41" s="633"/>
      <c r="AK41" s="633"/>
      <c r="AL41" s="636"/>
    </row>
    <row r="42" spans="1:38" s="219" customFormat="1" ht="13.5" customHeight="1">
      <c r="A42" s="218"/>
      <c r="B42" s="229"/>
      <c r="C42" s="228">
        <v>240.52699999999999</v>
      </c>
      <c r="D42" s="229"/>
      <c r="E42" s="228">
        <v>418</v>
      </c>
      <c r="F42" s="229"/>
      <c r="G42" s="228">
        <v>393</v>
      </c>
      <c r="H42" s="229"/>
      <c r="I42" s="228">
        <v>389</v>
      </c>
      <c r="J42" s="229"/>
      <c r="K42" s="228">
        <v>375.803</v>
      </c>
      <c r="L42" s="229"/>
      <c r="M42" s="228">
        <v>367</v>
      </c>
      <c r="N42" s="229"/>
      <c r="O42" s="228">
        <v>343</v>
      </c>
      <c r="P42" s="229"/>
      <c r="Q42" s="228">
        <v>420.56700000000001</v>
      </c>
      <c r="R42" s="229"/>
      <c r="S42" s="228">
        <v>481.56700000000001</v>
      </c>
      <c r="T42" s="229"/>
      <c r="U42" s="228">
        <v>415</v>
      </c>
      <c r="V42" s="637">
        <f>SUM(C42:U42)</f>
        <v>3843.4639999999999</v>
      </c>
      <c r="W42" s="638"/>
      <c r="X42" s="644"/>
      <c r="Y42" s="645"/>
      <c r="Z42" s="633"/>
      <c r="AA42" s="633"/>
      <c r="AB42" s="633"/>
      <c r="AC42" s="633"/>
      <c r="AD42" s="633"/>
      <c r="AE42" s="633"/>
      <c r="AF42" s="633"/>
      <c r="AG42" s="633"/>
      <c r="AH42" s="633"/>
      <c r="AI42" s="633"/>
      <c r="AJ42" s="633"/>
      <c r="AK42" s="633"/>
      <c r="AL42" s="636"/>
    </row>
    <row r="43" spans="1:38" s="219" customFormat="1" ht="13.5" customHeight="1">
      <c r="A43" s="218"/>
      <c r="B43" s="230" t="s">
        <v>68</v>
      </c>
      <c r="C43" s="228"/>
      <c r="D43" s="230"/>
      <c r="E43" s="228"/>
      <c r="F43" s="230"/>
      <c r="G43" s="228"/>
      <c r="H43" s="230"/>
      <c r="I43" s="228"/>
      <c r="J43" s="230" t="s">
        <v>606</v>
      </c>
      <c r="K43" s="228"/>
      <c r="L43" s="230"/>
      <c r="M43" s="228"/>
      <c r="N43" s="230"/>
      <c r="O43" s="228"/>
      <c r="P43" s="230"/>
      <c r="Q43" s="228"/>
      <c r="R43" s="230" t="s">
        <v>253</v>
      </c>
      <c r="S43" s="228"/>
      <c r="T43" s="230" t="s">
        <v>309</v>
      </c>
      <c r="U43" s="228"/>
      <c r="X43" s="644"/>
      <c r="Y43" s="645"/>
      <c r="Z43" s="633"/>
      <c r="AA43" s="633"/>
      <c r="AB43" s="633"/>
      <c r="AC43" s="633"/>
      <c r="AD43" s="633"/>
      <c r="AE43" s="633"/>
      <c r="AF43" s="633"/>
      <c r="AG43" s="633"/>
      <c r="AH43" s="633"/>
      <c r="AI43" s="633"/>
      <c r="AJ43" s="633"/>
      <c r="AK43" s="633"/>
      <c r="AL43" s="636"/>
    </row>
    <row r="44" spans="1:38" s="219" customFormat="1" ht="13.5" customHeight="1" thickBot="1">
      <c r="A44" s="218"/>
      <c r="B44" s="274"/>
      <c r="D44" s="274"/>
      <c r="F44" s="274"/>
      <c r="H44" s="274"/>
      <c r="J44" s="231"/>
      <c r="L44" s="274"/>
      <c r="N44" s="274"/>
      <c r="P44" s="274"/>
      <c r="R44" s="274"/>
      <c r="T44" s="274"/>
      <c r="X44" s="644"/>
      <c r="Y44" s="645"/>
      <c r="Z44" s="633"/>
      <c r="AA44" s="633"/>
      <c r="AB44" s="633"/>
      <c r="AC44" s="633"/>
      <c r="AD44" s="633"/>
      <c r="AE44" s="633"/>
      <c r="AF44" s="633"/>
      <c r="AG44" s="633"/>
      <c r="AH44" s="633"/>
      <c r="AI44" s="633"/>
      <c r="AJ44" s="633"/>
      <c r="AK44" s="633"/>
      <c r="AL44" s="636"/>
    </row>
    <row r="45" spans="1:38" s="219" customFormat="1" ht="14" customHeight="1">
      <c r="A45" s="218"/>
      <c r="B45" s="227" t="s">
        <v>153</v>
      </c>
      <c r="C45" s="227"/>
      <c r="D45" s="227" t="s">
        <v>54</v>
      </c>
      <c r="E45" s="227"/>
      <c r="F45" s="227" t="s">
        <v>12</v>
      </c>
      <c r="G45" s="227"/>
      <c r="H45" s="227" t="s">
        <v>12</v>
      </c>
      <c r="I45" s="227"/>
      <c r="J45" s="227" t="s">
        <v>12</v>
      </c>
      <c r="K45" s="227"/>
      <c r="L45" s="227" t="s">
        <v>25</v>
      </c>
      <c r="M45" s="227"/>
      <c r="N45" s="227" t="s">
        <v>11</v>
      </c>
      <c r="O45" s="227"/>
      <c r="P45" s="227" t="s">
        <v>11</v>
      </c>
      <c r="Q45" s="227"/>
      <c r="R45" s="227" t="s">
        <v>40</v>
      </c>
      <c r="S45" s="227"/>
      <c r="T45" s="227" t="s">
        <v>39</v>
      </c>
      <c r="U45" s="227"/>
      <c r="X45" s="644"/>
      <c r="Y45" s="645"/>
      <c r="Z45" s="633"/>
      <c r="AA45" s="633"/>
      <c r="AB45" s="633"/>
      <c r="AC45" s="633"/>
      <c r="AD45" s="633"/>
      <c r="AE45" s="633"/>
      <c r="AF45" s="633"/>
      <c r="AG45" s="633"/>
      <c r="AH45" s="633"/>
      <c r="AI45" s="633"/>
      <c r="AJ45" s="633"/>
      <c r="AK45" s="633"/>
      <c r="AL45" s="636"/>
    </row>
    <row r="46" spans="1:38" s="219" customFormat="1" ht="14" customHeight="1">
      <c r="A46" s="218"/>
      <c r="C46" s="236" t="s">
        <v>899</v>
      </c>
      <c r="E46" s="237"/>
      <c r="G46" s="237"/>
      <c r="I46" s="237"/>
      <c r="K46" s="237"/>
      <c r="M46" s="237"/>
      <c r="O46" s="235"/>
      <c r="Q46" s="237" t="s">
        <v>654</v>
      </c>
      <c r="S46" s="233" t="s">
        <v>900</v>
      </c>
      <c r="X46" s="644"/>
      <c r="Y46" s="645"/>
      <c r="Z46" s="633"/>
      <c r="AA46" s="633"/>
      <c r="AB46" s="633"/>
      <c r="AC46" s="633"/>
      <c r="AD46" s="633"/>
      <c r="AE46" s="633"/>
      <c r="AF46" s="633"/>
      <c r="AG46" s="633"/>
      <c r="AH46" s="633"/>
      <c r="AI46" s="633"/>
      <c r="AJ46" s="633"/>
      <c r="AK46" s="633"/>
      <c r="AL46" s="636"/>
    </row>
    <row r="47" spans="1:38" s="219" customFormat="1" ht="13.5" customHeight="1">
      <c r="A47" s="218"/>
      <c r="Q47" s="235"/>
      <c r="X47" s="644">
        <f>V53/1000</f>
        <v>3.6215789999999997</v>
      </c>
      <c r="Y47" s="645">
        <f>X47</f>
        <v>3.6215789999999997</v>
      </c>
      <c r="Z47" s="633">
        <v>1</v>
      </c>
      <c r="AA47" s="632">
        <f>COUNTA(B49:T49)</f>
        <v>10</v>
      </c>
      <c r="AB47" s="633">
        <v>10</v>
      </c>
      <c r="AC47" s="632">
        <f>AA47-AB47</f>
        <v>0</v>
      </c>
      <c r="AD47" s="633">
        <v>10</v>
      </c>
      <c r="AE47" s="633">
        <f>AA47</f>
        <v>10</v>
      </c>
      <c r="AF47" s="633">
        <v>8</v>
      </c>
      <c r="AG47" s="633">
        <f>AE47-AF47</f>
        <v>2</v>
      </c>
      <c r="AH47" s="633">
        <v>8</v>
      </c>
      <c r="AI47" s="633"/>
      <c r="AJ47" s="633">
        <v>1.5189999999999999</v>
      </c>
      <c r="AK47" s="633">
        <v>1.5189999999999999</v>
      </c>
      <c r="AL47" s="636"/>
    </row>
    <row r="48" spans="1:38" s="219" customFormat="1" ht="13.5" customHeight="1">
      <c r="A48" s="218"/>
      <c r="B48" s="219">
        <v>21</v>
      </c>
      <c r="D48" s="219">
        <v>22</v>
      </c>
      <c r="F48" s="219">
        <v>23</v>
      </c>
      <c r="H48" s="219">
        <v>24</v>
      </c>
      <c r="J48" s="219">
        <v>25</v>
      </c>
      <c r="L48" s="219">
        <v>26</v>
      </c>
      <c r="N48" s="219">
        <v>27</v>
      </c>
      <c r="P48" s="219">
        <v>28</v>
      </c>
      <c r="R48" s="219">
        <v>29</v>
      </c>
      <c r="T48" s="219">
        <v>30</v>
      </c>
      <c r="X48" s="644"/>
      <c r="Y48" s="645"/>
      <c r="Z48" s="633"/>
      <c r="AA48" s="633"/>
      <c r="AB48" s="633"/>
      <c r="AC48" s="633"/>
      <c r="AD48" s="633"/>
      <c r="AE48" s="633"/>
      <c r="AF48" s="633"/>
      <c r="AG48" s="633"/>
      <c r="AH48" s="633"/>
      <c r="AI48" s="633"/>
      <c r="AJ48" s="633"/>
      <c r="AK48" s="633"/>
      <c r="AL48" s="636"/>
    </row>
    <row r="49" spans="1:38" s="219" customFormat="1" ht="13.5" customHeight="1">
      <c r="A49" s="218"/>
      <c r="B49" s="227" t="s">
        <v>659</v>
      </c>
      <c r="C49" s="227"/>
      <c r="D49" s="227" t="s">
        <v>660</v>
      </c>
      <c r="E49" s="227"/>
      <c r="F49" s="227" t="s">
        <v>219</v>
      </c>
      <c r="G49" s="227"/>
      <c r="H49" s="227" t="s">
        <v>220</v>
      </c>
      <c r="I49" s="227"/>
      <c r="J49" s="227" t="s">
        <v>221</v>
      </c>
      <c r="K49" s="227"/>
      <c r="L49" s="227" t="s">
        <v>222</v>
      </c>
      <c r="M49" s="227"/>
      <c r="N49" s="227" t="s">
        <v>223</v>
      </c>
      <c r="O49" s="227"/>
      <c r="P49" s="227" t="s">
        <v>224</v>
      </c>
      <c r="Q49" s="227"/>
      <c r="R49" s="227" t="s">
        <v>225</v>
      </c>
      <c r="S49" s="227"/>
      <c r="T49" s="227" t="s">
        <v>226</v>
      </c>
      <c r="U49" s="227"/>
      <c r="X49" s="644"/>
      <c r="Y49" s="645"/>
      <c r="Z49" s="633"/>
      <c r="AA49" s="633"/>
      <c r="AB49" s="633"/>
      <c r="AC49" s="633"/>
      <c r="AD49" s="633"/>
      <c r="AE49" s="633"/>
      <c r="AF49" s="633"/>
      <c r="AG49" s="633"/>
      <c r="AH49" s="633"/>
      <c r="AI49" s="633"/>
      <c r="AJ49" s="633"/>
      <c r="AK49" s="633"/>
      <c r="AL49" s="636"/>
    </row>
    <row r="50" spans="1:38" s="219" customFormat="1" ht="13.5" customHeight="1">
      <c r="A50" s="218"/>
      <c r="X50" s="644"/>
      <c r="Y50" s="645"/>
      <c r="Z50" s="633"/>
      <c r="AA50" s="633"/>
      <c r="AB50" s="633"/>
      <c r="AC50" s="633"/>
      <c r="AD50" s="633"/>
      <c r="AE50" s="633"/>
      <c r="AF50" s="633"/>
      <c r="AG50" s="633"/>
      <c r="AH50" s="633"/>
      <c r="AI50" s="633"/>
      <c r="AJ50" s="633"/>
      <c r="AK50" s="633"/>
      <c r="AL50" s="636"/>
    </row>
    <row r="51" spans="1:38" s="219" customFormat="1" ht="13.5" customHeight="1">
      <c r="A51" s="218"/>
      <c r="B51" s="227"/>
      <c r="D51" s="227"/>
      <c r="E51" s="227"/>
      <c r="F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X51" s="644"/>
      <c r="Y51" s="645"/>
      <c r="Z51" s="633"/>
      <c r="AA51" s="633"/>
      <c r="AB51" s="633"/>
      <c r="AC51" s="633"/>
      <c r="AD51" s="633"/>
      <c r="AE51" s="633"/>
      <c r="AF51" s="633"/>
      <c r="AG51" s="633"/>
      <c r="AH51" s="633"/>
      <c r="AI51" s="633"/>
      <c r="AJ51" s="633"/>
      <c r="AK51" s="633"/>
      <c r="AL51" s="636"/>
    </row>
    <row r="52" spans="1:38" s="219" customFormat="1" ht="13.5" customHeight="1" thickBot="1">
      <c r="A52" s="218"/>
      <c r="B52" s="227"/>
      <c r="D52" s="227"/>
      <c r="E52" s="227"/>
      <c r="F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X52" s="644"/>
      <c r="Y52" s="645"/>
      <c r="Z52" s="633"/>
      <c r="AA52" s="633"/>
      <c r="AB52" s="633"/>
      <c r="AC52" s="633"/>
      <c r="AD52" s="633"/>
      <c r="AE52" s="633"/>
      <c r="AF52" s="633"/>
      <c r="AG52" s="633"/>
      <c r="AH52" s="633"/>
      <c r="AI52" s="633"/>
      <c r="AJ52" s="633"/>
      <c r="AK52" s="633"/>
      <c r="AL52" s="636"/>
    </row>
    <row r="53" spans="1:38" s="219" customFormat="1" ht="13.5" customHeight="1">
      <c r="A53" s="218"/>
      <c r="B53" s="229"/>
      <c r="C53" s="228">
        <v>421</v>
      </c>
      <c r="D53" s="229"/>
      <c r="E53" s="228">
        <v>417.82900000000001</v>
      </c>
      <c r="F53" s="229"/>
      <c r="G53" s="228">
        <v>340</v>
      </c>
      <c r="H53" s="229"/>
      <c r="I53" s="228">
        <v>380</v>
      </c>
      <c r="J53" s="229"/>
      <c r="K53" s="228">
        <v>371</v>
      </c>
      <c r="L53" s="229"/>
      <c r="M53" s="228">
        <v>354</v>
      </c>
      <c r="N53" s="229"/>
      <c r="O53" s="228">
        <v>427.19600000000003</v>
      </c>
      <c r="P53" s="229"/>
      <c r="Q53" s="228">
        <v>229.82400000000001</v>
      </c>
      <c r="R53" s="229"/>
      <c r="S53" s="228">
        <v>279.05200000000002</v>
      </c>
      <c r="T53" s="229"/>
      <c r="U53" s="228">
        <v>401.678</v>
      </c>
      <c r="V53" s="637">
        <f>SUM(C53:U53)</f>
        <v>3621.5789999999997</v>
      </c>
      <c r="W53" s="638"/>
      <c r="X53" s="644"/>
      <c r="Y53" s="645"/>
      <c r="Z53" s="633"/>
      <c r="AA53" s="633"/>
      <c r="AB53" s="633"/>
      <c r="AC53" s="633"/>
      <c r="AD53" s="633"/>
      <c r="AE53" s="633"/>
      <c r="AF53" s="633"/>
      <c r="AG53" s="633"/>
      <c r="AH53" s="633"/>
      <c r="AI53" s="633"/>
      <c r="AJ53" s="633"/>
      <c r="AK53" s="633"/>
      <c r="AL53" s="636"/>
    </row>
    <row r="54" spans="1:38" s="219" customFormat="1" ht="13.5" customHeight="1">
      <c r="A54" s="218"/>
      <c r="B54" s="230" t="s">
        <v>309</v>
      </c>
      <c r="C54" s="228"/>
      <c r="D54" s="230" t="s">
        <v>309</v>
      </c>
      <c r="E54" s="228"/>
      <c r="F54" s="230" t="s">
        <v>253</v>
      </c>
      <c r="G54" s="228"/>
      <c r="H54" s="230"/>
      <c r="I54" s="228"/>
      <c r="J54" s="230"/>
      <c r="K54" s="228"/>
      <c r="L54" s="230" t="s">
        <v>253</v>
      </c>
      <c r="M54" s="228"/>
      <c r="N54" s="230"/>
      <c r="O54" s="228"/>
      <c r="P54" s="230"/>
      <c r="Q54" s="228"/>
      <c r="R54" s="230"/>
      <c r="S54" s="228"/>
      <c r="T54" s="230"/>
      <c r="U54" s="228"/>
      <c r="X54" s="644"/>
      <c r="Y54" s="645"/>
      <c r="Z54" s="633"/>
      <c r="AA54" s="633"/>
      <c r="AB54" s="633"/>
      <c r="AC54" s="633"/>
      <c r="AD54" s="633"/>
      <c r="AE54" s="633"/>
      <c r="AF54" s="633"/>
      <c r="AG54" s="633"/>
      <c r="AH54" s="633"/>
      <c r="AI54" s="633"/>
      <c r="AJ54" s="633"/>
      <c r="AK54" s="633"/>
      <c r="AL54" s="636"/>
    </row>
    <row r="55" spans="1:38" s="219" customFormat="1" ht="13.5" customHeight="1" thickBot="1">
      <c r="A55" s="218"/>
      <c r="B55" s="274"/>
      <c r="D55" s="274"/>
      <c r="F55" s="274"/>
      <c r="H55" s="274"/>
      <c r="J55" s="231"/>
      <c r="L55" s="274"/>
      <c r="N55" s="274"/>
      <c r="P55" s="231"/>
      <c r="R55" s="274"/>
      <c r="T55" s="274"/>
      <c r="X55" s="644"/>
      <c r="Y55" s="645"/>
      <c r="Z55" s="633"/>
      <c r="AA55" s="633"/>
      <c r="AB55" s="633"/>
      <c r="AC55" s="633"/>
      <c r="AD55" s="633"/>
      <c r="AE55" s="633"/>
      <c r="AF55" s="633"/>
      <c r="AG55" s="633"/>
      <c r="AH55" s="633"/>
      <c r="AI55" s="633"/>
      <c r="AJ55" s="633"/>
      <c r="AK55" s="633"/>
      <c r="AL55" s="636"/>
    </row>
    <row r="56" spans="1:38" s="219" customFormat="1" ht="14" customHeight="1">
      <c r="A56" s="218"/>
      <c r="B56" s="227" t="s">
        <v>55</v>
      </c>
      <c r="C56" s="227"/>
      <c r="D56" s="227" t="s">
        <v>55</v>
      </c>
      <c r="E56" s="227"/>
      <c r="F56" s="227" t="s">
        <v>80</v>
      </c>
      <c r="G56" s="227"/>
      <c r="H56" s="227" t="s">
        <v>12</v>
      </c>
      <c r="I56" s="227"/>
      <c r="J56" s="227" t="s">
        <v>661</v>
      </c>
      <c r="K56" s="227"/>
      <c r="L56" s="227" t="s">
        <v>12</v>
      </c>
      <c r="M56" s="227"/>
      <c r="N56" s="227" t="s">
        <v>12</v>
      </c>
      <c r="O56" s="227"/>
      <c r="P56" s="227" t="s">
        <v>9</v>
      </c>
      <c r="Q56" s="227"/>
      <c r="R56" s="227" t="s">
        <v>8</v>
      </c>
      <c r="S56" s="227"/>
      <c r="T56" s="227" t="s">
        <v>8</v>
      </c>
      <c r="U56" s="227"/>
      <c r="X56" s="644"/>
      <c r="Y56" s="645"/>
      <c r="Z56" s="633"/>
      <c r="AA56" s="633"/>
      <c r="AB56" s="633"/>
      <c r="AC56" s="633"/>
      <c r="AD56" s="633"/>
      <c r="AE56" s="633"/>
      <c r="AF56" s="633"/>
      <c r="AG56" s="633"/>
      <c r="AH56" s="633"/>
      <c r="AI56" s="633"/>
      <c r="AJ56" s="633"/>
      <c r="AK56" s="633"/>
      <c r="AL56" s="636"/>
    </row>
    <row r="57" spans="1:38" s="219" customFormat="1" ht="14" customHeight="1">
      <c r="A57" s="218"/>
      <c r="C57" s="237"/>
      <c r="E57" s="237"/>
      <c r="I57" s="237" t="s">
        <v>654</v>
      </c>
      <c r="K57" s="237"/>
      <c r="M57" s="237"/>
      <c r="Q57" s="238" t="s">
        <v>901</v>
      </c>
      <c r="S57" s="236" t="s">
        <v>902</v>
      </c>
      <c r="U57" s="233"/>
      <c r="X57" s="644"/>
      <c r="Y57" s="645"/>
      <c r="Z57" s="633"/>
      <c r="AA57" s="633"/>
      <c r="AB57" s="633"/>
      <c r="AC57" s="633"/>
      <c r="AD57" s="633"/>
      <c r="AE57" s="633"/>
      <c r="AF57" s="633"/>
      <c r="AG57" s="633"/>
      <c r="AH57" s="633"/>
      <c r="AI57" s="633"/>
      <c r="AJ57" s="633"/>
      <c r="AK57" s="633"/>
      <c r="AL57" s="636"/>
    </row>
    <row r="58" spans="1:38" s="219" customFormat="1" ht="13.5" customHeight="1">
      <c r="A58" s="218"/>
      <c r="I58" s="233"/>
      <c r="S58" s="235"/>
      <c r="X58" s="645">
        <f>V64/1000</f>
        <v>3.702998</v>
      </c>
      <c r="Y58" s="645">
        <f>X58</f>
        <v>3.702998</v>
      </c>
      <c r="Z58" s="633"/>
      <c r="AA58" s="633">
        <f>COUNTA(B60:T60)</f>
        <v>10</v>
      </c>
      <c r="AB58" s="633">
        <v>10</v>
      </c>
      <c r="AC58" s="633">
        <f>AA58-AB58</f>
        <v>0</v>
      </c>
      <c r="AD58" s="633">
        <v>10</v>
      </c>
      <c r="AE58" s="633">
        <f>AA58</f>
        <v>10</v>
      </c>
      <c r="AF58" s="633">
        <v>10</v>
      </c>
      <c r="AG58" s="633">
        <f>AE58-AF58</f>
        <v>0</v>
      </c>
      <c r="AH58" s="633">
        <v>10</v>
      </c>
      <c r="AI58" s="633"/>
      <c r="AJ58" s="633">
        <v>3.7029999999999998</v>
      </c>
      <c r="AK58" s="633">
        <v>3.7029999999999998</v>
      </c>
      <c r="AL58" s="633">
        <v>3.702</v>
      </c>
    </row>
    <row r="59" spans="1:38" s="219" customFormat="1" ht="13.5" customHeight="1">
      <c r="A59" s="218"/>
      <c r="B59" s="219">
        <v>31</v>
      </c>
      <c r="D59" s="219">
        <v>32</v>
      </c>
      <c r="F59" s="219">
        <v>33</v>
      </c>
      <c r="H59" s="219">
        <v>34</v>
      </c>
      <c r="J59" s="219">
        <v>35</v>
      </c>
      <c r="L59" s="219">
        <v>36</v>
      </c>
      <c r="N59" s="219">
        <v>37</v>
      </c>
      <c r="P59" s="219">
        <v>38</v>
      </c>
      <c r="R59" s="219">
        <v>39</v>
      </c>
      <c r="T59" s="219">
        <v>40</v>
      </c>
      <c r="X59" s="645"/>
      <c r="Y59" s="645"/>
      <c r="Z59" s="633"/>
      <c r="AA59" s="633"/>
      <c r="AB59" s="633"/>
      <c r="AC59" s="633"/>
      <c r="AD59" s="633"/>
      <c r="AE59" s="633"/>
      <c r="AF59" s="633"/>
      <c r="AG59" s="633"/>
      <c r="AH59" s="633"/>
      <c r="AI59" s="633"/>
      <c r="AJ59" s="633"/>
      <c r="AK59" s="633"/>
      <c r="AL59" s="633"/>
    </row>
    <row r="60" spans="1:38" s="219" customFormat="1" ht="13.5" customHeight="1">
      <c r="A60" s="218"/>
      <c r="B60" s="227" t="s">
        <v>227</v>
      </c>
      <c r="C60" s="227"/>
      <c r="D60" s="227" t="s">
        <v>228</v>
      </c>
      <c r="E60" s="227"/>
      <c r="F60" s="227" t="s">
        <v>229</v>
      </c>
      <c r="G60" s="227"/>
      <c r="H60" s="227" t="s">
        <v>230</v>
      </c>
      <c r="I60" s="227"/>
      <c r="J60" s="227" t="s">
        <v>231</v>
      </c>
      <c r="K60" s="227"/>
      <c r="L60" s="227" t="s">
        <v>232</v>
      </c>
      <c r="M60" s="227"/>
      <c r="N60" s="227" t="s">
        <v>233</v>
      </c>
      <c r="O60" s="227"/>
      <c r="P60" s="227" t="s">
        <v>234</v>
      </c>
      <c r="Q60" s="227"/>
      <c r="R60" s="227" t="s">
        <v>235</v>
      </c>
      <c r="S60" s="227"/>
      <c r="T60" s="227" t="s">
        <v>236</v>
      </c>
      <c r="U60" s="227"/>
      <c r="X60" s="645"/>
      <c r="Y60" s="645"/>
      <c r="Z60" s="633"/>
      <c r="AA60" s="633"/>
      <c r="AB60" s="633"/>
      <c r="AC60" s="633"/>
      <c r="AD60" s="633"/>
      <c r="AE60" s="633"/>
      <c r="AF60" s="633"/>
      <c r="AG60" s="633"/>
      <c r="AH60" s="633"/>
      <c r="AI60" s="633"/>
      <c r="AJ60" s="633"/>
      <c r="AK60" s="633"/>
      <c r="AL60" s="633"/>
    </row>
    <row r="61" spans="1:38" s="219" customFormat="1" ht="13.5" customHeight="1">
      <c r="A61" s="218"/>
      <c r="X61" s="645"/>
      <c r="Y61" s="645"/>
      <c r="Z61" s="633"/>
      <c r="AA61" s="633"/>
      <c r="AB61" s="633"/>
      <c r="AC61" s="633"/>
      <c r="AD61" s="633"/>
      <c r="AE61" s="633"/>
      <c r="AF61" s="633"/>
      <c r="AG61" s="633"/>
      <c r="AH61" s="633"/>
      <c r="AI61" s="633"/>
      <c r="AJ61" s="633"/>
      <c r="AK61" s="633"/>
      <c r="AL61" s="633"/>
    </row>
    <row r="62" spans="1:38" s="219" customFormat="1" ht="13.5" customHeight="1">
      <c r="A62" s="218"/>
      <c r="B62" s="227"/>
      <c r="D62" s="227"/>
      <c r="E62" s="227"/>
      <c r="F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X62" s="645"/>
      <c r="Y62" s="645"/>
      <c r="Z62" s="633"/>
      <c r="AA62" s="633"/>
      <c r="AB62" s="633"/>
      <c r="AC62" s="633"/>
      <c r="AD62" s="633"/>
      <c r="AE62" s="633"/>
      <c r="AF62" s="633"/>
      <c r="AG62" s="633"/>
      <c r="AH62" s="633"/>
      <c r="AI62" s="633"/>
      <c r="AJ62" s="633"/>
      <c r="AK62" s="633"/>
      <c r="AL62" s="633"/>
    </row>
    <row r="63" spans="1:38" s="219" customFormat="1" ht="13.5" customHeight="1" thickBot="1">
      <c r="A63" s="218"/>
      <c r="B63" s="227"/>
      <c r="D63" s="227"/>
      <c r="E63" s="227"/>
      <c r="F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X63" s="645"/>
      <c r="Y63" s="645"/>
      <c r="Z63" s="633"/>
      <c r="AA63" s="633"/>
      <c r="AB63" s="633"/>
      <c r="AC63" s="633"/>
      <c r="AD63" s="633"/>
      <c r="AE63" s="633"/>
      <c r="AF63" s="633"/>
      <c r="AG63" s="633"/>
      <c r="AH63" s="633"/>
      <c r="AI63" s="633"/>
      <c r="AJ63" s="633"/>
      <c r="AK63" s="633"/>
      <c r="AL63" s="633"/>
    </row>
    <row r="64" spans="1:38" s="219" customFormat="1" ht="13.5" customHeight="1">
      <c r="A64" s="218"/>
      <c r="B64" s="229"/>
      <c r="C64" s="228">
        <v>385</v>
      </c>
      <c r="D64" s="229"/>
      <c r="E64" s="228">
        <v>383</v>
      </c>
      <c r="F64" s="229"/>
      <c r="G64" s="228">
        <v>384</v>
      </c>
      <c r="H64" s="229"/>
      <c r="I64" s="228">
        <v>367</v>
      </c>
      <c r="J64" s="229"/>
      <c r="K64" s="228">
        <v>375</v>
      </c>
      <c r="L64" s="229"/>
      <c r="M64" s="228">
        <v>339</v>
      </c>
      <c r="N64" s="229"/>
      <c r="O64" s="228">
        <v>342.99799999999999</v>
      </c>
      <c r="P64" s="229"/>
      <c r="Q64" s="228">
        <v>370</v>
      </c>
      <c r="R64" s="229"/>
      <c r="S64" s="228">
        <v>382</v>
      </c>
      <c r="T64" s="229"/>
      <c r="U64" s="228">
        <v>375</v>
      </c>
      <c r="V64" s="637">
        <f>SUM(C64:U64)</f>
        <v>3702.998</v>
      </c>
      <c r="W64" s="637"/>
      <c r="X64" s="645"/>
      <c r="Y64" s="645"/>
      <c r="Z64" s="633"/>
      <c r="AA64" s="633"/>
      <c r="AB64" s="633"/>
      <c r="AC64" s="633"/>
      <c r="AD64" s="633"/>
      <c r="AE64" s="633"/>
      <c r="AF64" s="633"/>
      <c r="AG64" s="633"/>
      <c r="AH64" s="633"/>
      <c r="AI64" s="633"/>
      <c r="AJ64" s="633"/>
      <c r="AK64" s="633"/>
      <c r="AL64" s="633"/>
    </row>
    <row r="65" spans="1:38" s="219" customFormat="1" ht="13.5" customHeight="1">
      <c r="A65" s="218"/>
      <c r="B65" s="230"/>
      <c r="C65" s="228"/>
      <c r="D65" s="230" t="s">
        <v>253</v>
      </c>
      <c r="E65" s="228"/>
      <c r="F65" s="230" t="s">
        <v>253</v>
      </c>
      <c r="G65" s="228"/>
      <c r="H65" s="230" t="s">
        <v>253</v>
      </c>
      <c r="I65" s="228"/>
      <c r="J65" s="230" t="s">
        <v>253</v>
      </c>
      <c r="K65" s="228"/>
      <c r="L65" s="230" t="s">
        <v>606</v>
      </c>
      <c r="M65" s="228"/>
      <c r="N65" s="230" t="s">
        <v>606</v>
      </c>
      <c r="O65" s="228"/>
      <c r="P65" s="230" t="s">
        <v>606</v>
      </c>
      <c r="Q65" s="228"/>
      <c r="R65" s="230"/>
      <c r="S65" s="228"/>
      <c r="T65" s="230" t="s">
        <v>253</v>
      </c>
      <c r="U65" s="228"/>
      <c r="X65" s="645"/>
      <c r="Y65" s="645"/>
      <c r="Z65" s="633"/>
      <c r="AA65" s="633"/>
      <c r="AB65" s="633"/>
      <c r="AC65" s="633"/>
      <c r="AD65" s="633"/>
      <c r="AE65" s="633"/>
      <c r="AF65" s="633"/>
      <c r="AG65" s="633"/>
      <c r="AH65" s="633"/>
      <c r="AI65" s="633"/>
      <c r="AJ65" s="633"/>
      <c r="AK65" s="633"/>
      <c r="AL65" s="633"/>
    </row>
    <row r="66" spans="1:38" s="219" customFormat="1" ht="13.5" customHeight="1" thickBot="1">
      <c r="A66" s="218"/>
      <c r="B66" s="274"/>
      <c r="D66" s="274"/>
      <c r="F66" s="274"/>
      <c r="H66" s="274"/>
      <c r="J66" s="274"/>
      <c r="L66" s="274"/>
      <c r="N66" s="274"/>
      <c r="P66" s="274"/>
      <c r="R66" s="274"/>
      <c r="T66" s="274"/>
      <c r="X66" s="645"/>
      <c r="Y66" s="645"/>
      <c r="Z66" s="633"/>
      <c r="AA66" s="633"/>
      <c r="AB66" s="633"/>
      <c r="AC66" s="633"/>
      <c r="AD66" s="633"/>
      <c r="AE66" s="633"/>
      <c r="AF66" s="633"/>
      <c r="AG66" s="633"/>
      <c r="AH66" s="633"/>
      <c r="AI66" s="633"/>
      <c r="AJ66" s="633"/>
      <c r="AK66" s="633"/>
      <c r="AL66" s="633"/>
    </row>
    <row r="67" spans="1:38" s="219" customFormat="1" ht="14" customHeight="1">
      <c r="A67" s="218"/>
      <c r="B67" s="227" t="s">
        <v>70</v>
      </c>
      <c r="C67" s="227"/>
      <c r="D67" s="227" t="s">
        <v>12</v>
      </c>
      <c r="E67" s="227"/>
      <c r="F67" s="227" t="s">
        <v>12</v>
      </c>
      <c r="G67" s="227"/>
      <c r="H67" s="227" t="s">
        <v>12</v>
      </c>
      <c r="I67" s="227"/>
      <c r="J67" s="227" t="s">
        <v>12</v>
      </c>
      <c r="K67" s="227"/>
      <c r="L67" s="227" t="s">
        <v>12</v>
      </c>
      <c r="M67" s="227"/>
      <c r="N67" s="227" t="s">
        <v>12</v>
      </c>
      <c r="O67" s="227"/>
      <c r="P67" s="227" t="s">
        <v>25</v>
      </c>
      <c r="Q67" s="227"/>
      <c r="R67" s="227" t="s">
        <v>12</v>
      </c>
      <c r="S67" s="227"/>
      <c r="T67" s="227" t="s">
        <v>12</v>
      </c>
      <c r="U67" s="227"/>
      <c r="X67" s="645"/>
      <c r="Y67" s="645"/>
      <c r="Z67" s="633"/>
      <c r="AA67" s="633"/>
      <c r="AB67" s="633"/>
      <c r="AC67" s="633"/>
      <c r="AD67" s="633"/>
      <c r="AE67" s="633"/>
      <c r="AF67" s="633"/>
      <c r="AG67" s="633"/>
      <c r="AH67" s="633"/>
      <c r="AI67" s="633"/>
      <c r="AJ67" s="633"/>
      <c r="AK67" s="633"/>
      <c r="AL67" s="633"/>
    </row>
    <row r="68" spans="1:38" s="219" customFormat="1" ht="14" customHeight="1">
      <c r="A68" s="218"/>
      <c r="G68" s="236"/>
      <c r="I68" s="236"/>
      <c r="K68" s="237"/>
      <c r="M68" s="238" t="s">
        <v>903</v>
      </c>
      <c r="O68" s="233"/>
      <c r="Q68" s="239"/>
      <c r="X68" s="645"/>
      <c r="Y68" s="645"/>
      <c r="Z68" s="633"/>
      <c r="AA68" s="633"/>
      <c r="AB68" s="633"/>
      <c r="AC68" s="633"/>
      <c r="AD68" s="633"/>
      <c r="AE68" s="633"/>
      <c r="AF68" s="633"/>
      <c r="AG68" s="633"/>
      <c r="AH68" s="633"/>
      <c r="AI68" s="633"/>
      <c r="AJ68" s="633"/>
      <c r="AK68" s="633"/>
      <c r="AL68" s="633"/>
    </row>
    <row r="69" spans="1:38" s="219" customFormat="1" ht="15.5">
      <c r="A69" s="218"/>
      <c r="R69" s="240"/>
      <c r="S69" s="240" t="s">
        <v>904</v>
      </c>
      <c r="T69" s="240"/>
      <c r="U69" s="240"/>
      <c r="V69" s="240"/>
      <c r="W69" s="241"/>
      <c r="X69" s="651">
        <f>V76/1000</f>
        <v>4.0054259999999999</v>
      </c>
      <c r="Y69" s="650">
        <f>X69</f>
        <v>4.0054259999999999</v>
      </c>
      <c r="Z69" s="632"/>
      <c r="AA69" s="632">
        <f>COUNTA(B72:T72)</f>
        <v>10</v>
      </c>
      <c r="AB69" s="632">
        <v>9</v>
      </c>
      <c r="AC69" s="632">
        <f>AA69-AB69</f>
        <v>1</v>
      </c>
      <c r="AD69" s="632">
        <v>9</v>
      </c>
      <c r="AE69" s="632">
        <f>AA69</f>
        <v>10</v>
      </c>
      <c r="AF69" s="632">
        <v>9</v>
      </c>
      <c r="AG69" s="632">
        <f>AE69-AF69</f>
        <v>1</v>
      </c>
      <c r="AH69" s="632">
        <v>9</v>
      </c>
      <c r="AI69" s="632"/>
      <c r="AJ69" s="632">
        <v>1.853</v>
      </c>
      <c r="AK69" s="632">
        <v>1.853</v>
      </c>
      <c r="AL69" s="635">
        <v>1.1339999999999999</v>
      </c>
    </row>
    <row r="70" spans="1:38" s="219" customFormat="1" ht="13.5" customHeight="1">
      <c r="A70" s="218"/>
      <c r="Q70" s="242" t="s">
        <v>905</v>
      </c>
      <c r="R70" s="220"/>
      <c r="S70" s="680" t="s">
        <v>906</v>
      </c>
      <c r="T70" s="680"/>
      <c r="U70" s="680"/>
      <c r="V70" s="680"/>
      <c r="W70" s="681"/>
      <c r="X70" s="644"/>
      <c r="Y70" s="645"/>
      <c r="Z70" s="633"/>
      <c r="AA70" s="632"/>
      <c r="AB70" s="633"/>
      <c r="AC70" s="632"/>
      <c r="AD70" s="633"/>
      <c r="AE70" s="633"/>
      <c r="AF70" s="633"/>
      <c r="AG70" s="633"/>
      <c r="AH70" s="633"/>
      <c r="AI70" s="633"/>
      <c r="AJ70" s="633"/>
      <c r="AK70" s="633"/>
      <c r="AL70" s="636"/>
    </row>
    <row r="71" spans="1:38" s="219" customFormat="1" ht="13.5" customHeight="1">
      <c r="A71" s="218"/>
      <c r="B71" s="219">
        <v>41</v>
      </c>
      <c r="D71" s="219">
        <v>42</v>
      </c>
      <c r="F71" s="219">
        <v>43</v>
      </c>
      <c r="H71" s="219">
        <v>44</v>
      </c>
      <c r="J71" s="219">
        <v>45</v>
      </c>
      <c r="L71" s="219">
        <v>46</v>
      </c>
      <c r="N71" s="219">
        <v>47</v>
      </c>
      <c r="P71" s="219">
        <v>48</v>
      </c>
      <c r="R71" s="219">
        <v>49</v>
      </c>
      <c r="T71" s="219">
        <v>50</v>
      </c>
      <c r="X71" s="644"/>
      <c r="Y71" s="645"/>
      <c r="Z71" s="633"/>
      <c r="AA71" s="633"/>
      <c r="AB71" s="633"/>
      <c r="AC71" s="633"/>
      <c r="AD71" s="633"/>
      <c r="AE71" s="633"/>
      <c r="AF71" s="633"/>
      <c r="AG71" s="633"/>
      <c r="AH71" s="633"/>
      <c r="AI71" s="633"/>
      <c r="AJ71" s="633"/>
      <c r="AK71" s="633"/>
      <c r="AL71" s="636"/>
    </row>
    <row r="72" spans="1:38" s="219" customFormat="1" ht="13.5" customHeight="1">
      <c r="A72" s="218"/>
      <c r="B72" s="227" t="s">
        <v>237</v>
      </c>
      <c r="C72" s="227"/>
      <c r="D72" s="227" t="s">
        <v>238</v>
      </c>
      <c r="E72" s="227"/>
      <c r="F72" s="227" t="s">
        <v>239</v>
      </c>
      <c r="G72" s="227"/>
      <c r="H72" s="227" t="s">
        <v>240</v>
      </c>
      <c r="I72" s="227"/>
      <c r="J72" s="227" t="s">
        <v>241</v>
      </c>
      <c r="K72" s="227"/>
      <c r="L72" s="227" t="s">
        <v>242</v>
      </c>
      <c r="M72" s="227"/>
      <c r="N72" s="227" t="s">
        <v>243</v>
      </c>
      <c r="O72" s="227"/>
      <c r="P72" s="227" t="s">
        <v>244</v>
      </c>
      <c r="Q72" s="227"/>
      <c r="R72" s="227" t="s">
        <v>245</v>
      </c>
      <c r="S72" s="227"/>
      <c r="T72" s="227" t="s">
        <v>246</v>
      </c>
      <c r="U72" s="227"/>
      <c r="X72" s="644"/>
      <c r="Y72" s="645"/>
      <c r="Z72" s="633"/>
      <c r="AA72" s="633"/>
      <c r="AB72" s="633"/>
      <c r="AC72" s="633"/>
      <c r="AD72" s="633"/>
      <c r="AE72" s="633"/>
      <c r="AF72" s="633"/>
      <c r="AG72" s="633"/>
      <c r="AH72" s="633"/>
      <c r="AI72" s="633"/>
      <c r="AJ72" s="633"/>
      <c r="AK72" s="633"/>
      <c r="AL72" s="636"/>
    </row>
    <row r="73" spans="1:38" s="219" customFormat="1" ht="13.5" customHeight="1">
      <c r="A73" s="218"/>
      <c r="X73" s="644"/>
      <c r="Y73" s="645"/>
      <c r="Z73" s="633"/>
      <c r="AA73" s="633"/>
      <c r="AB73" s="633"/>
      <c r="AC73" s="633"/>
      <c r="AD73" s="633"/>
      <c r="AE73" s="633"/>
      <c r="AF73" s="633"/>
      <c r="AG73" s="633"/>
      <c r="AH73" s="633"/>
      <c r="AI73" s="633"/>
      <c r="AJ73" s="633"/>
      <c r="AK73" s="633"/>
      <c r="AL73" s="636"/>
    </row>
    <row r="74" spans="1:38" s="219" customFormat="1" ht="13.5" customHeight="1">
      <c r="A74" s="218"/>
      <c r="B74" s="227"/>
      <c r="D74" s="227"/>
      <c r="E74" s="227"/>
      <c r="F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X74" s="644"/>
      <c r="Y74" s="645"/>
      <c r="Z74" s="633"/>
      <c r="AA74" s="633"/>
      <c r="AB74" s="633"/>
      <c r="AC74" s="633"/>
      <c r="AD74" s="633"/>
      <c r="AE74" s="633"/>
      <c r="AF74" s="633"/>
      <c r="AG74" s="633"/>
      <c r="AH74" s="633"/>
      <c r="AI74" s="633"/>
      <c r="AJ74" s="633"/>
      <c r="AK74" s="633"/>
      <c r="AL74" s="636"/>
    </row>
    <row r="75" spans="1:38" s="219" customFormat="1" ht="13.5" customHeight="1" thickBot="1">
      <c r="A75" s="218"/>
      <c r="B75" s="227"/>
      <c r="D75" s="227"/>
      <c r="E75" s="227"/>
      <c r="F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X75" s="644"/>
      <c r="Y75" s="645"/>
      <c r="Z75" s="633"/>
      <c r="AA75" s="633"/>
      <c r="AB75" s="633"/>
      <c r="AC75" s="633"/>
      <c r="AD75" s="633"/>
      <c r="AE75" s="633"/>
      <c r="AF75" s="633"/>
      <c r="AG75" s="633"/>
      <c r="AH75" s="633"/>
      <c r="AI75" s="633"/>
      <c r="AJ75" s="633"/>
      <c r="AK75" s="633"/>
      <c r="AL75" s="636"/>
    </row>
    <row r="76" spans="1:38" s="219" customFormat="1" ht="13.5" customHeight="1">
      <c r="A76" s="218"/>
      <c r="B76" s="229"/>
      <c r="C76" s="228">
        <v>376</v>
      </c>
      <c r="D76" s="229"/>
      <c r="E76" s="228">
        <v>372</v>
      </c>
      <c r="F76" s="229"/>
      <c r="G76" s="228">
        <v>386</v>
      </c>
      <c r="H76" s="229"/>
      <c r="I76" s="228">
        <v>379</v>
      </c>
      <c r="J76" s="229"/>
      <c r="K76" s="228">
        <v>340.77600000000001</v>
      </c>
      <c r="L76" s="229"/>
      <c r="M76" s="228">
        <v>382</v>
      </c>
      <c r="N76" s="229"/>
      <c r="O76" s="228">
        <v>390</v>
      </c>
      <c r="P76" s="229"/>
      <c r="Q76" s="228">
        <v>434</v>
      </c>
      <c r="R76" s="229"/>
      <c r="S76" s="228">
        <v>407</v>
      </c>
      <c r="T76" s="243"/>
      <c r="U76" s="228">
        <v>538.65</v>
      </c>
      <c r="V76" s="637">
        <f>SUM(C76:U76)</f>
        <v>4005.4259999999999</v>
      </c>
      <c r="W76" s="638"/>
      <c r="X76" s="644"/>
      <c r="Y76" s="645"/>
      <c r="Z76" s="633"/>
      <c r="AA76" s="633"/>
      <c r="AB76" s="633"/>
      <c r="AC76" s="633"/>
      <c r="AD76" s="633"/>
      <c r="AE76" s="633"/>
      <c r="AF76" s="633"/>
      <c r="AG76" s="633"/>
      <c r="AH76" s="633"/>
      <c r="AI76" s="633"/>
      <c r="AJ76" s="633"/>
      <c r="AK76" s="633"/>
      <c r="AL76" s="636"/>
    </row>
    <row r="77" spans="1:38" s="219" customFormat="1" ht="13.5" customHeight="1">
      <c r="A77" s="218"/>
      <c r="B77" s="230"/>
      <c r="C77" s="228"/>
      <c r="D77" s="230" t="s">
        <v>537</v>
      </c>
      <c r="E77" s="228"/>
      <c r="F77" s="230" t="s">
        <v>537</v>
      </c>
      <c r="G77" s="228"/>
      <c r="H77" s="230" t="s">
        <v>309</v>
      </c>
      <c r="I77" s="228"/>
      <c r="J77" s="230" t="s">
        <v>253</v>
      </c>
      <c r="K77" s="228"/>
      <c r="L77" s="230" t="s">
        <v>309</v>
      </c>
      <c r="M77" s="228"/>
      <c r="N77" s="230" t="s">
        <v>309</v>
      </c>
      <c r="O77" s="228"/>
      <c r="P77" s="230" t="s">
        <v>253</v>
      </c>
      <c r="Q77" s="228"/>
      <c r="R77" s="230" t="s">
        <v>253</v>
      </c>
      <c r="S77" s="228"/>
      <c r="T77" s="244"/>
      <c r="U77" s="228"/>
      <c r="X77" s="644"/>
      <c r="Y77" s="645"/>
      <c r="Z77" s="633"/>
      <c r="AA77" s="633"/>
      <c r="AB77" s="633"/>
      <c r="AC77" s="633"/>
      <c r="AD77" s="633"/>
      <c r="AE77" s="633"/>
      <c r="AF77" s="633"/>
      <c r="AG77" s="633"/>
      <c r="AH77" s="633"/>
      <c r="AI77" s="633"/>
      <c r="AJ77" s="633"/>
      <c r="AK77" s="633"/>
      <c r="AL77" s="636"/>
    </row>
    <row r="78" spans="1:38" s="219" customFormat="1" ht="13.5" customHeight="1" thickBot="1">
      <c r="A78" s="218"/>
      <c r="B78" s="274"/>
      <c r="D78" s="274"/>
      <c r="F78" s="274"/>
      <c r="H78" s="274"/>
      <c r="J78" s="274"/>
      <c r="L78" s="274"/>
      <c r="N78" s="274"/>
      <c r="P78" s="274"/>
      <c r="R78" s="274"/>
      <c r="T78" s="245"/>
      <c r="X78" s="644"/>
      <c r="Y78" s="645"/>
      <c r="Z78" s="633"/>
      <c r="AA78" s="633"/>
      <c r="AB78" s="633"/>
      <c r="AC78" s="633"/>
      <c r="AD78" s="633"/>
      <c r="AE78" s="633"/>
      <c r="AF78" s="633"/>
      <c r="AG78" s="633"/>
      <c r="AH78" s="633"/>
      <c r="AI78" s="633"/>
      <c r="AJ78" s="633"/>
      <c r="AK78" s="633"/>
      <c r="AL78" s="636"/>
    </row>
    <row r="79" spans="1:38" s="219" customFormat="1" ht="14" customHeight="1">
      <c r="A79" s="218"/>
      <c r="B79" s="227" t="s">
        <v>12</v>
      </c>
      <c r="C79" s="227"/>
      <c r="D79" s="227" t="s">
        <v>12</v>
      </c>
      <c r="E79" s="227"/>
      <c r="F79" s="227" t="s">
        <v>12</v>
      </c>
      <c r="G79" s="227"/>
      <c r="H79" s="227" t="s">
        <v>12</v>
      </c>
      <c r="I79" s="227"/>
      <c r="J79" s="227" t="s">
        <v>12</v>
      </c>
      <c r="K79" s="227"/>
      <c r="L79" s="227" t="s">
        <v>25</v>
      </c>
      <c r="M79" s="227"/>
      <c r="N79" s="227" t="s">
        <v>12</v>
      </c>
      <c r="O79" s="227"/>
      <c r="P79" s="227" t="s">
        <v>12</v>
      </c>
      <c r="Q79" s="227"/>
      <c r="R79" s="227" t="s">
        <v>71</v>
      </c>
      <c r="S79" s="227"/>
      <c r="T79" s="316" t="s">
        <v>192</v>
      </c>
      <c r="U79" s="227"/>
      <c r="X79" s="644"/>
      <c r="Y79" s="645"/>
      <c r="Z79" s="633"/>
      <c r="AA79" s="633"/>
      <c r="AB79" s="633"/>
      <c r="AC79" s="633"/>
      <c r="AD79" s="633"/>
      <c r="AE79" s="633"/>
      <c r="AF79" s="633"/>
      <c r="AG79" s="633"/>
      <c r="AH79" s="633"/>
      <c r="AI79" s="633"/>
      <c r="AJ79" s="633"/>
      <c r="AK79" s="633"/>
      <c r="AL79" s="636"/>
    </row>
    <row r="80" spans="1:38" s="219" customFormat="1" ht="14" customHeight="1">
      <c r="A80" s="218"/>
      <c r="C80" s="233"/>
      <c r="E80" s="235"/>
      <c r="K80" s="227"/>
      <c r="O80" s="227"/>
      <c r="Q80" s="227"/>
      <c r="S80" s="227"/>
      <c r="T80" s="316" t="s">
        <v>916</v>
      </c>
      <c r="U80" s="233"/>
      <c r="X80" s="644"/>
      <c r="Y80" s="645"/>
      <c r="Z80" s="633"/>
      <c r="AA80" s="633"/>
      <c r="AB80" s="633"/>
      <c r="AC80" s="633"/>
      <c r="AD80" s="633"/>
      <c r="AE80" s="633"/>
      <c r="AF80" s="633"/>
      <c r="AG80" s="633"/>
      <c r="AH80" s="633"/>
      <c r="AI80" s="633"/>
      <c r="AJ80" s="633"/>
      <c r="AK80" s="633"/>
      <c r="AL80" s="636"/>
    </row>
    <row r="81" spans="1:38" s="219" customFormat="1" ht="13.5" customHeight="1">
      <c r="A81" s="218"/>
      <c r="X81" s="644">
        <f>V88/1000</f>
        <v>3.4187609999999999</v>
      </c>
      <c r="Y81" s="645">
        <f>X81</f>
        <v>3.4187609999999999</v>
      </c>
      <c r="Z81" s="633">
        <v>1</v>
      </c>
      <c r="AA81" s="632">
        <f>COUNTA(B84:U84)</f>
        <v>10</v>
      </c>
      <c r="AB81" s="633">
        <v>7</v>
      </c>
      <c r="AC81" s="632">
        <f>AA81-AB81</f>
        <v>3</v>
      </c>
      <c r="AD81" s="633">
        <v>6</v>
      </c>
      <c r="AE81" s="633">
        <f>AA81</f>
        <v>10</v>
      </c>
      <c r="AF81" s="633">
        <v>6</v>
      </c>
      <c r="AG81" s="633">
        <f>AE81-AF81</f>
        <v>4</v>
      </c>
      <c r="AH81" s="633">
        <v>6</v>
      </c>
      <c r="AI81" s="633"/>
      <c r="AJ81" s="633"/>
      <c r="AK81" s="633"/>
      <c r="AL81" s="636"/>
    </row>
    <row r="82" spans="1:38" s="219" customFormat="1" ht="13.5" customHeight="1">
      <c r="A82" s="218"/>
      <c r="X82" s="644"/>
      <c r="Y82" s="645"/>
      <c r="Z82" s="633"/>
      <c r="AA82" s="632"/>
      <c r="AB82" s="633"/>
      <c r="AC82" s="632"/>
      <c r="AD82" s="633"/>
      <c r="AE82" s="633"/>
      <c r="AF82" s="633"/>
      <c r="AG82" s="633"/>
      <c r="AH82" s="633"/>
      <c r="AI82" s="633"/>
      <c r="AJ82" s="633"/>
      <c r="AK82" s="633"/>
      <c r="AL82" s="636"/>
    </row>
    <row r="83" spans="1:38" s="219" customFormat="1" ht="13.5" customHeight="1">
      <c r="A83" s="218"/>
      <c r="B83" s="219">
        <v>51</v>
      </c>
      <c r="D83" s="219">
        <v>52</v>
      </c>
      <c r="F83" s="219">
        <v>53</v>
      </c>
      <c r="H83" s="219">
        <v>54</v>
      </c>
      <c r="J83" s="219">
        <v>55</v>
      </c>
      <c r="L83" s="219">
        <v>56</v>
      </c>
      <c r="N83" s="219">
        <v>57</v>
      </c>
      <c r="P83" s="219">
        <v>58</v>
      </c>
      <c r="R83" s="219">
        <v>59</v>
      </c>
      <c r="T83" s="219">
        <v>60</v>
      </c>
      <c r="X83" s="644"/>
      <c r="Y83" s="645"/>
      <c r="Z83" s="633"/>
      <c r="AA83" s="633"/>
      <c r="AB83" s="633"/>
      <c r="AC83" s="633"/>
      <c r="AD83" s="633"/>
      <c r="AE83" s="633"/>
      <c r="AF83" s="633"/>
      <c r="AG83" s="633"/>
      <c r="AH83" s="633"/>
      <c r="AI83" s="633"/>
      <c r="AJ83" s="633"/>
      <c r="AK83" s="633"/>
      <c r="AL83" s="636"/>
    </row>
    <row r="84" spans="1:38" s="219" customFormat="1" ht="13.5" customHeight="1">
      <c r="A84" s="218"/>
      <c r="B84" s="227" t="s">
        <v>1577</v>
      </c>
      <c r="C84" s="227"/>
      <c r="D84" s="227" t="s">
        <v>247</v>
      </c>
      <c r="E84" s="227"/>
      <c r="F84" s="227" t="s">
        <v>248</v>
      </c>
      <c r="G84" s="227"/>
      <c r="H84" s="227" t="s">
        <v>249</v>
      </c>
      <c r="I84" s="227"/>
      <c r="J84" s="227" t="s">
        <v>250</v>
      </c>
      <c r="K84" s="227"/>
      <c r="L84" s="227" t="s">
        <v>251</v>
      </c>
      <c r="M84" s="227"/>
      <c r="N84" s="227" t="s">
        <v>252</v>
      </c>
      <c r="O84" s="227"/>
      <c r="P84" s="227" t="s">
        <v>254</v>
      </c>
      <c r="Q84" s="227"/>
      <c r="R84" s="227" t="s">
        <v>255</v>
      </c>
      <c r="S84" s="227"/>
      <c r="T84" s="227" t="s">
        <v>662</v>
      </c>
      <c r="U84" s="227"/>
      <c r="X84" s="644"/>
      <c r="Y84" s="645"/>
      <c r="Z84" s="633"/>
      <c r="AA84" s="633"/>
      <c r="AB84" s="633"/>
      <c r="AC84" s="633"/>
      <c r="AD84" s="633"/>
      <c r="AE84" s="633"/>
      <c r="AF84" s="633"/>
      <c r="AG84" s="633"/>
      <c r="AH84" s="633"/>
      <c r="AI84" s="633"/>
      <c r="AJ84" s="633"/>
      <c r="AK84" s="633"/>
      <c r="AL84" s="636"/>
    </row>
    <row r="85" spans="1:38" s="219" customFormat="1" ht="13.5" customHeight="1">
      <c r="A85" s="218"/>
      <c r="X85" s="644"/>
      <c r="Y85" s="645"/>
      <c r="Z85" s="633"/>
      <c r="AA85" s="633"/>
      <c r="AB85" s="633"/>
      <c r="AC85" s="633"/>
      <c r="AD85" s="633"/>
      <c r="AE85" s="633"/>
      <c r="AF85" s="633"/>
      <c r="AG85" s="633"/>
      <c r="AH85" s="633"/>
      <c r="AI85" s="633"/>
      <c r="AJ85" s="633"/>
      <c r="AK85" s="633"/>
      <c r="AL85" s="636"/>
    </row>
    <row r="86" spans="1:38" s="219" customFormat="1" ht="13.5" customHeight="1">
      <c r="A86" s="218"/>
      <c r="B86" s="227"/>
      <c r="C86" s="227"/>
      <c r="D86" s="227"/>
      <c r="F86" s="227"/>
      <c r="G86" s="227"/>
      <c r="H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X86" s="644"/>
      <c r="Y86" s="645"/>
      <c r="Z86" s="633"/>
      <c r="AA86" s="633"/>
      <c r="AB86" s="633"/>
      <c r="AC86" s="633"/>
      <c r="AD86" s="633"/>
      <c r="AE86" s="633"/>
      <c r="AF86" s="633"/>
      <c r="AG86" s="633"/>
      <c r="AH86" s="633"/>
      <c r="AI86" s="633"/>
      <c r="AJ86" s="633"/>
      <c r="AK86" s="633"/>
      <c r="AL86" s="636"/>
    </row>
    <row r="87" spans="1:38" s="219" customFormat="1" ht="13.5" customHeight="1" thickBot="1">
      <c r="A87" s="218"/>
      <c r="B87" s="227"/>
      <c r="C87" s="227"/>
      <c r="D87" s="227"/>
      <c r="F87" s="227"/>
      <c r="G87" s="227"/>
      <c r="H87" s="227"/>
      <c r="J87" s="227"/>
      <c r="K87" s="227"/>
      <c r="L87" s="227"/>
      <c r="M87" s="227"/>
      <c r="N87" s="227"/>
      <c r="O87" s="227"/>
      <c r="P87" s="227"/>
      <c r="Q87" s="227"/>
      <c r="S87" s="227"/>
      <c r="T87" s="227"/>
      <c r="U87" s="227"/>
      <c r="X87" s="644"/>
      <c r="Y87" s="645"/>
      <c r="Z87" s="633"/>
      <c r="AA87" s="633"/>
      <c r="AB87" s="633"/>
      <c r="AC87" s="633"/>
      <c r="AD87" s="633"/>
      <c r="AE87" s="633"/>
      <c r="AF87" s="633"/>
      <c r="AG87" s="633"/>
      <c r="AH87" s="633"/>
      <c r="AI87" s="633"/>
      <c r="AJ87" s="633"/>
      <c r="AK87" s="633"/>
      <c r="AL87" s="636"/>
    </row>
    <row r="88" spans="1:38" s="219" customFormat="1" ht="13.5" customHeight="1">
      <c r="A88" s="218"/>
      <c r="B88" s="348"/>
      <c r="C88" s="228">
        <v>423.12</v>
      </c>
      <c r="D88" s="682"/>
      <c r="E88" s="228">
        <v>270.31</v>
      </c>
      <c r="F88" s="348"/>
      <c r="G88" s="228">
        <v>342.5</v>
      </c>
      <c r="H88" s="348"/>
      <c r="I88" s="228">
        <v>229.11</v>
      </c>
      <c r="J88" s="229"/>
      <c r="K88" s="228">
        <v>444</v>
      </c>
      <c r="L88" s="229"/>
      <c r="M88" s="228">
        <v>339</v>
      </c>
      <c r="N88" s="229"/>
      <c r="O88" s="228">
        <v>326.33199999999999</v>
      </c>
      <c r="P88" s="229"/>
      <c r="Q88" s="228">
        <v>310</v>
      </c>
      <c r="R88" s="229"/>
      <c r="S88" s="228">
        <v>328</v>
      </c>
      <c r="T88" s="229"/>
      <c r="U88" s="228">
        <v>406.38900000000001</v>
      </c>
      <c r="V88" s="637">
        <f>SUM(C88:U88)</f>
        <v>3418.761</v>
      </c>
      <c r="W88" s="638"/>
      <c r="X88" s="644"/>
      <c r="Y88" s="645"/>
      <c r="Z88" s="633"/>
      <c r="AA88" s="633"/>
      <c r="AB88" s="633"/>
      <c r="AC88" s="633"/>
      <c r="AD88" s="633"/>
      <c r="AE88" s="633"/>
      <c r="AF88" s="633"/>
      <c r="AG88" s="633"/>
      <c r="AH88" s="633"/>
      <c r="AI88" s="633"/>
      <c r="AJ88" s="633"/>
      <c r="AK88" s="633"/>
      <c r="AL88" s="636"/>
    </row>
    <row r="89" spans="1:38" s="219" customFormat="1" ht="13.5" customHeight="1">
      <c r="A89" s="218"/>
      <c r="B89" s="349"/>
      <c r="C89" s="228"/>
      <c r="D89" s="682"/>
      <c r="E89" s="228"/>
      <c r="F89" s="349"/>
      <c r="G89" s="228"/>
      <c r="H89" s="349"/>
      <c r="I89" s="228"/>
      <c r="J89" s="230" t="s">
        <v>253</v>
      </c>
      <c r="K89" s="228"/>
      <c r="L89" s="230" t="s">
        <v>68</v>
      </c>
      <c r="M89" s="228"/>
      <c r="N89" s="230" t="s">
        <v>253</v>
      </c>
      <c r="O89" s="228"/>
      <c r="P89" s="230"/>
      <c r="Q89" s="228"/>
      <c r="R89" s="230"/>
      <c r="S89" s="228"/>
      <c r="T89" s="230" t="s">
        <v>606</v>
      </c>
      <c r="U89" s="228"/>
      <c r="X89" s="644"/>
      <c r="Y89" s="645"/>
      <c r="Z89" s="633"/>
      <c r="AA89" s="633"/>
      <c r="AB89" s="633"/>
      <c r="AC89" s="633"/>
      <c r="AD89" s="633"/>
      <c r="AE89" s="633"/>
      <c r="AF89" s="633"/>
      <c r="AG89" s="633"/>
      <c r="AH89" s="633"/>
      <c r="AI89" s="633"/>
      <c r="AJ89" s="633"/>
      <c r="AK89" s="633"/>
      <c r="AL89" s="636"/>
    </row>
    <row r="90" spans="1:38" s="219" customFormat="1" ht="13.5" customHeight="1" thickBot="1">
      <c r="A90" s="218"/>
      <c r="B90" s="350"/>
      <c r="D90" s="683"/>
      <c r="F90" s="350"/>
      <c r="H90" s="350"/>
      <c r="J90" s="274"/>
      <c r="L90" s="274"/>
      <c r="N90" s="274"/>
      <c r="P90" s="274"/>
      <c r="R90" s="274"/>
      <c r="T90" s="274"/>
      <c r="X90" s="644"/>
      <c r="Y90" s="645"/>
      <c r="Z90" s="633"/>
      <c r="AA90" s="633"/>
      <c r="AB90" s="633"/>
      <c r="AC90" s="633"/>
      <c r="AD90" s="633"/>
      <c r="AE90" s="633"/>
      <c r="AF90" s="633"/>
      <c r="AG90" s="633"/>
      <c r="AH90" s="633"/>
      <c r="AI90" s="633"/>
      <c r="AJ90" s="633"/>
      <c r="AK90" s="633"/>
      <c r="AL90" s="636"/>
    </row>
    <row r="91" spans="1:38" s="219" customFormat="1" ht="14" customHeight="1">
      <c r="A91" s="218"/>
      <c r="B91" s="316" t="s">
        <v>192</v>
      </c>
      <c r="C91" s="227"/>
      <c r="D91" s="316" t="s">
        <v>54</v>
      </c>
      <c r="E91" s="227"/>
      <c r="F91" s="316" t="s">
        <v>54</v>
      </c>
      <c r="G91" s="227"/>
      <c r="H91" s="316" t="s">
        <v>37</v>
      </c>
      <c r="I91" s="227"/>
      <c r="J91" s="227" t="s">
        <v>71</v>
      </c>
      <c r="K91" s="227"/>
      <c r="L91" s="227" t="s">
        <v>71</v>
      </c>
      <c r="M91" s="227"/>
      <c r="N91" s="227" t="s">
        <v>12</v>
      </c>
      <c r="O91" s="227"/>
      <c r="P91" s="227" t="s">
        <v>10</v>
      </c>
      <c r="Q91" s="227"/>
      <c r="R91" s="227" t="s">
        <v>11</v>
      </c>
      <c r="S91" s="227"/>
      <c r="T91" s="227" t="s">
        <v>12</v>
      </c>
      <c r="U91" s="227"/>
      <c r="X91" s="644"/>
      <c r="Y91" s="645"/>
      <c r="Z91" s="633"/>
      <c r="AA91" s="633"/>
      <c r="AB91" s="633"/>
      <c r="AC91" s="633"/>
      <c r="AD91" s="633"/>
      <c r="AE91" s="633"/>
      <c r="AF91" s="633"/>
      <c r="AG91" s="633"/>
      <c r="AH91" s="633"/>
      <c r="AI91" s="633"/>
      <c r="AJ91" s="633"/>
      <c r="AK91" s="633"/>
      <c r="AL91" s="636"/>
    </row>
    <row r="92" spans="1:38" s="219" customFormat="1" ht="14" customHeight="1">
      <c r="A92" s="218"/>
      <c r="B92" s="316" t="s">
        <v>916</v>
      </c>
      <c r="C92" s="233"/>
      <c r="E92" s="246" t="s">
        <v>907</v>
      </c>
      <c r="G92" s="227"/>
      <c r="I92" s="227"/>
      <c r="K92" s="235"/>
      <c r="M92" s="227"/>
      <c r="O92" s="227"/>
      <c r="Q92" s="227"/>
      <c r="S92" s="227"/>
      <c r="X92" s="644"/>
      <c r="Y92" s="645"/>
      <c r="Z92" s="633"/>
      <c r="AA92" s="633"/>
      <c r="AB92" s="633"/>
      <c r="AC92" s="633"/>
      <c r="AD92" s="633"/>
      <c r="AE92" s="633"/>
      <c r="AF92" s="633"/>
      <c r="AG92" s="633"/>
      <c r="AH92" s="633"/>
      <c r="AI92" s="633"/>
      <c r="AJ92" s="633"/>
      <c r="AK92" s="633"/>
      <c r="AL92" s="636"/>
    </row>
    <row r="93" spans="1:38" s="219" customFormat="1" ht="13.5" customHeight="1">
      <c r="A93" s="218"/>
      <c r="G93" s="238"/>
      <c r="X93" s="644">
        <f>V99/1000</f>
        <v>3.3881539999999997</v>
      </c>
      <c r="Y93" s="645">
        <f>X93</f>
        <v>3.3881539999999997</v>
      </c>
      <c r="Z93" s="633"/>
      <c r="AA93" s="633">
        <f>COUNTA(B95:U95)</f>
        <v>10</v>
      </c>
      <c r="AB93" s="633">
        <v>10</v>
      </c>
      <c r="AC93" s="633">
        <f>AA93-AB93</f>
        <v>0</v>
      </c>
      <c r="AD93" s="633">
        <v>10</v>
      </c>
      <c r="AE93" s="633">
        <f>AA93</f>
        <v>10</v>
      </c>
      <c r="AF93" s="633">
        <v>6</v>
      </c>
      <c r="AG93" s="633">
        <f>AE93-AF93</f>
        <v>4</v>
      </c>
      <c r="AH93" s="633"/>
      <c r="AI93" s="633"/>
      <c r="AJ93" s="633"/>
      <c r="AK93" s="633"/>
      <c r="AL93" s="636"/>
    </row>
    <row r="94" spans="1:38" s="219" customFormat="1" ht="13.5" customHeight="1">
      <c r="A94" s="218"/>
      <c r="B94" s="219">
        <v>61</v>
      </c>
      <c r="D94" s="219">
        <v>62</v>
      </c>
      <c r="F94" s="219">
        <v>63</v>
      </c>
      <c r="H94" s="219">
        <v>64</v>
      </c>
      <c r="J94" s="219">
        <v>65</v>
      </c>
      <c r="L94" s="219">
        <v>66</v>
      </c>
      <c r="N94" s="219">
        <v>67</v>
      </c>
      <c r="P94" s="219">
        <v>68</v>
      </c>
      <c r="R94" s="219">
        <v>69</v>
      </c>
      <c r="T94" s="219">
        <v>70</v>
      </c>
      <c r="X94" s="644"/>
      <c r="Y94" s="645"/>
      <c r="Z94" s="633"/>
      <c r="AA94" s="633"/>
      <c r="AB94" s="633"/>
      <c r="AC94" s="633"/>
      <c r="AD94" s="633"/>
      <c r="AE94" s="633"/>
      <c r="AF94" s="633"/>
      <c r="AG94" s="633"/>
      <c r="AH94" s="633"/>
      <c r="AI94" s="633"/>
      <c r="AJ94" s="633"/>
      <c r="AK94" s="633"/>
      <c r="AL94" s="636"/>
    </row>
    <row r="95" spans="1:38" s="219" customFormat="1" ht="13.5" customHeight="1">
      <c r="A95" s="218"/>
      <c r="B95" s="227" t="s">
        <v>256</v>
      </c>
      <c r="C95" s="227"/>
      <c r="D95" s="227" t="s">
        <v>257</v>
      </c>
      <c r="E95" s="227"/>
      <c r="F95" s="227" t="s">
        <v>258</v>
      </c>
      <c r="G95" s="227"/>
      <c r="H95" s="227" t="s">
        <v>259</v>
      </c>
      <c r="I95" s="227"/>
      <c r="J95" s="227" t="s">
        <v>260</v>
      </c>
      <c r="K95" s="227"/>
      <c r="L95" s="227" t="s">
        <v>261</v>
      </c>
      <c r="M95" s="227"/>
      <c r="N95" s="227" t="s">
        <v>262</v>
      </c>
      <c r="O95" s="227"/>
      <c r="P95" s="227" t="s">
        <v>263</v>
      </c>
      <c r="Q95" s="227"/>
      <c r="R95" s="227" t="s">
        <v>264</v>
      </c>
      <c r="S95" s="227"/>
      <c r="T95" s="227" t="s">
        <v>265</v>
      </c>
      <c r="U95" s="227"/>
      <c r="X95" s="644"/>
      <c r="Y95" s="645"/>
      <c r="Z95" s="633"/>
      <c r="AA95" s="633"/>
      <c r="AB95" s="633"/>
      <c r="AC95" s="633"/>
      <c r="AD95" s="633"/>
      <c r="AE95" s="633"/>
      <c r="AF95" s="633"/>
      <c r="AG95" s="633"/>
      <c r="AH95" s="633"/>
      <c r="AI95" s="633"/>
      <c r="AJ95" s="633"/>
      <c r="AK95" s="633"/>
      <c r="AL95" s="636"/>
    </row>
    <row r="96" spans="1:38" s="219" customFormat="1" ht="13.5" customHeight="1">
      <c r="A96" s="218"/>
      <c r="X96" s="644"/>
      <c r="Y96" s="645"/>
      <c r="Z96" s="633"/>
      <c r="AA96" s="633"/>
      <c r="AB96" s="633"/>
      <c r="AC96" s="633"/>
      <c r="AD96" s="633"/>
      <c r="AE96" s="633"/>
      <c r="AF96" s="633"/>
      <c r="AG96" s="633"/>
      <c r="AH96" s="633"/>
      <c r="AI96" s="633"/>
      <c r="AJ96" s="633"/>
      <c r="AK96" s="633"/>
      <c r="AL96" s="636"/>
    </row>
    <row r="97" spans="1:38" s="219" customFormat="1" ht="13.5" customHeight="1">
      <c r="A97" s="218"/>
      <c r="B97" s="227"/>
      <c r="C97" s="227"/>
      <c r="D97" s="227"/>
      <c r="F97" s="227"/>
      <c r="G97" s="227"/>
      <c r="H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X97" s="644"/>
      <c r="Y97" s="645"/>
      <c r="Z97" s="633"/>
      <c r="AA97" s="633"/>
      <c r="AB97" s="633"/>
      <c r="AC97" s="633"/>
      <c r="AD97" s="633"/>
      <c r="AE97" s="633"/>
      <c r="AF97" s="633"/>
      <c r="AG97" s="633"/>
      <c r="AH97" s="633"/>
      <c r="AI97" s="633"/>
      <c r="AJ97" s="633"/>
      <c r="AK97" s="633"/>
      <c r="AL97" s="636"/>
    </row>
    <row r="98" spans="1:38" s="219" customFormat="1" ht="13.5" customHeight="1" thickBot="1">
      <c r="A98" s="218"/>
      <c r="B98" s="227"/>
      <c r="C98" s="227"/>
      <c r="D98" s="227"/>
      <c r="F98" s="227"/>
      <c r="G98" s="227"/>
      <c r="H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X98" s="644"/>
      <c r="Y98" s="645"/>
      <c r="Z98" s="633"/>
      <c r="AA98" s="633"/>
      <c r="AB98" s="633"/>
      <c r="AC98" s="633"/>
      <c r="AD98" s="633"/>
      <c r="AE98" s="633"/>
      <c r="AF98" s="633"/>
      <c r="AG98" s="633"/>
      <c r="AH98" s="633"/>
      <c r="AI98" s="633"/>
      <c r="AJ98" s="633"/>
      <c r="AK98" s="633"/>
      <c r="AL98" s="636"/>
    </row>
    <row r="99" spans="1:38" s="219" customFormat="1" ht="13.5" customHeight="1">
      <c r="A99" s="218"/>
      <c r="B99" s="229"/>
      <c r="C99" s="228">
        <v>433.21699999999998</v>
      </c>
      <c r="D99" s="229"/>
      <c r="E99" s="228">
        <v>274.11700000000002</v>
      </c>
      <c r="F99" s="229"/>
      <c r="G99" s="228">
        <v>446</v>
      </c>
      <c r="H99" s="229"/>
      <c r="I99" s="228">
        <v>272</v>
      </c>
      <c r="J99" s="229"/>
      <c r="K99" s="228">
        <v>405.01799999999997</v>
      </c>
      <c r="L99" s="229"/>
      <c r="M99" s="228">
        <v>231.55199999999999</v>
      </c>
      <c r="N99" s="229"/>
      <c r="O99" s="228">
        <v>381</v>
      </c>
      <c r="P99" s="229"/>
      <c r="Q99" s="228">
        <v>289.25099999999998</v>
      </c>
      <c r="R99" s="229"/>
      <c r="S99" s="228">
        <v>329.99900000000002</v>
      </c>
      <c r="T99" s="229"/>
      <c r="U99" s="228">
        <v>326</v>
      </c>
      <c r="V99" s="637">
        <f>SUM(C99:U99)</f>
        <v>3388.1539999999995</v>
      </c>
      <c r="W99" s="638"/>
      <c r="X99" s="644"/>
      <c r="Y99" s="645"/>
      <c r="Z99" s="633"/>
      <c r="AA99" s="633"/>
      <c r="AB99" s="633"/>
      <c r="AC99" s="633"/>
      <c r="AD99" s="633"/>
      <c r="AE99" s="633"/>
      <c r="AF99" s="633"/>
      <c r="AG99" s="633"/>
      <c r="AH99" s="633"/>
      <c r="AI99" s="633"/>
      <c r="AJ99" s="633"/>
      <c r="AK99" s="633"/>
      <c r="AL99" s="636"/>
    </row>
    <row r="100" spans="1:38" s="219" customFormat="1" ht="13.5" customHeight="1">
      <c r="A100" s="218"/>
      <c r="B100" s="230" t="s">
        <v>309</v>
      </c>
      <c r="C100" s="228"/>
      <c r="D100" s="230" t="s">
        <v>309</v>
      </c>
      <c r="E100" s="228"/>
      <c r="F100" s="230"/>
      <c r="G100" s="228"/>
      <c r="H100" s="230"/>
      <c r="I100" s="228"/>
      <c r="J100" s="230"/>
      <c r="K100" s="228"/>
      <c r="L100" s="230"/>
      <c r="M100" s="228"/>
      <c r="N100" s="230"/>
      <c r="O100" s="228"/>
      <c r="P100" s="230"/>
      <c r="Q100" s="228"/>
      <c r="R100" s="230"/>
      <c r="S100" s="228"/>
      <c r="T100" s="230"/>
      <c r="U100" s="228"/>
      <c r="X100" s="644"/>
      <c r="Y100" s="645"/>
      <c r="Z100" s="633"/>
      <c r="AA100" s="633"/>
      <c r="AB100" s="633"/>
      <c r="AC100" s="633"/>
      <c r="AD100" s="633"/>
      <c r="AE100" s="633"/>
      <c r="AF100" s="633"/>
      <c r="AG100" s="633"/>
      <c r="AH100" s="633"/>
      <c r="AI100" s="633"/>
      <c r="AJ100" s="633"/>
      <c r="AK100" s="633"/>
      <c r="AL100" s="636"/>
    </row>
    <row r="101" spans="1:38" s="219" customFormat="1" ht="13.5" customHeight="1" thickBot="1">
      <c r="A101" s="218"/>
      <c r="B101" s="274"/>
      <c r="D101" s="231"/>
      <c r="F101" s="231"/>
      <c r="H101" s="231"/>
      <c r="J101" s="231"/>
      <c r="L101" s="231"/>
      <c r="N101" s="231"/>
      <c r="P101" s="231"/>
      <c r="R101" s="231"/>
      <c r="T101" s="231"/>
      <c r="X101" s="644"/>
      <c r="Y101" s="645"/>
      <c r="Z101" s="633"/>
      <c r="AA101" s="633"/>
      <c r="AB101" s="633"/>
      <c r="AC101" s="633"/>
      <c r="AD101" s="633"/>
      <c r="AE101" s="633"/>
      <c r="AF101" s="633"/>
      <c r="AG101" s="633"/>
      <c r="AH101" s="633"/>
      <c r="AI101" s="633"/>
      <c r="AJ101" s="633"/>
      <c r="AK101" s="633"/>
      <c r="AL101" s="636"/>
    </row>
    <row r="102" spans="1:38" s="219" customFormat="1" ht="14" customHeight="1">
      <c r="A102" s="218"/>
      <c r="B102" s="227" t="s">
        <v>39</v>
      </c>
      <c r="C102" s="227"/>
      <c r="D102" s="227" t="s">
        <v>8</v>
      </c>
      <c r="E102" s="227"/>
      <c r="F102" s="227" t="s">
        <v>8</v>
      </c>
      <c r="G102" s="227"/>
      <c r="H102" s="227" t="s">
        <v>55</v>
      </c>
      <c r="I102" s="227"/>
      <c r="J102" s="227" t="s">
        <v>71</v>
      </c>
      <c r="K102" s="227"/>
      <c r="L102" s="227" t="s">
        <v>8</v>
      </c>
      <c r="M102" s="227"/>
      <c r="N102" s="227" t="s">
        <v>9</v>
      </c>
      <c r="O102" s="227"/>
      <c r="P102" s="316" t="s">
        <v>80</v>
      </c>
      <c r="Q102" s="227"/>
      <c r="R102" s="227" t="s">
        <v>24</v>
      </c>
      <c r="S102" s="227"/>
      <c r="T102" s="227" t="s">
        <v>12</v>
      </c>
      <c r="U102" s="227"/>
      <c r="X102" s="644"/>
      <c r="Y102" s="645"/>
      <c r="Z102" s="633"/>
      <c r="AA102" s="633"/>
      <c r="AB102" s="633"/>
      <c r="AC102" s="633"/>
      <c r="AD102" s="633"/>
      <c r="AE102" s="633"/>
      <c r="AF102" s="633"/>
      <c r="AG102" s="633"/>
      <c r="AH102" s="633"/>
      <c r="AI102" s="633"/>
      <c r="AJ102" s="633"/>
      <c r="AK102" s="633"/>
      <c r="AL102" s="636"/>
    </row>
    <row r="103" spans="1:38" s="219" customFormat="1" ht="14" customHeight="1">
      <c r="A103" s="218"/>
      <c r="C103" s="238" t="s">
        <v>654</v>
      </c>
      <c r="D103" s="238" t="s">
        <v>832</v>
      </c>
      <c r="E103" s="238" t="s">
        <v>909</v>
      </c>
      <c r="I103" s="233"/>
      <c r="M103" s="238" t="s">
        <v>910</v>
      </c>
      <c r="O103" s="227"/>
      <c r="Q103" s="227"/>
      <c r="S103" s="238" t="s">
        <v>654</v>
      </c>
      <c r="U103" s="227"/>
      <c r="X103" s="644"/>
      <c r="Y103" s="645"/>
      <c r="Z103" s="633"/>
      <c r="AA103" s="633"/>
      <c r="AB103" s="633"/>
      <c r="AC103" s="633"/>
      <c r="AD103" s="633"/>
      <c r="AE103" s="633"/>
      <c r="AF103" s="633"/>
      <c r="AG103" s="633"/>
      <c r="AH103" s="633"/>
      <c r="AI103" s="633"/>
      <c r="AJ103" s="633"/>
      <c r="AK103" s="633"/>
      <c r="AL103" s="636"/>
    </row>
    <row r="104" spans="1:38" s="250" customFormat="1" ht="15.5">
      <c r="A104" s="247"/>
      <c r="B104" s="219"/>
      <c r="C104" s="238" t="s">
        <v>908</v>
      </c>
      <c r="D104" s="248"/>
      <c r="E104" s="248"/>
      <c r="F104" s="248"/>
      <c r="G104" s="248"/>
      <c r="H104" s="248"/>
      <c r="I104" s="248"/>
      <c r="J104" s="248"/>
      <c r="K104" s="248"/>
      <c r="L104" s="248"/>
      <c r="M104" s="248"/>
      <c r="N104" s="249"/>
      <c r="O104" s="221"/>
      <c r="P104" s="248"/>
      <c r="Q104" s="248"/>
      <c r="R104" s="248"/>
      <c r="S104" s="238" t="s">
        <v>903</v>
      </c>
      <c r="T104" s="248"/>
      <c r="U104" s="248"/>
      <c r="V104" s="248"/>
      <c r="W104" s="248"/>
      <c r="X104" s="644">
        <f>V111/1000</f>
        <v>3.2591289999999997</v>
      </c>
      <c r="Y104" s="645">
        <f>X104</f>
        <v>3.2591289999999997</v>
      </c>
      <c r="Z104" s="633">
        <v>1</v>
      </c>
      <c r="AA104" s="632">
        <f>COUNTA(B107:U107)</f>
        <v>10</v>
      </c>
      <c r="AB104" s="633">
        <v>10</v>
      </c>
      <c r="AC104" s="632">
        <f>AA104-AB104</f>
        <v>0</v>
      </c>
      <c r="AD104" s="633">
        <v>10</v>
      </c>
      <c r="AE104" s="633">
        <f>AA104</f>
        <v>10</v>
      </c>
      <c r="AF104" s="633">
        <v>10</v>
      </c>
      <c r="AG104" s="633">
        <f>AE104-AF104</f>
        <v>0</v>
      </c>
      <c r="AH104" s="633"/>
      <c r="AI104" s="633"/>
      <c r="AJ104" s="633"/>
      <c r="AK104" s="633"/>
      <c r="AL104" s="636"/>
    </row>
    <row r="105" spans="1:38" s="219" customFormat="1" ht="13.5" customHeight="1">
      <c r="A105" s="218"/>
      <c r="X105" s="644"/>
      <c r="Y105" s="645"/>
      <c r="Z105" s="633"/>
      <c r="AA105" s="632"/>
      <c r="AB105" s="633"/>
      <c r="AC105" s="632"/>
      <c r="AD105" s="633"/>
      <c r="AE105" s="633"/>
      <c r="AF105" s="633"/>
      <c r="AG105" s="633"/>
      <c r="AH105" s="633"/>
      <c r="AI105" s="633"/>
      <c r="AJ105" s="633"/>
      <c r="AK105" s="633"/>
      <c r="AL105" s="636"/>
    </row>
    <row r="106" spans="1:38" s="219" customFormat="1" ht="13.5" customHeight="1">
      <c r="A106" s="218"/>
      <c r="B106" s="219">
        <v>71</v>
      </c>
      <c r="D106" s="219">
        <v>72</v>
      </c>
      <c r="F106" s="219">
        <v>73</v>
      </c>
      <c r="H106" s="219">
        <v>74</v>
      </c>
      <c r="J106" s="219">
        <v>75</v>
      </c>
      <c r="L106" s="219">
        <v>76</v>
      </c>
      <c r="N106" s="219">
        <v>77</v>
      </c>
      <c r="P106" s="219">
        <v>78</v>
      </c>
      <c r="R106" s="219">
        <v>79</v>
      </c>
      <c r="T106" s="219">
        <v>80</v>
      </c>
      <c r="X106" s="644"/>
      <c r="Y106" s="645"/>
      <c r="Z106" s="633"/>
      <c r="AA106" s="633"/>
      <c r="AB106" s="633"/>
      <c r="AC106" s="633"/>
      <c r="AD106" s="633"/>
      <c r="AE106" s="633"/>
      <c r="AF106" s="633"/>
      <c r="AG106" s="633"/>
      <c r="AH106" s="633"/>
      <c r="AI106" s="633"/>
      <c r="AJ106" s="633"/>
      <c r="AK106" s="633"/>
      <c r="AL106" s="636"/>
    </row>
    <row r="107" spans="1:38" s="219" customFormat="1" ht="13.5" customHeight="1">
      <c r="A107" s="218"/>
      <c r="B107" s="227" t="s">
        <v>266</v>
      </c>
      <c r="C107" s="227"/>
      <c r="D107" s="227" t="s">
        <v>267</v>
      </c>
      <c r="E107" s="227"/>
      <c r="F107" s="227" t="s">
        <v>268</v>
      </c>
      <c r="G107" s="227"/>
      <c r="H107" s="227" t="s">
        <v>269</v>
      </c>
      <c r="I107" s="227"/>
      <c r="J107" s="227" t="s">
        <v>270</v>
      </c>
      <c r="K107" s="227"/>
      <c r="L107" s="227" t="s">
        <v>271</v>
      </c>
      <c r="M107" s="227"/>
      <c r="N107" s="227" t="s">
        <v>272</v>
      </c>
      <c r="O107" s="227"/>
      <c r="P107" s="227" t="s">
        <v>273</v>
      </c>
      <c r="Q107" s="227"/>
      <c r="R107" s="227" t="s">
        <v>274</v>
      </c>
      <c r="S107" s="227"/>
      <c r="T107" s="227" t="s">
        <v>275</v>
      </c>
      <c r="U107" s="227"/>
      <c r="X107" s="644"/>
      <c r="Y107" s="645"/>
      <c r="Z107" s="633"/>
      <c r="AA107" s="633"/>
      <c r="AB107" s="633"/>
      <c r="AC107" s="633"/>
      <c r="AD107" s="633"/>
      <c r="AE107" s="633"/>
      <c r="AF107" s="633"/>
      <c r="AG107" s="633"/>
      <c r="AH107" s="633"/>
      <c r="AI107" s="633"/>
      <c r="AJ107" s="633"/>
      <c r="AK107" s="633"/>
      <c r="AL107" s="636"/>
    </row>
    <row r="108" spans="1:38" s="219" customFormat="1" ht="13.5" customHeight="1">
      <c r="A108" s="218"/>
      <c r="X108" s="644"/>
      <c r="Y108" s="645"/>
      <c r="Z108" s="633"/>
      <c r="AA108" s="633"/>
      <c r="AB108" s="633"/>
      <c r="AC108" s="633"/>
      <c r="AD108" s="633"/>
      <c r="AE108" s="633"/>
      <c r="AF108" s="633"/>
      <c r="AG108" s="633"/>
      <c r="AH108" s="633"/>
      <c r="AI108" s="633"/>
      <c r="AJ108" s="633"/>
      <c r="AK108" s="633"/>
      <c r="AL108" s="636"/>
    </row>
    <row r="109" spans="1:38" s="219" customFormat="1" ht="13.5" customHeight="1">
      <c r="A109" s="218"/>
      <c r="B109" s="227"/>
      <c r="C109" s="227"/>
      <c r="D109" s="227"/>
      <c r="F109" s="227"/>
      <c r="G109" s="227"/>
      <c r="H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X109" s="644"/>
      <c r="Y109" s="645"/>
      <c r="Z109" s="633"/>
      <c r="AA109" s="633"/>
      <c r="AB109" s="633"/>
      <c r="AC109" s="633"/>
      <c r="AD109" s="633"/>
      <c r="AE109" s="633"/>
      <c r="AF109" s="633"/>
      <c r="AG109" s="633"/>
      <c r="AH109" s="633"/>
      <c r="AI109" s="633"/>
      <c r="AJ109" s="633"/>
      <c r="AK109" s="633"/>
      <c r="AL109" s="636"/>
    </row>
    <row r="110" spans="1:38" s="219" customFormat="1" ht="13.5" customHeight="1" thickBot="1">
      <c r="A110" s="218"/>
      <c r="B110" s="227"/>
      <c r="C110" s="227"/>
      <c r="D110" s="227"/>
      <c r="F110" s="227"/>
      <c r="G110" s="227"/>
      <c r="H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X110" s="644"/>
      <c r="Y110" s="645"/>
      <c r="Z110" s="633"/>
      <c r="AA110" s="633"/>
      <c r="AB110" s="633"/>
      <c r="AC110" s="633"/>
      <c r="AD110" s="633"/>
      <c r="AE110" s="633"/>
      <c r="AF110" s="633"/>
      <c r="AG110" s="633"/>
      <c r="AH110" s="633"/>
      <c r="AI110" s="633"/>
      <c r="AJ110" s="633"/>
      <c r="AK110" s="633"/>
      <c r="AL110" s="636"/>
    </row>
    <row r="111" spans="1:38" s="219" customFormat="1" ht="13.5" customHeight="1">
      <c r="A111" s="218"/>
      <c r="B111" s="229"/>
      <c r="C111" s="228">
        <v>323.209</v>
      </c>
      <c r="D111" s="229"/>
      <c r="E111" s="228">
        <v>231.636</v>
      </c>
      <c r="F111" s="229"/>
      <c r="G111" s="228">
        <v>404.85700000000003</v>
      </c>
      <c r="H111" s="229"/>
      <c r="I111" s="228">
        <v>277.839</v>
      </c>
      <c r="J111" s="229"/>
      <c r="K111" s="228">
        <v>264.35500000000002</v>
      </c>
      <c r="L111" s="229"/>
      <c r="M111" s="228">
        <v>263.23399999999998</v>
      </c>
      <c r="N111" s="229"/>
      <c r="O111" s="228">
        <v>414.99900000000002</v>
      </c>
      <c r="P111" s="229"/>
      <c r="Q111" s="228">
        <v>326</v>
      </c>
      <c r="R111" s="229"/>
      <c r="S111" s="228">
        <v>377</v>
      </c>
      <c r="T111" s="229"/>
      <c r="U111" s="228">
        <v>376</v>
      </c>
      <c r="V111" s="637">
        <f>SUM(C111:U111)</f>
        <v>3259.1289999999999</v>
      </c>
      <c r="W111" s="638"/>
      <c r="X111" s="644"/>
      <c r="Y111" s="645"/>
      <c r="Z111" s="633"/>
      <c r="AA111" s="633"/>
      <c r="AB111" s="633"/>
      <c r="AC111" s="633"/>
      <c r="AD111" s="633"/>
      <c r="AE111" s="633"/>
      <c r="AF111" s="633"/>
      <c r="AG111" s="633"/>
      <c r="AH111" s="633"/>
      <c r="AI111" s="633"/>
      <c r="AJ111" s="633"/>
      <c r="AK111" s="633"/>
      <c r="AL111" s="636"/>
    </row>
    <row r="112" spans="1:38" s="219" customFormat="1" ht="13.5" customHeight="1">
      <c r="A112" s="218"/>
      <c r="B112" s="230"/>
      <c r="C112" s="228"/>
      <c r="D112" s="230"/>
      <c r="E112" s="228"/>
      <c r="F112" s="230"/>
      <c r="G112" s="228"/>
      <c r="H112" s="230"/>
      <c r="I112" s="228"/>
      <c r="J112" s="230"/>
      <c r="K112" s="228"/>
      <c r="L112" s="230"/>
      <c r="M112" s="228"/>
      <c r="N112" s="230"/>
      <c r="O112" s="228"/>
      <c r="P112" s="230"/>
      <c r="Q112" s="228"/>
      <c r="R112" s="230"/>
      <c r="S112" s="228"/>
      <c r="T112" s="230"/>
      <c r="U112" s="228"/>
      <c r="X112" s="644"/>
      <c r="Y112" s="645"/>
      <c r="Z112" s="633"/>
      <c r="AA112" s="633"/>
      <c r="AB112" s="633"/>
      <c r="AC112" s="633"/>
      <c r="AD112" s="633"/>
      <c r="AE112" s="633"/>
      <c r="AF112" s="633"/>
      <c r="AG112" s="633"/>
      <c r="AH112" s="633"/>
      <c r="AI112" s="633"/>
      <c r="AJ112" s="633"/>
      <c r="AK112" s="633"/>
      <c r="AL112" s="636"/>
    </row>
    <row r="113" spans="1:38" s="219" customFormat="1" ht="13.5" customHeight="1" thickBot="1">
      <c r="A113" s="218"/>
      <c r="B113" s="231"/>
      <c r="D113" s="231"/>
      <c r="F113" s="231"/>
      <c r="H113" s="231"/>
      <c r="J113" s="231"/>
      <c r="L113" s="231"/>
      <c r="N113" s="231"/>
      <c r="P113" s="231"/>
      <c r="R113" s="231"/>
      <c r="T113" s="231"/>
      <c r="X113" s="644"/>
      <c r="Y113" s="645"/>
      <c r="Z113" s="633"/>
      <c r="AA113" s="633"/>
      <c r="AB113" s="633"/>
      <c r="AC113" s="633"/>
      <c r="AD113" s="633"/>
      <c r="AE113" s="633"/>
      <c r="AF113" s="633"/>
      <c r="AG113" s="633"/>
      <c r="AH113" s="633"/>
      <c r="AI113" s="633"/>
      <c r="AJ113" s="633"/>
      <c r="AK113" s="633"/>
      <c r="AL113" s="636"/>
    </row>
    <row r="114" spans="1:38" s="219" customFormat="1" ht="14" customHeight="1">
      <c r="A114" s="218"/>
      <c r="B114" s="227" t="s">
        <v>12</v>
      </c>
      <c r="C114" s="227"/>
      <c r="D114" s="227" t="s">
        <v>37</v>
      </c>
      <c r="E114" s="227"/>
      <c r="F114" s="227" t="s">
        <v>37</v>
      </c>
      <c r="G114" s="227"/>
      <c r="H114" s="227" t="s">
        <v>54</v>
      </c>
      <c r="I114" s="227"/>
      <c r="J114" s="227" t="s">
        <v>37</v>
      </c>
      <c r="K114" s="227"/>
      <c r="L114" s="227" t="s">
        <v>192</v>
      </c>
      <c r="M114" s="227"/>
      <c r="N114" s="227" t="s">
        <v>39</v>
      </c>
      <c r="O114" s="227"/>
      <c r="P114" s="227" t="s">
        <v>12</v>
      </c>
      <c r="Q114" s="227"/>
      <c r="R114" s="227" t="s">
        <v>12</v>
      </c>
      <c r="S114" s="227"/>
      <c r="T114" s="227" t="s">
        <v>12</v>
      </c>
      <c r="U114" s="227"/>
      <c r="X114" s="644"/>
      <c r="Y114" s="645"/>
      <c r="Z114" s="633"/>
      <c r="AA114" s="633"/>
      <c r="AB114" s="633"/>
      <c r="AC114" s="633"/>
      <c r="AD114" s="633"/>
      <c r="AE114" s="633"/>
      <c r="AF114" s="633"/>
      <c r="AG114" s="633"/>
      <c r="AH114" s="633"/>
      <c r="AI114" s="633"/>
      <c r="AJ114" s="633"/>
      <c r="AK114" s="633"/>
      <c r="AL114" s="636"/>
    </row>
    <row r="115" spans="1:38" s="219" customFormat="1" ht="14" customHeight="1">
      <c r="A115" s="218"/>
      <c r="C115" s="227"/>
      <c r="E115" s="246" t="s">
        <v>911</v>
      </c>
      <c r="G115" s="227"/>
      <c r="I115" s="246" t="s">
        <v>912</v>
      </c>
      <c r="K115" s="238" t="s">
        <v>903</v>
      </c>
      <c r="L115" s="238" t="s">
        <v>832</v>
      </c>
      <c r="M115" s="238" t="s">
        <v>913</v>
      </c>
      <c r="O115" s="227"/>
      <c r="Q115" s="227"/>
      <c r="S115" s="227"/>
      <c r="U115" s="233"/>
      <c r="X115" s="644"/>
      <c r="Y115" s="645"/>
      <c r="Z115" s="633"/>
      <c r="AA115" s="633"/>
      <c r="AB115" s="633"/>
      <c r="AC115" s="633"/>
      <c r="AD115" s="633"/>
      <c r="AE115" s="633"/>
      <c r="AF115" s="633"/>
      <c r="AG115" s="633"/>
      <c r="AH115" s="633"/>
      <c r="AI115" s="633"/>
      <c r="AJ115" s="633"/>
      <c r="AK115" s="633"/>
      <c r="AL115" s="636"/>
    </row>
    <row r="116" spans="1:38" s="219" customFormat="1" ht="13.5" customHeight="1">
      <c r="A116" s="218"/>
      <c r="X116" s="644">
        <f>V123/1000</f>
        <v>3.7404980000000001</v>
      </c>
      <c r="Y116" s="645">
        <f>X116</f>
        <v>3.7404980000000001</v>
      </c>
      <c r="Z116" s="633">
        <v>1</v>
      </c>
      <c r="AA116" s="632">
        <f>COUNTA(B119:U119)</f>
        <v>10</v>
      </c>
      <c r="AB116" s="633">
        <v>10</v>
      </c>
      <c r="AC116" s="632">
        <f>AA116-AB116</f>
        <v>0</v>
      </c>
      <c r="AD116" s="633">
        <v>10</v>
      </c>
      <c r="AE116" s="633">
        <f>AA116</f>
        <v>10</v>
      </c>
      <c r="AF116" s="633">
        <v>2</v>
      </c>
      <c r="AG116" s="633">
        <f>AE116-AF116</f>
        <v>8</v>
      </c>
      <c r="AH116" s="633"/>
      <c r="AI116" s="633"/>
      <c r="AJ116" s="633"/>
      <c r="AK116" s="633"/>
      <c r="AL116" s="636"/>
    </row>
    <row r="117" spans="1:38" s="219" customFormat="1" ht="13.5" customHeight="1">
      <c r="A117" s="218"/>
      <c r="X117" s="644"/>
      <c r="Y117" s="645"/>
      <c r="Z117" s="633"/>
      <c r="AA117" s="632"/>
      <c r="AB117" s="633"/>
      <c r="AC117" s="632"/>
      <c r="AD117" s="633"/>
      <c r="AE117" s="633"/>
      <c r="AF117" s="633"/>
      <c r="AG117" s="633"/>
      <c r="AH117" s="633"/>
      <c r="AI117" s="633"/>
      <c r="AJ117" s="633"/>
      <c r="AK117" s="633"/>
      <c r="AL117" s="636"/>
    </row>
    <row r="118" spans="1:38" s="219" customFormat="1" ht="13.5" customHeight="1">
      <c r="A118" s="218"/>
      <c r="B118" s="219">
        <v>81</v>
      </c>
      <c r="D118" s="219">
        <v>82</v>
      </c>
      <c r="F118" s="219">
        <v>83</v>
      </c>
      <c r="H118" s="219">
        <v>84</v>
      </c>
      <c r="J118" s="219">
        <v>85</v>
      </c>
      <c r="L118" s="219">
        <v>86</v>
      </c>
      <c r="N118" s="219">
        <v>87</v>
      </c>
      <c r="P118" s="219">
        <v>88</v>
      </c>
      <c r="R118" s="219">
        <v>89</v>
      </c>
      <c r="T118" s="219">
        <v>90</v>
      </c>
      <c r="X118" s="644"/>
      <c r="Y118" s="645"/>
      <c r="Z118" s="633"/>
      <c r="AA118" s="633"/>
      <c r="AB118" s="633"/>
      <c r="AC118" s="633"/>
      <c r="AD118" s="633"/>
      <c r="AE118" s="633"/>
      <c r="AF118" s="633"/>
      <c r="AG118" s="633"/>
      <c r="AH118" s="633"/>
      <c r="AI118" s="633"/>
      <c r="AJ118" s="633"/>
      <c r="AK118" s="633"/>
      <c r="AL118" s="636"/>
    </row>
    <row r="119" spans="1:38" s="219" customFormat="1" ht="13.5" customHeight="1">
      <c r="A119" s="218"/>
      <c r="B119" s="227" t="s">
        <v>276</v>
      </c>
      <c r="C119" s="227"/>
      <c r="D119" s="227" t="s">
        <v>277</v>
      </c>
      <c r="E119" s="227"/>
      <c r="F119" s="227" t="s">
        <v>278</v>
      </c>
      <c r="G119" s="227"/>
      <c r="H119" s="227" t="s">
        <v>279</v>
      </c>
      <c r="I119" s="227"/>
      <c r="J119" s="227" t="s">
        <v>280</v>
      </c>
      <c r="K119" s="227"/>
      <c r="L119" s="227" t="s">
        <v>281</v>
      </c>
      <c r="M119" s="227"/>
      <c r="N119" s="227" t="s">
        <v>282</v>
      </c>
      <c r="O119" s="227"/>
      <c r="P119" s="227" t="s">
        <v>283</v>
      </c>
      <c r="Q119" s="227"/>
      <c r="R119" s="227" t="s">
        <v>284</v>
      </c>
      <c r="S119" s="227"/>
      <c r="T119" s="227" t="s">
        <v>285</v>
      </c>
      <c r="U119" s="227"/>
      <c r="X119" s="644"/>
      <c r="Y119" s="645"/>
      <c r="Z119" s="633"/>
      <c r="AA119" s="633"/>
      <c r="AB119" s="633"/>
      <c r="AC119" s="633"/>
      <c r="AD119" s="633"/>
      <c r="AE119" s="633"/>
      <c r="AF119" s="633"/>
      <c r="AG119" s="633"/>
      <c r="AH119" s="633"/>
      <c r="AI119" s="633"/>
      <c r="AJ119" s="633"/>
      <c r="AK119" s="633"/>
      <c r="AL119" s="636"/>
    </row>
    <row r="120" spans="1:38" s="219" customFormat="1" ht="13.5" customHeight="1">
      <c r="A120" s="218"/>
      <c r="X120" s="644"/>
      <c r="Y120" s="645"/>
      <c r="Z120" s="633"/>
      <c r="AA120" s="633"/>
      <c r="AB120" s="633"/>
      <c r="AC120" s="633"/>
      <c r="AD120" s="633"/>
      <c r="AE120" s="633"/>
      <c r="AF120" s="633"/>
      <c r="AG120" s="633"/>
      <c r="AH120" s="633"/>
      <c r="AI120" s="633"/>
      <c r="AJ120" s="633"/>
      <c r="AK120" s="633"/>
      <c r="AL120" s="636"/>
    </row>
    <row r="121" spans="1:38" s="219" customFormat="1" ht="13.5" customHeight="1">
      <c r="A121" s="218"/>
      <c r="B121" s="227"/>
      <c r="C121" s="227"/>
      <c r="D121" s="227"/>
      <c r="F121" s="227"/>
      <c r="G121" s="227"/>
      <c r="H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X121" s="644"/>
      <c r="Y121" s="645"/>
      <c r="Z121" s="633"/>
      <c r="AA121" s="633"/>
      <c r="AB121" s="633"/>
      <c r="AC121" s="633"/>
      <c r="AD121" s="633"/>
      <c r="AE121" s="633"/>
      <c r="AF121" s="633"/>
      <c r="AG121" s="633"/>
      <c r="AH121" s="633"/>
      <c r="AI121" s="633"/>
      <c r="AJ121" s="633"/>
      <c r="AK121" s="633"/>
      <c r="AL121" s="636"/>
    </row>
    <row r="122" spans="1:38" s="219" customFormat="1" ht="13.5" customHeight="1" thickBot="1">
      <c r="A122" s="218"/>
      <c r="B122" s="227"/>
      <c r="C122" s="227"/>
      <c r="D122" s="227"/>
      <c r="F122" s="227"/>
      <c r="G122" s="227"/>
      <c r="H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X122" s="644"/>
      <c r="Y122" s="645"/>
      <c r="Z122" s="633"/>
      <c r="AA122" s="633"/>
      <c r="AB122" s="633"/>
      <c r="AC122" s="633"/>
      <c r="AD122" s="633"/>
      <c r="AE122" s="633"/>
      <c r="AF122" s="633"/>
      <c r="AG122" s="633"/>
      <c r="AH122" s="633"/>
      <c r="AI122" s="633"/>
      <c r="AJ122" s="633"/>
      <c r="AK122" s="633"/>
      <c r="AL122" s="636"/>
    </row>
    <row r="123" spans="1:38" s="219" customFormat="1" ht="13.5" customHeight="1">
      <c r="A123" s="218"/>
      <c r="B123" s="229"/>
      <c r="C123" s="228">
        <v>284.072</v>
      </c>
      <c r="D123" s="229"/>
      <c r="E123" s="228">
        <v>246.21700000000001</v>
      </c>
      <c r="F123" s="229"/>
      <c r="G123" s="228">
        <v>430.404</v>
      </c>
      <c r="H123" s="229"/>
      <c r="I123" s="228">
        <v>234.63499999999999</v>
      </c>
      <c r="J123" s="229"/>
      <c r="K123" s="228">
        <v>468</v>
      </c>
      <c r="L123" s="229"/>
      <c r="M123" s="228">
        <v>412.07600000000002</v>
      </c>
      <c r="N123" s="229"/>
      <c r="O123" s="228">
        <v>360</v>
      </c>
      <c r="P123" s="229"/>
      <c r="Q123" s="228">
        <v>460.11599999999999</v>
      </c>
      <c r="R123" s="229"/>
      <c r="S123" s="228">
        <v>398.97800000000001</v>
      </c>
      <c r="T123" s="229"/>
      <c r="U123" s="228">
        <v>446</v>
      </c>
      <c r="V123" s="637">
        <f>SUM(C123:U123)</f>
        <v>3740.498</v>
      </c>
      <c r="W123" s="637"/>
      <c r="X123" s="644"/>
      <c r="Y123" s="645"/>
      <c r="Z123" s="633"/>
      <c r="AA123" s="633"/>
      <c r="AB123" s="633"/>
      <c r="AC123" s="633"/>
      <c r="AD123" s="633"/>
      <c r="AE123" s="633"/>
      <c r="AF123" s="633"/>
      <c r="AG123" s="633"/>
      <c r="AH123" s="633"/>
      <c r="AI123" s="633"/>
      <c r="AJ123" s="633"/>
      <c r="AK123" s="633"/>
      <c r="AL123" s="636"/>
    </row>
    <row r="124" spans="1:38" s="219" customFormat="1" ht="13.5" customHeight="1">
      <c r="A124" s="218"/>
      <c r="B124" s="230"/>
      <c r="C124" s="228"/>
      <c r="D124" s="230"/>
      <c r="E124" s="228"/>
      <c r="F124" s="230"/>
      <c r="G124" s="228"/>
      <c r="H124" s="230"/>
      <c r="I124" s="228"/>
      <c r="J124" s="230"/>
      <c r="K124" s="228"/>
      <c r="L124" s="230"/>
      <c r="M124" s="228"/>
      <c r="N124" s="230"/>
      <c r="O124" s="228"/>
      <c r="P124" s="230"/>
      <c r="Q124" s="228"/>
      <c r="R124" s="317"/>
      <c r="S124" s="228"/>
      <c r="T124" s="230"/>
      <c r="U124" s="228"/>
      <c r="X124" s="644"/>
      <c r="Y124" s="645"/>
      <c r="Z124" s="633"/>
      <c r="AA124" s="633"/>
      <c r="AB124" s="633"/>
      <c r="AC124" s="633"/>
      <c r="AD124" s="633"/>
      <c r="AE124" s="633"/>
      <c r="AF124" s="633"/>
      <c r="AG124" s="633"/>
      <c r="AH124" s="633"/>
      <c r="AI124" s="633"/>
      <c r="AJ124" s="633"/>
      <c r="AK124" s="633"/>
      <c r="AL124" s="636"/>
    </row>
    <row r="125" spans="1:38" s="219" customFormat="1" ht="13.5" customHeight="1" thickBot="1">
      <c r="A125" s="218"/>
      <c r="B125" s="231"/>
      <c r="D125" s="231"/>
      <c r="F125" s="231"/>
      <c r="H125" s="231"/>
      <c r="J125" s="231"/>
      <c r="L125" s="231"/>
      <c r="N125" s="231"/>
      <c r="P125" s="231"/>
      <c r="R125" s="231"/>
      <c r="T125" s="231"/>
      <c r="X125" s="644"/>
      <c r="Y125" s="645"/>
      <c r="Z125" s="633"/>
      <c r="AA125" s="633"/>
      <c r="AB125" s="633"/>
      <c r="AC125" s="633"/>
      <c r="AD125" s="633"/>
      <c r="AE125" s="633"/>
      <c r="AF125" s="633"/>
      <c r="AG125" s="633"/>
      <c r="AH125" s="633"/>
      <c r="AI125" s="633"/>
      <c r="AJ125" s="633"/>
      <c r="AK125" s="633"/>
      <c r="AL125" s="636"/>
    </row>
    <row r="126" spans="1:38" s="219" customFormat="1" ht="14" customHeight="1">
      <c r="A126" s="218"/>
      <c r="B126" s="227" t="s">
        <v>12</v>
      </c>
      <c r="C126" s="227"/>
      <c r="D126" s="227" t="s">
        <v>37</v>
      </c>
      <c r="E126" s="227"/>
      <c r="F126" s="227" t="s">
        <v>40</v>
      </c>
      <c r="G126" s="227"/>
      <c r="H126" s="227" t="s">
        <v>8</v>
      </c>
      <c r="I126" s="227"/>
      <c r="J126" s="227" t="s">
        <v>8</v>
      </c>
      <c r="K126" s="227"/>
      <c r="L126" s="227" t="s">
        <v>23</v>
      </c>
      <c r="M126" s="227"/>
      <c r="N126" s="227" t="s">
        <v>70</v>
      </c>
      <c r="O126" s="227"/>
      <c r="P126" s="227" t="s">
        <v>22</v>
      </c>
      <c r="Q126" s="227"/>
      <c r="R126" s="227" t="s">
        <v>6</v>
      </c>
      <c r="S126" s="227"/>
      <c r="T126" s="227" t="s">
        <v>8</v>
      </c>
      <c r="U126" s="227"/>
      <c r="X126" s="644"/>
      <c r="Y126" s="645"/>
      <c r="Z126" s="633"/>
      <c r="AA126" s="633"/>
      <c r="AB126" s="633"/>
      <c r="AC126" s="633"/>
      <c r="AD126" s="633"/>
      <c r="AE126" s="633"/>
      <c r="AF126" s="633"/>
      <c r="AG126" s="633"/>
      <c r="AH126" s="633"/>
      <c r="AI126" s="633"/>
      <c r="AJ126" s="633"/>
      <c r="AK126" s="633"/>
      <c r="AL126" s="636"/>
    </row>
    <row r="127" spans="1:38" s="219" customFormat="1" ht="14" customHeight="1" thickBot="1">
      <c r="A127" s="218"/>
      <c r="E127" s="238" t="s">
        <v>903</v>
      </c>
      <c r="F127" s="238" t="s">
        <v>914</v>
      </c>
      <c r="G127" s="227"/>
      <c r="I127" s="238" t="s">
        <v>910</v>
      </c>
      <c r="K127" s="227"/>
      <c r="M127" s="238" t="s">
        <v>526</v>
      </c>
      <c r="O127" s="227"/>
      <c r="S127" s="238" t="s">
        <v>910</v>
      </c>
      <c r="W127" s="251"/>
      <c r="X127" s="646"/>
      <c r="Y127" s="647"/>
      <c r="Z127" s="648"/>
      <c r="AA127" s="633"/>
      <c r="AB127" s="648"/>
      <c r="AC127" s="648"/>
      <c r="AD127" s="648"/>
      <c r="AE127" s="648"/>
      <c r="AF127" s="648"/>
      <c r="AG127" s="648"/>
      <c r="AH127" s="648"/>
      <c r="AI127" s="648"/>
      <c r="AJ127" s="648"/>
      <c r="AK127" s="648"/>
      <c r="AL127" s="649"/>
    </row>
    <row r="128" spans="1:38" s="219" customFormat="1" ht="13.5" customHeight="1">
      <c r="A128" s="218"/>
      <c r="S128" s="238" t="s">
        <v>903</v>
      </c>
      <c r="X128" s="651">
        <f>V135/1000</f>
        <v>3.5630930000000003</v>
      </c>
      <c r="Y128" s="650">
        <f>X128</f>
        <v>3.5630930000000003</v>
      </c>
      <c r="Z128" s="632"/>
      <c r="AA128" s="632">
        <f>COUNTA(B131:U131)</f>
        <v>10</v>
      </c>
      <c r="AB128" s="632">
        <v>10</v>
      </c>
      <c r="AC128" s="632">
        <f>AA128-AB128</f>
        <v>0</v>
      </c>
      <c r="AD128" s="632">
        <v>10</v>
      </c>
      <c r="AE128" s="632">
        <f>AA128</f>
        <v>10</v>
      </c>
      <c r="AF128" s="632">
        <v>10</v>
      </c>
      <c r="AG128" s="632">
        <f>AE128-AF128</f>
        <v>0</v>
      </c>
      <c r="AH128" s="632"/>
      <c r="AI128" s="632"/>
      <c r="AJ128" s="632"/>
      <c r="AK128" s="632"/>
      <c r="AL128" s="635"/>
    </row>
    <row r="129" spans="1:38" s="219" customFormat="1" ht="13.5" customHeight="1">
      <c r="A129" s="218"/>
      <c r="X129" s="644"/>
      <c r="Y129" s="645"/>
      <c r="Z129" s="633"/>
      <c r="AA129" s="632"/>
      <c r="AB129" s="633"/>
      <c r="AC129" s="632"/>
      <c r="AD129" s="633"/>
      <c r="AE129" s="633"/>
      <c r="AF129" s="633"/>
      <c r="AG129" s="633"/>
      <c r="AH129" s="633"/>
      <c r="AI129" s="633"/>
      <c r="AJ129" s="633"/>
      <c r="AK129" s="633"/>
      <c r="AL129" s="636"/>
    </row>
    <row r="130" spans="1:38" s="219" customFormat="1" ht="13.5" customHeight="1">
      <c r="A130" s="218"/>
      <c r="B130" s="219">
        <v>91</v>
      </c>
      <c r="D130" s="219">
        <v>92</v>
      </c>
      <c r="F130" s="219">
        <v>93</v>
      </c>
      <c r="H130" s="219">
        <v>94</v>
      </c>
      <c r="J130" s="219">
        <v>95</v>
      </c>
      <c r="L130" s="219">
        <v>96</v>
      </c>
      <c r="N130" s="219">
        <v>97</v>
      </c>
      <c r="P130" s="219">
        <v>98</v>
      </c>
      <c r="R130" s="219">
        <v>99</v>
      </c>
      <c r="T130" s="219">
        <v>100</v>
      </c>
      <c r="X130" s="644"/>
      <c r="Y130" s="645"/>
      <c r="Z130" s="633"/>
      <c r="AA130" s="633"/>
      <c r="AB130" s="633"/>
      <c r="AC130" s="633"/>
      <c r="AD130" s="633"/>
      <c r="AE130" s="633"/>
      <c r="AF130" s="633"/>
      <c r="AG130" s="633"/>
      <c r="AH130" s="633"/>
      <c r="AI130" s="633"/>
      <c r="AJ130" s="633"/>
      <c r="AK130" s="633"/>
      <c r="AL130" s="636"/>
    </row>
    <row r="131" spans="1:38" s="219" customFormat="1" ht="13.5" customHeight="1">
      <c r="A131" s="218"/>
      <c r="B131" s="227" t="s">
        <v>286</v>
      </c>
      <c r="C131" s="227"/>
      <c r="D131" s="227" t="s">
        <v>287</v>
      </c>
      <c r="E131" s="227"/>
      <c r="F131" s="227" t="s">
        <v>288</v>
      </c>
      <c r="G131" s="227"/>
      <c r="H131" s="227" t="s">
        <v>289</v>
      </c>
      <c r="I131" s="227"/>
      <c r="J131" s="227" t="s">
        <v>290</v>
      </c>
      <c r="K131" s="227"/>
      <c r="L131" s="227" t="s">
        <v>291</v>
      </c>
      <c r="M131" s="227"/>
      <c r="N131" s="227" t="s">
        <v>292</v>
      </c>
      <c r="O131" s="227"/>
      <c r="P131" s="227" t="s">
        <v>293</v>
      </c>
      <c r="Q131" s="227"/>
      <c r="R131" s="227" t="s">
        <v>294</v>
      </c>
      <c r="S131" s="227"/>
      <c r="T131" s="227" t="s">
        <v>295</v>
      </c>
      <c r="U131" s="227"/>
      <c r="X131" s="644"/>
      <c r="Y131" s="645"/>
      <c r="Z131" s="633"/>
      <c r="AA131" s="633"/>
      <c r="AB131" s="633"/>
      <c r="AC131" s="633"/>
      <c r="AD131" s="633"/>
      <c r="AE131" s="633"/>
      <c r="AF131" s="633"/>
      <c r="AG131" s="633"/>
      <c r="AH131" s="633"/>
      <c r="AI131" s="633"/>
      <c r="AJ131" s="633"/>
      <c r="AK131" s="633"/>
      <c r="AL131" s="636"/>
    </row>
    <row r="132" spans="1:38" s="219" customFormat="1" ht="13.5" customHeight="1">
      <c r="A132" s="218"/>
      <c r="X132" s="644"/>
      <c r="Y132" s="645"/>
      <c r="Z132" s="633"/>
      <c r="AA132" s="633"/>
      <c r="AB132" s="633"/>
      <c r="AC132" s="633"/>
      <c r="AD132" s="633"/>
      <c r="AE132" s="633"/>
      <c r="AF132" s="633"/>
      <c r="AG132" s="633"/>
      <c r="AH132" s="633"/>
      <c r="AI132" s="633"/>
      <c r="AJ132" s="633"/>
      <c r="AK132" s="633"/>
      <c r="AL132" s="636"/>
    </row>
    <row r="133" spans="1:38" s="219" customFormat="1" ht="13.5" customHeight="1">
      <c r="A133" s="218"/>
      <c r="B133" s="227"/>
      <c r="C133" s="227"/>
      <c r="D133" s="227"/>
      <c r="F133" s="227"/>
      <c r="G133" s="227"/>
      <c r="H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X133" s="644"/>
      <c r="Y133" s="645"/>
      <c r="Z133" s="633"/>
      <c r="AA133" s="633"/>
      <c r="AB133" s="633"/>
      <c r="AC133" s="633"/>
      <c r="AD133" s="633"/>
      <c r="AE133" s="633"/>
      <c r="AF133" s="633"/>
      <c r="AG133" s="633"/>
      <c r="AH133" s="633"/>
      <c r="AI133" s="633"/>
      <c r="AJ133" s="633"/>
      <c r="AK133" s="633"/>
      <c r="AL133" s="636"/>
    </row>
    <row r="134" spans="1:38" s="219" customFormat="1" ht="13.5" customHeight="1" thickBot="1">
      <c r="A134" s="218"/>
      <c r="B134" s="227"/>
      <c r="C134" s="227"/>
      <c r="D134" s="227"/>
      <c r="F134" s="227"/>
      <c r="G134" s="227"/>
      <c r="H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X134" s="644"/>
      <c r="Y134" s="645"/>
      <c r="Z134" s="633"/>
      <c r="AA134" s="633"/>
      <c r="AB134" s="633"/>
      <c r="AC134" s="633"/>
      <c r="AD134" s="633"/>
      <c r="AE134" s="633"/>
      <c r="AF134" s="633"/>
      <c r="AG134" s="633"/>
      <c r="AH134" s="633"/>
      <c r="AI134" s="633"/>
      <c r="AJ134" s="633"/>
      <c r="AK134" s="633"/>
      <c r="AL134" s="636"/>
    </row>
    <row r="135" spans="1:38" s="219" customFormat="1" ht="13.5" customHeight="1">
      <c r="A135" s="218"/>
      <c r="B135" s="229"/>
      <c r="C135" s="228">
        <v>317</v>
      </c>
      <c r="D135" s="229"/>
      <c r="E135" s="228">
        <v>335</v>
      </c>
      <c r="F135" s="229"/>
      <c r="G135" s="228">
        <v>411.49799999999999</v>
      </c>
      <c r="H135" s="229"/>
      <c r="I135" s="228">
        <v>218.41900000000001</v>
      </c>
      <c r="J135" s="229"/>
      <c r="K135" s="228">
        <v>370</v>
      </c>
      <c r="L135" s="229"/>
      <c r="M135" s="228">
        <v>458.93900000000002</v>
      </c>
      <c r="N135" s="229"/>
      <c r="O135" s="228">
        <v>329.23700000000002</v>
      </c>
      <c r="P135" s="229"/>
      <c r="Q135" s="228">
        <v>465</v>
      </c>
      <c r="R135" s="229"/>
      <c r="S135" s="228">
        <v>355</v>
      </c>
      <c r="T135" s="229"/>
      <c r="U135" s="228">
        <v>303</v>
      </c>
      <c r="V135" s="637">
        <f>SUM(C135:U135)</f>
        <v>3563.0930000000003</v>
      </c>
      <c r="W135" s="638"/>
      <c r="X135" s="644"/>
      <c r="Y135" s="645"/>
      <c r="Z135" s="633"/>
      <c r="AA135" s="633"/>
      <c r="AB135" s="633"/>
      <c r="AC135" s="633"/>
      <c r="AD135" s="633"/>
      <c r="AE135" s="633"/>
      <c r="AF135" s="633"/>
      <c r="AG135" s="633"/>
      <c r="AH135" s="633"/>
      <c r="AI135" s="633"/>
      <c r="AJ135" s="633"/>
      <c r="AK135" s="633"/>
      <c r="AL135" s="636"/>
    </row>
    <row r="136" spans="1:38" s="219" customFormat="1" ht="13.5" customHeight="1">
      <c r="A136" s="218"/>
      <c r="B136" s="230"/>
      <c r="C136" s="228"/>
      <c r="D136" s="230" t="s">
        <v>606</v>
      </c>
      <c r="E136" s="228"/>
      <c r="F136" s="230" t="s">
        <v>309</v>
      </c>
      <c r="G136" s="228"/>
      <c r="H136" s="230" t="s">
        <v>253</v>
      </c>
      <c r="I136" s="228"/>
      <c r="J136" s="230" t="s">
        <v>253</v>
      </c>
      <c r="K136" s="228"/>
      <c r="L136" s="230"/>
      <c r="M136" s="228"/>
      <c r="N136" s="230"/>
      <c r="O136" s="228"/>
      <c r="P136" s="230" t="s">
        <v>253</v>
      </c>
      <c r="Q136" s="228"/>
      <c r="R136" s="230" t="s">
        <v>253</v>
      </c>
      <c r="S136" s="228"/>
      <c r="T136" s="230"/>
      <c r="U136" s="228"/>
      <c r="X136" s="644"/>
      <c r="Y136" s="645"/>
      <c r="Z136" s="633"/>
      <c r="AA136" s="633"/>
      <c r="AB136" s="633"/>
      <c r="AC136" s="633"/>
      <c r="AD136" s="633"/>
      <c r="AE136" s="633"/>
      <c r="AF136" s="633"/>
      <c r="AG136" s="633"/>
      <c r="AH136" s="633"/>
      <c r="AI136" s="633"/>
      <c r="AJ136" s="633"/>
      <c r="AK136" s="633"/>
      <c r="AL136" s="636"/>
    </row>
    <row r="137" spans="1:38" s="219" customFormat="1" ht="13.5" customHeight="1" thickBot="1">
      <c r="A137" s="218"/>
      <c r="B137" s="231"/>
      <c r="D137" s="231"/>
      <c r="F137" s="231"/>
      <c r="H137" s="231"/>
      <c r="J137" s="231"/>
      <c r="L137" s="231"/>
      <c r="N137" s="231"/>
      <c r="P137" s="231"/>
      <c r="R137" s="231"/>
      <c r="T137" s="231"/>
      <c r="X137" s="644"/>
      <c r="Y137" s="645"/>
      <c r="Z137" s="633"/>
      <c r="AA137" s="633"/>
      <c r="AB137" s="633"/>
      <c r="AC137" s="633"/>
      <c r="AD137" s="633"/>
      <c r="AE137" s="633"/>
      <c r="AF137" s="633"/>
      <c r="AG137" s="633"/>
      <c r="AH137" s="633"/>
      <c r="AI137" s="633"/>
      <c r="AJ137" s="633"/>
      <c r="AK137" s="633"/>
      <c r="AL137" s="636"/>
    </row>
    <row r="138" spans="1:38" s="219" customFormat="1" ht="14" customHeight="1">
      <c r="A138" s="218"/>
      <c r="B138" s="227" t="s">
        <v>55</v>
      </c>
      <c r="C138" s="227"/>
      <c r="D138" s="227" t="s">
        <v>11</v>
      </c>
      <c r="E138" s="227"/>
      <c r="F138" s="227" t="s">
        <v>12</v>
      </c>
      <c r="G138" s="227"/>
      <c r="H138" s="227" t="s">
        <v>23</v>
      </c>
      <c r="I138" s="227"/>
      <c r="J138" s="227" t="s">
        <v>297</v>
      </c>
      <c r="K138" s="227"/>
      <c r="L138" s="227" t="s">
        <v>12</v>
      </c>
      <c r="M138" s="227"/>
      <c r="N138" s="227" t="s">
        <v>212</v>
      </c>
      <c r="O138" s="227"/>
      <c r="P138" s="227" t="s">
        <v>212</v>
      </c>
      <c r="Q138" s="227"/>
      <c r="R138" s="227" t="s">
        <v>12</v>
      </c>
      <c r="S138" s="227"/>
      <c r="T138" s="227" t="s">
        <v>11</v>
      </c>
      <c r="U138" s="227"/>
      <c r="X138" s="644"/>
      <c r="Y138" s="645"/>
      <c r="Z138" s="633"/>
      <c r="AA138" s="633"/>
      <c r="AB138" s="633"/>
      <c r="AC138" s="633"/>
      <c r="AD138" s="633"/>
      <c r="AE138" s="633"/>
      <c r="AF138" s="633"/>
      <c r="AG138" s="633"/>
      <c r="AH138" s="633"/>
      <c r="AI138" s="633"/>
      <c r="AJ138" s="633"/>
      <c r="AK138" s="633"/>
      <c r="AL138" s="636"/>
    </row>
    <row r="139" spans="1:38" s="219" customFormat="1" ht="14" customHeight="1">
      <c r="A139" s="218"/>
      <c r="C139" s="233"/>
      <c r="E139" s="227"/>
      <c r="G139" s="227"/>
      <c r="I139" s="238" t="s">
        <v>913</v>
      </c>
      <c r="M139" s="227"/>
      <c r="O139" s="238" t="s">
        <v>913</v>
      </c>
      <c r="Q139" s="227"/>
      <c r="S139" s="227"/>
      <c r="U139" s="238" t="s">
        <v>903</v>
      </c>
      <c r="X139" s="644"/>
      <c r="Y139" s="645"/>
      <c r="Z139" s="633"/>
      <c r="AA139" s="633"/>
      <c r="AB139" s="633"/>
      <c r="AC139" s="633"/>
      <c r="AD139" s="633"/>
      <c r="AE139" s="633"/>
      <c r="AF139" s="633"/>
      <c r="AG139" s="633"/>
      <c r="AH139" s="633"/>
      <c r="AI139" s="633"/>
      <c r="AJ139" s="633"/>
      <c r="AK139" s="633"/>
      <c r="AL139" s="636"/>
    </row>
    <row r="140" spans="1:38" s="219" customFormat="1" ht="13.5" customHeight="1">
      <c r="A140" s="218"/>
      <c r="X140" s="644">
        <f>V147/1000</f>
        <v>3.4393130000000003</v>
      </c>
      <c r="Y140" s="645">
        <f>X140</f>
        <v>3.4393130000000003</v>
      </c>
      <c r="Z140" s="633"/>
      <c r="AA140" s="632">
        <f>COUNTA(B143:U143)</f>
        <v>10</v>
      </c>
      <c r="AB140" s="633">
        <v>10</v>
      </c>
      <c r="AC140" s="632">
        <f>AA140-AB140</f>
        <v>0</v>
      </c>
      <c r="AD140" s="633">
        <v>10</v>
      </c>
      <c r="AE140" s="633">
        <f>AA140</f>
        <v>10</v>
      </c>
      <c r="AF140" s="633">
        <v>10</v>
      </c>
      <c r="AG140" s="633">
        <f>AE140-AF140</f>
        <v>0</v>
      </c>
      <c r="AH140" s="633"/>
      <c r="AI140" s="633"/>
      <c r="AJ140" s="633"/>
      <c r="AK140" s="633"/>
      <c r="AL140" s="636"/>
    </row>
    <row r="141" spans="1:38" s="219" customFormat="1" ht="13.5" customHeight="1">
      <c r="A141" s="218"/>
      <c r="X141" s="644"/>
      <c r="Y141" s="645"/>
      <c r="Z141" s="633"/>
      <c r="AA141" s="632"/>
      <c r="AB141" s="633"/>
      <c r="AC141" s="632"/>
      <c r="AD141" s="633"/>
      <c r="AE141" s="633"/>
      <c r="AF141" s="633"/>
      <c r="AG141" s="633"/>
      <c r="AH141" s="633"/>
      <c r="AI141" s="633"/>
      <c r="AJ141" s="633"/>
      <c r="AK141" s="633"/>
      <c r="AL141" s="636"/>
    </row>
    <row r="142" spans="1:38" s="219" customFormat="1" ht="13.5" customHeight="1">
      <c r="A142" s="218"/>
      <c r="B142" s="219">
        <v>101</v>
      </c>
      <c r="D142" s="219">
        <v>102</v>
      </c>
      <c r="F142" s="219">
        <v>103</v>
      </c>
      <c r="H142" s="219">
        <v>104</v>
      </c>
      <c r="J142" s="219">
        <v>105</v>
      </c>
      <c r="L142" s="219">
        <v>106</v>
      </c>
      <c r="N142" s="219">
        <v>107</v>
      </c>
      <c r="P142" s="219">
        <v>108</v>
      </c>
      <c r="R142" s="219">
        <v>109</v>
      </c>
      <c r="T142" s="219">
        <v>110</v>
      </c>
      <c r="X142" s="644"/>
      <c r="Y142" s="645"/>
      <c r="Z142" s="633"/>
      <c r="AA142" s="633"/>
      <c r="AB142" s="633"/>
      <c r="AC142" s="633"/>
      <c r="AD142" s="633"/>
      <c r="AE142" s="633"/>
      <c r="AF142" s="633"/>
      <c r="AG142" s="633"/>
      <c r="AH142" s="633"/>
      <c r="AI142" s="633"/>
      <c r="AJ142" s="633"/>
      <c r="AK142" s="633"/>
      <c r="AL142" s="636"/>
    </row>
    <row r="143" spans="1:38" s="219" customFormat="1" ht="13.5" customHeight="1">
      <c r="A143" s="218"/>
      <c r="B143" s="227" t="s">
        <v>296</v>
      </c>
      <c r="C143" s="227"/>
      <c r="D143" s="227" t="s">
        <v>298</v>
      </c>
      <c r="E143" s="227"/>
      <c r="F143" s="227" t="s">
        <v>299</v>
      </c>
      <c r="G143" s="227"/>
      <c r="H143" s="227" t="s">
        <v>300</v>
      </c>
      <c r="I143" s="227"/>
      <c r="J143" s="227" t="s">
        <v>301</v>
      </c>
      <c r="K143" s="227"/>
      <c r="L143" s="227" t="s">
        <v>302</v>
      </c>
      <c r="M143" s="227"/>
      <c r="N143" s="227" t="s">
        <v>303</v>
      </c>
      <c r="O143" s="227"/>
      <c r="P143" s="227" t="s">
        <v>304</v>
      </c>
      <c r="Q143" s="227"/>
      <c r="R143" s="227" t="s">
        <v>305</v>
      </c>
      <c r="S143" s="227"/>
      <c r="T143" s="227" t="s">
        <v>306</v>
      </c>
      <c r="U143" s="227"/>
      <c r="X143" s="644"/>
      <c r="Y143" s="645"/>
      <c r="Z143" s="633"/>
      <c r="AA143" s="633"/>
      <c r="AB143" s="633"/>
      <c r="AC143" s="633"/>
      <c r="AD143" s="633"/>
      <c r="AE143" s="633"/>
      <c r="AF143" s="633"/>
      <c r="AG143" s="633"/>
      <c r="AH143" s="633"/>
      <c r="AI143" s="633"/>
      <c r="AJ143" s="633"/>
      <c r="AK143" s="633"/>
      <c r="AL143" s="636"/>
    </row>
    <row r="144" spans="1:38" s="219" customFormat="1" ht="13.5" customHeight="1">
      <c r="A144" s="218"/>
      <c r="X144" s="644"/>
      <c r="Y144" s="645"/>
      <c r="Z144" s="633"/>
      <c r="AA144" s="633"/>
      <c r="AB144" s="633"/>
      <c r="AC144" s="633"/>
      <c r="AD144" s="633"/>
      <c r="AE144" s="633"/>
      <c r="AF144" s="633"/>
      <c r="AG144" s="633"/>
      <c r="AH144" s="633"/>
      <c r="AI144" s="633"/>
      <c r="AJ144" s="633"/>
      <c r="AK144" s="633"/>
      <c r="AL144" s="636"/>
    </row>
    <row r="145" spans="1:38" s="219" customFormat="1" ht="13.5" customHeight="1">
      <c r="A145" s="218"/>
      <c r="B145" s="227"/>
      <c r="C145" s="227"/>
      <c r="D145" s="227"/>
      <c r="F145" s="227"/>
      <c r="G145" s="227"/>
      <c r="H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X145" s="644"/>
      <c r="Y145" s="645"/>
      <c r="Z145" s="633"/>
      <c r="AA145" s="633"/>
      <c r="AB145" s="633"/>
      <c r="AC145" s="633"/>
      <c r="AD145" s="633"/>
      <c r="AE145" s="633"/>
      <c r="AF145" s="633"/>
      <c r="AG145" s="633"/>
      <c r="AH145" s="633"/>
      <c r="AI145" s="633"/>
      <c r="AJ145" s="633"/>
      <c r="AK145" s="633"/>
      <c r="AL145" s="636"/>
    </row>
    <row r="146" spans="1:38" s="219" customFormat="1" ht="13.5" customHeight="1" thickBot="1">
      <c r="A146" s="218"/>
      <c r="B146" s="227"/>
      <c r="C146" s="227"/>
      <c r="D146" s="227"/>
      <c r="F146" s="227"/>
      <c r="G146" s="227"/>
      <c r="H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X146" s="644"/>
      <c r="Y146" s="645"/>
      <c r="Z146" s="633"/>
      <c r="AA146" s="633"/>
      <c r="AB146" s="633"/>
      <c r="AC146" s="633"/>
      <c r="AD146" s="633"/>
      <c r="AE146" s="633"/>
      <c r="AF146" s="633"/>
      <c r="AG146" s="633"/>
      <c r="AH146" s="633"/>
      <c r="AI146" s="633"/>
      <c r="AJ146" s="633"/>
      <c r="AK146" s="633"/>
      <c r="AL146" s="636"/>
    </row>
    <row r="147" spans="1:38" s="219" customFormat="1" ht="13.5" customHeight="1">
      <c r="A147" s="218"/>
      <c r="B147" s="229"/>
      <c r="C147" s="228">
        <v>353.56099999999998</v>
      </c>
      <c r="D147" s="229"/>
      <c r="E147" s="228">
        <v>290</v>
      </c>
      <c r="F147" s="229"/>
      <c r="G147" s="228">
        <v>321.99400000000003</v>
      </c>
      <c r="H147" s="229"/>
      <c r="I147" s="228">
        <v>376.036</v>
      </c>
      <c r="J147" s="229"/>
      <c r="K147" s="228">
        <v>241.11799999999999</v>
      </c>
      <c r="L147" s="229"/>
      <c r="M147" s="228">
        <v>181.60400000000001</v>
      </c>
      <c r="N147" s="229"/>
      <c r="O147" s="228">
        <v>408</v>
      </c>
      <c r="P147" s="229"/>
      <c r="Q147" s="228">
        <v>433</v>
      </c>
      <c r="R147" s="229"/>
      <c r="S147" s="228">
        <v>407</v>
      </c>
      <c r="T147" s="229"/>
      <c r="U147" s="228">
        <v>427</v>
      </c>
      <c r="V147" s="637">
        <f>SUM(C147:U147)</f>
        <v>3439.3130000000001</v>
      </c>
      <c r="W147" s="638"/>
      <c r="X147" s="644"/>
      <c r="Y147" s="645"/>
      <c r="Z147" s="633"/>
      <c r="AA147" s="633"/>
      <c r="AB147" s="633"/>
      <c r="AC147" s="633"/>
      <c r="AD147" s="633"/>
      <c r="AE147" s="633"/>
      <c r="AF147" s="633"/>
      <c r="AG147" s="633"/>
      <c r="AH147" s="633"/>
      <c r="AI147" s="633"/>
      <c r="AJ147" s="633"/>
      <c r="AK147" s="633"/>
      <c r="AL147" s="636"/>
    </row>
    <row r="148" spans="1:38" s="219" customFormat="1" ht="13.5" customHeight="1">
      <c r="A148" s="218"/>
      <c r="B148" s="230"/>
      <c r="C148" s="228"/>
      <c r="D148" s="230" t="s">
        <v>253</v>
      </c>
      <c r="E148" s="228"/>
      <c r="F148" s="230" t="s">
        <v>606</v>
      </c>
      <c r="G148" s="228"/>
      <c r="H148" s="230"/>
      <c r="I148" s="228"/>
      <c r="J148" s="230" t="s">
        <v>253</v>
      </c>
      <c r="K148" s="228"/>
      <c r="L148" s="230"/>
      <c r="M148" s="228"/>
      <c r="N148" s="230" t="s">
        <v>309</v>
      </c>
      <c r="O148" s="228"/>
      <c r="P148" s="230"/>
      <c r="Q148" s="228"/>
      <c r="R148" s="230"/>
      <c r="S148" s="228"/>
      <c r="T148" s="230" t="s">
        <v>309</v>
      </c>
      <c r="U148" s="228"/>
      <c r="X148" s="644"/>
      <c r="Y148" s="645"/>
      <c r="Z148" s="633"/>
      <c r="AA148" s="633"/>
      <c r="AB148" s="633"/>
      <c r="AC148" s="633"/>
      <c r="AD148" s="633"/>
      <c r="AE148" s="633"/>
      <c r="AF148" s="633"/>
      <c r="AG148" s="633"/>
      <c r="AH148" s="633"/>
      <c r="AI148" s="633"/>
      <c r="AJ148" s="633"/>
      <c r="AK148" s="633"/>
      <c r="AL148" s="636"/>
    </row>
    <row r="149" spans="1:38" s="219" customFormat="1" ht="13.5" customHeight="1" thickBot="1">
      <c r="A149" s="218"/>
      <c r="B149" s="231"/>
      <c r="D149" s="231"/>
      <c r="F149" s="231"/>
      <c r="H149" s="231"/>
      <c r="J149" s="231"/>
      <c r="L149" s="231"/>
      <c r="N149" s="231"/>
      <c r="P149" s="231"/>
      <c r="R149" s="231"/>
      <c r="T149" s="231"/>
      <c r="X149" s="644"/>
      <c r="Y149" s="645"/>
      <c r="Z149" s="633"/>
      <c r="AA149" s="633"/>
      <c r="AB149" s="633"/>
      <c r="AC149" s="633"/>
      <c r="AD149" s="633"/>
      <c r="AE149" s="633"/>
      <c r="AF149" s="633"/>
      <c r="AG149" s="633"/>
      <c r="AH149" s="633"/>
      <c r="AI149" s="633"/>
      <c r="AJ149" s="633"/>
      <c r="AK149" s="633"/>
      <c r="AL149" s="636"/>
    </row>
    <row r="150" spans="1:38" s="219" customFormat="1" ht="14" customHeight="1">
      <c r="A150" s="218"/>
      <c r="B150" s="227" t="s">
        <v>11</v>
      </c>
      <c r="C150" s="227"/>
      <c r="D150" s="227" t="s">
        <v>25</v>
      </c>
      <c r="E150" s="227"/>
      <c r="F150" s="227" t="s">
        <v>11</v>
      </c>
      <c r="G150" s="227"/>
      <c r="H150" s="227" t="s">
        <v>10</v>
      </c>
      <c r="I150" s="227"/>
      <c r="J150" s="227" t="s">
        <v>54</v>
      </c>
      <c r="K150" s="227"/>
      <c r="L150" s="227" t="s">
        <v>54</v>
      </c>
      <c r="M150" s="227"/>
      <c r="N150" s="227" t="s">
        <v>70</v>
      </c>
      <c r="O150" s="227"/>
      <c r="P150" s="227" t="s">
        <v>71</v>
      </c>
      <c r="Q150" s="227"/>
      <c r="R150" s="227" t="s">
        <v>12</v>
      </c>
      <c r="S150" s="227"/>
      <c r="T150" s="227" t="s">
        <v>71</v>
      </c>
      <c r="U150" s="227"/>
      <c r="X150" s="644"/>
      <c r="Y150" s="645"/>
      <c r="Z150" s="633"/>
      <c r="AA150" s="633"/>
      <c r="AB150" s="633"/>
      <c r="AC150" s="633"/>
      <c r="AD150" s="633"/>
      <c r="AE150" s="633"/>
      <c r="AF150" s="633"/>
      <c r="AG150" s="633"/>
      <c r="AH150" s="633"/>
      <c r="AI150" s="633"/>
      <c r="AJ150" s="633"/>
      <c r="AK150" s="633"/>
      <c r="AL150" s="636"/>
    </row>
    <row r="151" spans="1:38" s="219" customFormat="1" ht="14" customHeight="1">
      <c r="A151" s="218"/>
      <c r="C151" s="227"/>
      <c r="E151" s="227"/>
      <c r="G151" s="227"/>
      <c r="I151" s="227"/>
      <c r="K151" s="238" t="s">
        <v>910</v>
      </c>
      <c r="O151" s="227"/>
      <c r="Q151" s="227"/>
      <c r="S151" s="227"/>
      <c r="U151" s="227"/>
      <c r="X151" s="644"/>
      <c r="Y151" s="645"/>
      <c r="Z151" s="633"/>
      <c r="AA151" s="633"/>
      <c r="AB151" s="633"/>
      <c r="AC151" s="633"/>
      <c r="AD151" s="633"/>
      <c r="AE151" s="633"/>
      <c r="AF151" s="633"/>
      <c r="AG151" s="633"/>
      <c r="AH151" s="633"/>
      <c r="AI151" s="633"/>
      <c r="AJ151" s="633"/>
      <c r="AK151" s="633"/>
      <c r="AL151" s="636"/>
    </row>
    <row r="152" spans="1:38" s="219" customFormat="1" ht="13.5" customHeight="1">
      <c r="A152" s="218"/>
      <c r="I152" s="235"/>
      <c r="X152" s="644">
        <f>V159/1000</f>
        <v>3.6647780000000001</v>
      </c>
      <c r="Y152" s="645">
        <f>X152</f>
        <v>3.6647780000000001</v>
      </c>
      <c r="Z152" s="633">
        <v>1</v>
      </c>
      <c r="AA152" s="632">
        <f>COUNTA(B155:U155)</f>
        <v>10</v>
      </c>
      <c r="AB152" s="633">
        <v>10</v>
      </c>
      <c r="AC152" s="632">
        <f>AA152-AB152</f>
        <v>0</v>
      </c>
      <c r="AD152" s="633">
        <v>10</v>
      </c>
      <c r="AE152" s="633">
        <f>AA152</f>
        <v>10</v>
      </c>
      <c r="AF152" s="633">
        <v>10</v>
      </c>
      <c r="AG152" s="633">
        <f>AE152-AF152</f>
        <v>0</v>
      </c>
      <c r="AH152" s="633"/>
      <c r="AI152" s="633"/>
      <c r="AJ152" s="633"/>
      <c r="AK152" s="633"/>
      <c r="AL152" s="636"/>
    </row>
    <row r="153" spans="1:38" s="219" customFormat="1" ht="13.5" customHeight="1">
      <c r="A153" s="218"/>
      <c r="X153" s="644"/>
      <c r="Y153" s="645"/>
      <c r="Z153" s="633"/>
      <c r="AA153" s="632"/>
      <c r="AB153" s="633"/>
      <c r="AC153" s="632"/>
      <c r="AD153" s="633"/>
      <c r="AE153" s="633"/>
      <c r="AF153" s="633"/>
      <c r="AG153" s="633"/>
      <c r="AH153" s="633"/>
      <c r="AI153" s="633"/>
      <c r="AJ153" s="633"/>
      <c r="AK153" s="633"/>
      <c r="AL153" s="636"/>
    </row>
    <row r="154" spans="1:38" s="219" customFormat="1" ht="13.5" customHeight="1">
      <c r="A154" s="218"/>
      <c r="B154" s="219">
        <v>111</v>
      </c>
      <c r="D154" s="219">
        <v>112</v>
      </c>
      <c r="F154" s="219">
        <v>113</v>
      </c>
      <c r="H154" s="219">
        <v>114</v>
      </c>
      <c r="J154" s="219">
        <v>115</v>
      </c>
      <c r="L154" s="219">
        <v>116</v>
      </c>
      <c r="N154" s="219">
        <v>117</v>
      </c>
      <c r="P154" s="219">
        <v>118</v>
      </c>
      <c r="R154" s="219">
        <v>119</v>
      </c>
      <c r="T154" s="219">
        <v>120</v>
      </c>
      <c r="X154" s="644"/>
      <c r="Y154" s="645"/>
      <c r="Z154" s="633"/>
      <c r="AA154" s="633"/>
      <c r="AB154" s="633"/>
      <c r="AC154" s="633"/>
      <c r="AD154" s="633"/>
      <c r="AE154" s="633"/>
      <c r="AF154" s="633"/>
      <c r="AG154" s="633"/>
      <c r="AH154" s="633"/>
      <c r="AI154" s="633"/>
      <c r="AJ154" s="633"/>
      <c r="AK154" s="633"/>
      <c r="AL154" s="636"/>
    </row>
    <row r="155" spans="1:38" s="219" customFormat="1" ht="13.5" customHeight="1">
      <c r="A155" s="218"/>
      <c r="B155" s="227" t="s">
        <v>307</v>
      </c>
      <c r="C155" s="227"/>
      <c r="D155" s="227" t="s">
        <v>308</v>
      </c>
      <c r="E155" s="227"/>
      <c r="F155" s="227" t="s">
        <v>310</v>
      </c>
      <c r="G155" s="227"/>
      <c r="H155" s="227" t="s">
        <v>311</v>
      </c>
      <c r="I155" s="227"/>
      <c r="J155" s="227" t="s">
        <v>312</v>
      </c>
      <c r="K155" s="227"/>
      <c r="L155" s="227" t="s">
        <v>313</v>
      </c>
      <c r="M155" s="227"/>
      <c r="N155" s="227" t="s">
        <v>314</v>
      </c>
      <c r="O155" s="227"/>
      <c r="P155" s="227" t="s">
        <v>315</v>
      </c>
      <c r="Q155" s="227"/>
      <c r="R155" s="227" t="s">
        <v>316</v>
      </c>
      <c r="S155" s="227"/>
      <c r="T155" s="227" t="s">
        <v>317</v>
      </c>
      <c r="U155" s="227"/>
      <c r="X155" s="644"/>
      <c r="Y155" s="645"/>
      <c r="Z155" s="633"/>
      <c r="AA155" s="633"/>
      <c r="AB155" s="633"/>
      <c r="AC155" s="633"/>
      <c r="AD155" s="633"/>
      <c r="AE155" s="633"/>
      <c r="AF155" s="633"/>
      <c r="AG155" s="633"/>
      <c r="AH155" s="633"/>
      <c r="AI155" s="633"/>
      <c r="AJ155" s="633"/>
      <c r="AK155" s="633"/>
      <c r="AL155" s="636"/>
    </row>
    <row r="156" spans="1:38" s="219" customFormat="1" ht="13.5" customHeight="1">
      <c r="A156" s="218"/>
      <c r="X156" s="644"/>
      <c r="Y156" s="645"/>
      <c r="Z156" s="633"/>
      <c r="AA156" s="633"/>
      <c r="AB156" s="633"/>
      <c r="AC156" s="633"/>
      <c r="AD156" s="633"/>
      <c r="AE156" s="633"/>
      <c r="AF156" s="633"/>
      <c r="AG156" s="633"/>
      <c r="AH156" s="633"/>
      <c r="AI156" s="633"/>
      <c r="AJ156" s="633"/>
      <c r="AK156" s="633"/>
      <c r="AL156" s="636"/>
    </row>
    <row r="157" spans="1:38" s="219" customFormat="1" ht="13.5" customHeight="1">
      <c r="A157" s="218"/>
      <c r="B157" s="227"/>
      <c r="C157" s="227"/>
      <c r="D157" s="227"/>
      <c r="F157" s="227"/>
      <c r="G157" s="227"/>
      <c r="H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X157" s="644"/>
      <c r="Y157" s="645"/>
      <c r="Z157" s="633"/>
      <c r="AA157" s="633"/>
      <c r="AB157" s="633"/>
      <c r="AC157" s="633"/>
      <c r="AD157" s="633"/>
      <c r="AE157" s="633"/>
      <c r="AF157" s="633"/>
      <c r="AG157" s="633"/>
      <c r="AH157" s="633"/>
      <c r="AI157" s="633"/>
      <c r="AJ157" s="633"/>
      <c r="AK157" s="633"/>
      <c r="AL157" s="636"/>
    </row>
    <row r="158" spans="1:38" s="219" customFormat="1" ht="13.5" customHeight="1" thickBot="1">
      <c r="A158" s="218"/>
      <c r="B158" s="227"/>
      <c r="C158" s="227"/>
      <c r="D158" s="227"/>
      <c r="F158" s="227"/>
      <c r="G158" s="227"/>
      <c r="H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X158" s="644"/>
      <c r="Y158" s="645"/>
      <c r="Z158" s="633"/>
      <c r="AA158" s="633"/>
      <c r="AB158" s="633"/>
      <c r="AC158" s="633"/>
      <c r="AD158" s="633"/>
      <c r="AE158" s="633"/>
      <c r="AF158" s="633"/>
      <c r="AG158" s="633"/>
      <c r="AH158" s="633"/>
      <c r="AI158" s="633"/>
      <c r="AJ158" s="633"/>
      <c r="AK158" s="633"/>
      <c r="AL158" s="636"/>
    </row>
    <row r="159" spans="1:38" s="219" customFormat="1" ht="13.5" customHeight="1">
      <c r="A159" s="218"/>
      <c r="B159" s="229"/>
      <c r="C159" s="228">
        <v>411</v>
      </c>
      <c r="D159" s="229"/>
      <c r="E159" s="228">
        <v>395</v>
      </c>
      <c r="F159" s="229"/>
      <c r="G159" s="228">
        <v>339</v>
      </c>
      <c r="H159" s="229"/>
      <c r="I159" s="228">
        <v>443</v>
      </c>
      <c r="J159" s="229"/>
      <c r="K159" s="228">
        <v>386</v>
      </c>
      <c r="L159" s="229"/>
      <c r="M159" s="228">
        <v>374.31</v>
      </c>
      <c r="N159" s="229"/>
      <c r="O159" s="228">
        <v>246.46899999999999</v>
      </c>
      <c r="P159" s="229"/>
      <c r="Q159" s="228">
        <v>385.99900000000002</v>
      </c>
      <c r="R159" s="229"/>
      <c r="S159" s="228">
        <v>353</v>
      </c>
      <c r="T159" s="229"/>
      <c r="U159" s="228">
        <v>331</v>
      </c>
      <c r="V159" s="637">
        <f>SUM(C159:U159)</f>
        <v>3664.7780000000002</v>
      </c>
      <c r="W159" s="638"/>
      <c r="X159" s="644"/>
      <c r="Y159" s="645"/>
      <c r="Z159" s="633"/>
      <c r="AA159" s="633"/>
      <c r="AB159" s="633"/>
      <c r="AC159" s="633"/>
      <c r="AD159" s="633"/>
      <c r="AE159" s="633"/>
      <c r="AF159" s="633"/>
      <c r="AG159" s="633"/>
      <c r="AH159" s="633"/>
      <c r="AI159" s="633"/>
      <c r="AJ159" s="633"/>
      <c r="AK159" s="633"/>
      <c r="AL159" s="636"/>
    </row>
    <row r="160" spans="1:38" s="219" customFormat="1" ht="13.5" customHeight="1">
      <c r="A160" s="218"/>
      <c r="B160" s="230" t="s">
        <v>253</v>
      </c>
      <c r="C160" s="228"/>
      <c r="D160" s="230"/>
      <c r="E160" s="228"/>
      <c r="F160" s="230"/>
      <c r="G160" s="228"/>
      <c r="H160" s="230"/>
      <c r="I160" s="228"/>
      <c r="J160" s="230"/>
      <c r="K160" s="228"/>
      <c r="L160" s="230" t="s">
        <v>309</v>
      </c>
      <c r="M160" s="228"/>
      <c r="N160" s="230" t="s">
        <v>738</v>
      </c>
      <c r="O160" s="228"/>
      <c r="P160" s="230"/>
      <c r="Q160" s="228"/>
      <c r="R160" s="230"/>
      <c r="S160" s="228"/>
      <c r="T160" s="230"/>
      <c r="U160" s="228"/>
      <c r="X160" s="644"/>
      <c r="Y160" s="645"/>
      <c r="Z160" s="633"/>
      <c r="AA160" s="633"/>
      <c r="AB160" s="633"/>
      <c r="AC160" s="633"/>
      <c r="AD160" s="633"/>
      <c r="AE160" s="633"/>
      <c r="AF160" s="633"/>
      <c r="AG160" s="633"/>
      <c r="AH160" s="633"/>
      <c r="AI160" s="633"/>
      <c r="AJ160" s="633"/>
      <c r="AK160" s="633"/>
      <c r="AL160" s="636"/>
    </row>
    <row r="161" spans="1:38" s="219" customFormat="1" ht="13.5" customHeight="1" thickBot="1">
      <c r="A161" s="218"/>
      <c r="B161" s="231"/>
      <c r="D161" s="231"/>
      <c r="F161" s="231"/>
      <c r="H161" s="231"/>
      <c r="J161" s="231"/>
      <c r="L161" s="231"/>
      <c r="N161" s="231"/>
      <c r="P161" s="231"/>
      <c r="R161" s="231"/>
      <c r="T161" s="231"/>
      <c r="X161" s="644"/>
      <c r="Y161" s="645"/>
      <c r="Z161" s="633"/>
      <c r="AA161" s="633"/>
      <c r="AB161" s="633"/>
      <c r="AC161" s="633"/>
      <c r="AD161" s="633"/>
      <c r="AE161" s="633"/>
      <c r="AF161" s="633"/>
      <c r="AG161" s="633"/>
      <c r="AH161" s="633"/>
      <c r="AI161" s="633"/>
      <c r="AJ161" s="633"/>
      <c r="AK161" s="633"/>
      <c r="AL161" s="636"/>
    </row>
    <row r="162" spans="1:38" s="219" customFormat="1" ht="14" customHeight="1">
      <c r="A162" s="218"/>
      <c r="B162" s="227" t="s">
        <v>12</v>
      </c>
      <c r="C162" s="227"/>
      <c r="D162" s="227" t="s">
        <v>71</v>
      </c>
      <c r="E162" s="227"/>
      <c r="F162" s="227" t="s">
        <v>80</v>
      </c>
      <c r="G162" s="227"/>
      <c r="H162" s="227" t="s">
        <v>71</v>
      </c>
      <c r="I162" s="227"/>
      <c r="J162" s="227" t="s">
        <v>71</v>
      </c>
      <c r="K162" s="227"/>
      <c r="L162" s="227" t="s">
        <v>12</v>
      </c>
      <c r="M162" s="227"/>
      <c r="N162" s="227" t="s">
        <v>52</v>
      </c>
      <c r="O162" s="227"/>
      <c r="P162" s="227" t="s">
        <v>52</v>
      </c>
      <c r="Q162" s="227"/>
      <c r="R162" s="227" t="s">
        <v>12</v>
      </c>
      <c r="S162" s="227"/>
      <c r="T162" s="227" t="s">
        <v>12</v>
      </c>
      <c r="U162" s="227"/>
      <c r="X162" s="644"/>
      <c r="Y162" s="645"/>
      <c r="Z162" s="633"/>
      <c r="AA162" s="633"/>
      <c r="AB162" s="633"/>
      <c r="AC162" s="633"/>
      <c r="AD162" s="633"/>
      <c r="AE162" s="633"/>
      <c r="AF162" s="633"/>
      <c r="AG162" s="633"/>
      <c r="AH162" s="633"/>
      <c r="AI162" s="633"/>
      <c r="AJ162" s="633"/>
      <c r="AK162" s="633"/>
      <c r="AL162" s="636"/>
    </row>
    <row r="163" spans="1:38" s="219" customFormat="1" ht="14" customHeight="1">
      <c r="A163" s="218"/>
      <c r="M163" s="236"/>
      <c r="O163" s="232" t="s">
        <v>899</v>
      </c>
      <c r="Q163" s="227"/>
      <c r="X163" s="644"/>
      <c r="Y163" s="645"/>
      <c r="Z163" s="633"/>
      <c r="AA163" s="633"/>
      <c r="AB163" s="633"/>
      <c r="AC163" s="633"/>
      <c r="AD163" s="633"/>
      <c r="AE163" s="633"/>
      <c r="AF163" s="633"/>
      <c r="AG163" s="633"/>
      <c r="AH163" s="633"/>
      <c r="AI163" s="633"/>
      <c r="AJ163" s="633"/>
      <c r="AK163" s="633"/>
      <c r="AL163" s="636"/>
    </row>
    <row r="164" spans="1:38" s="219" customFormat="1" ht="13.5" customHeight="1">
      <c r="A164" s="218"/>
      <c r="X164" s="644">
        <f>V171/1000</f>
        <v>3.933198</v>
      </c>
      <c r="Y164" s="645">
        <f>X164</f>
        <v>3.933198</v>
      </c>
      <c r="Z164" s="633"/>
      <c r="AA164" s="632">
        <f>COUNTA(B167:U167)</f>
        <v>10</v>
      </c>
      <c r="AB164" s="633">
        <v>10</v>
      </c>
      <c r="AC164" s="632">
        <f>AA164-AB164</f>
        <v>0</v>
      </c>
      <c r="AD164" s="633">
        <v>10</v>
      </c>
      <c r="AE164" s="633">
        <f>AA164</f>
        <v>10</v>
      </c>
      <c r="AF164" s="633">
        <v>6</v>
      </c>
      <c r="AG164" s="633">
        <f>AE164-AF164</f>
        <v>4</v>
      </c>
      <c r="AH164" s="633"/>
      <c r="AI164" s="633"/>
      <c r="AJ164" s="633"/>
      <c r="AK164" s="633"/>
      <c r="AL164" s="636"/>
    </row>
    <row r="165" spans="1:38" s="219" customFormat="1" ht="13.5" customHeight="1">
      <c r="A165" s="218"/>
      <c r="X165" s="644"/>
      <c r="Y165" s="645"/>
      <c r="Z165" s="633"/>
      <c r="AA165" s="632"/>
      <c r="AB165" s="633"/>
      <c r="AC165" s="632"/>
      <c r="AD165" s="633"/>
      <c r="AE165" s="633"/>
      <c r="AF165" s="633"/>
      <c r="AG165" s="633"/>
      <c r="AH165" s="633"/>
      <c r="AI165" s="633"/>
      <c r="AJ165" s="633"/>
      <c r="AK165" s="633"/>
      <c r="AL165" s="636"/>
    </row>
    <row r="166" spans="1:38" s="219" customFormat="1" ht="13.5" customHeight="1">
      <c r="A166" s="218"/>
      <c r="B166" s="219">
        <v>121</v>
      </c>
      <c r="D166" s="219">
        <v>122</v>
      </c>
      <c r="F166" s="219">
        <v>123</v>
      </c>
      <c r="H166" s="219">
        <v>124</v>
      </c>
      <c r="J166" s="219">
        <v>125</v>
      </c>
      <c r="L166" s="219">
        <v>126</v>
      </c>
      <c r="N166" s="219">
        <v>127</v>
      </c>
      <c r="P166" s="219">
        <v>128</v>
      </c>
      <c r="R166" s="219">
        <v>129</v>
      </c>
      <c r="T166" s="219">
        <v>130</v>
      </c>
      <c r="X166" s="644"/>
      <c r="Y166" s="645"/>
      <c r="Z166" s="633"/>
      <c r="AA166" s="633"/>
      <c r="AB166" s="633"/>
      <c r="AC166" s="633"/>
      <c r="AD166" s="633"/>
      <c r="AE166" s="633"/>
      <c r="AF166" s="633"/>
      <c r="AG166" s="633"/>
      <c r="AH166" s="633"/>
      <c r="AI166" s="633"/>
      <c r="AJ166" s="633"/>
      <c r="AK166" s="633"/>
      <c r="AL166" s="636"/>
    </row>
    <row r="167" spans="1:38" s="219" customFormat="1" ht="13.5" customHeight="1">
      <c r="A167" s="218"/>
      <c r="B167" s="227" t="s">
        <v>318</v>
      </c>
      <c r="C167" s="227"/>
      <c r="D167" s="227" t="s">
        <v>319</v>
      </c>
      <c r="E167" s="227"/>
      <c r="F167" s="227" t="s">
        <v>320</v>
      </c>
      <c r="G167" s="227"/>
      <c r="H167" s="227" t="s">
        <v>321</v>
      </c>
      <c r="I167" s="227"/>
      <c r="J167" s="227" t="s">
        <v>322</v>
      </c>
      <c r="K167" s="227"/>
      <c r="L167" s="227" t="s">
        <v>323</v>
      </c>
      <c r="M167" s="227"/>
      <c r="N167" s="227" t="s">
        <v>324</v>
      </c>
      <c r="O167" s="227"/>
      <c r="P167" s="227" t="s">
        <v>325</v>
      </c>
      <c r="Q167" s="227"/>
      <c r="R167" s="227" t="s">
        <v>326</v>
      </c>
      <c r="S167" s="227"/>
      <c r="T167" s="227" t="s">
        <v>327</v>
      </c>
      <c r="U167" s="227"/>
      <c r="X167" s="644"/>
      <c r="Y167" s="645"/>
      <c r="Z167" s="633"/>
      <c r="AA167" s="633"/>
      <c r="AB167" s="633"/>
      <c r="AC167" s="633"/>
      <c r="AD167" s="633"/>
      <c r="AE167" s="633"/>
      <c r="AF167" s="633"/>
      <c r="AG167" s="633"/>
      <c r="AH167" s="633"/>
      <c r="AI167" s="633"/>
      <c r="AJ167" s="633"/>
      <c r="AK167" s="633"/>
      <c r="AL167" s="636"/>
    </row>
    <row r="168" spans="1:38" s="219" customFormat="1" ht="13.5" customHeight="1">
      <c r="A168" s="218"/>
      <c r="X168" s="644"/>
      <c r="Y168" s="645"/>
      <c r="Z168" s="633"/>
      <c r="AA168" s="633"/>
      <c r="AB168" s="633"/>
      <c r="AC168" s="633"/>
      <c r="AD168" s="633"/>
      <c r="AE168" s="633"/>
      <c r="AF168" s="633"/>
      <c r="AG168" s="633"/>
      <c r="AH168" s="633"/>
      <c r="AI168" s="633"/>
      <c r="AJ168" s="633"/>
      <c r="AK168" s="633"/>
      <c r="AL168" s="636"/>
    </row>
    <row r="169" spans="1:38" s="219" customFormat="1" ht="13.5" customHeight="1">
      <c r="A169" s="218"/>
      <c r="B169" s="227"/>
      <c r="C169" s="227"/>
      <c r="D169" s="227"/>
      <c r="F169" s="227"/>
      <c r="G169" s="227"/>
      <c r="H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X169" s="644"/>
      <c r="Y169" s="645"/>
      <c r="Z169" s="633"/>
      <c r="AA169" s="633"/>
      <c r="AB169" s="633"/>
      <c r="AC169" s="633"/>
      <c r="AD169" s="633"/>
      <c r="AE169" s="633"/>
      <c r="AF169" s="633"/>
      <c r="AG169" s="633"/>
      <c r="AH169" s="633"/>
      <c r="AI169" s="633"/>
      <c r="AJ169" s="633"/>
      <c r="AK169" s="633"/>
      <c r="AL169" s="636"/>
    </row>
    <row r="170" spans="1:38" s="219" customFormat="1" ht="13.5" customHeight="1" thickBot="1">
      <c r="A170" s="218"/>
      <c r="B170" s="227"/>
      <c r="C170" s="227"/>
      <c r="D170" s="227"/>
      <c r="F170" s="227"/>
      <c r="G170" s="227"/>
      <c r="H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X170" s="644"/>
      <c r="Y170" s="645"/>
      <c r="Z170" s="633"/>
      <c r="AA170" s="633"/>
      <c r="AB170" s="633"/>
      <c r="AC170" s="633"/>
      <c r="AD170" s="633"/>
      <c r="AE170" s="633"/>
      <c r="AF170" s="633"/>
      <c r="AG170" s="633"/>
      <c r="AH170" s="633"/>
      <c r="AI170" s="633"/>
      <c r="AJ170" s="633"/>
      <c r="AK170" s="633"/>
      <c r="AL170" s="636"/>
    </row>
    <row r="171" spans="1:38" s="219" customFormat="1" ht="13.5" customHeight="1">
      <c r="A171" s="218"/>
      <c r="B171" s="229"/>
      <c r="C171" s="228">
        <v>368</v>
      </c>
      <c r="D171" s="229"/>
      <c r="E171" s="228">
        <v>302.15100000000001</v>
      </c>
      <c r="F171" s="229"/>
      <c r="G171" s="228">
        <v>374</v>
      </c>
      <c r="H171" s="229"/>
      <c r="I171" s="228">
        <v>366</v>
      </c>
      <c r="J171" s="229"/>
      <c r="K171" s="228">
        <v>409.42200000000003</v>
      </c>
      <c r="L171" s="229"/>
      <c r="M171" s="228">
        <v>221.43600000000001</v>
      </c>
      <c r="N171" s="229"/>
      <c r="O171" s="228">
        <v>204.39</v>
      </c>
      <c r="P171" s="229"/>
      <c r="Q171" s="228">
        <v>532.46900000000005</v>
      </c>
      <c r="R171" s="229"/>
      <c r="S171" s="228">
        <v>366.96199999999999</v>
      </c>
      <c r="T171" s="229"/>
      <c r="U171" s="228">
        <v>788.36800000000005</v>
      </c>
      <c r="V171" s="637">
        <f>SUM(C171:U171)</f>
        <v>3933.1979999999999</v>
      </c>
      <c r="W171" s="638"/>
      <c r="X171" s="644"/>
      <c r="Y171" s="645"/>
      <c r="Z171" s="633"/>
      <c r="AA171" s="633"/>
      <c r="AB171" s="633"/>
      <c r="AC171" s="633"/>
      <c r="AD171" s="633"/>
      <c r="AE171" s="633"/>
      <c r="AF171" s="633"/>
      <c r="AG171" s="633"/>
      <c r="AH171" s="633"/>
      <c r="AI171" s="633"/>
      <c r="AJ171" s="633"/>
      <c r="AK171" s="633"/>
      <c r="AL171" s="636"/>
    </row>
    <row r="172" spans="1:38" s="219" customFormat="1" ht="13.5" customHeight="1">
      <c r="A172" s="218"/>
      <c r="B172" s="230" t="s">
        <v>309</v>
      </c>
      <c r="C172" s="228"/>
      <c r="D172" s="230" t="s">
        <v>253</v>
      </c>
      <c r="E172" s="228"/>
      <c r="F172" s="230" t="s">
        <v>253</v>
      </c>
      <c r="G172" s="228"/>
      <c r="H172" s="230" t="s">
        <v>253</v>
      </c>
      <c r="I172" s="228"/>
      <c r="J172" s="230"/>
      <c r="K172" s="228"/>
      <c r="L172" s="230"/>
      <c r="M172" s="228"/>
      <c r="N172" s="230"/>
      <c r="O172" s="228"/>
      <c r="P172" s="230"/>
      <c r="Q172" s="228"/>
      <c r="R172" s="230"/>
      <c r="S172" s="228"/>
      <c r="T172" s="230"/>
      <c r="U172" s="228"/>
      <c r="X172" s="644"/>
      <c r="Y172" s="645"/>
      <c r="Z172" s="633"/>
      <c r="AA172" s="633"/>
      <c r="AB172" s="633"/>
      <c r="AC172" s="633"/>
      <c r="AD172" s="633"/>
      <c r="AE172" s="633"/>
      <c r="AF172" s="633"/>
      <c r="AG172" s="633"/>
      <c r="AH172" s="633"/>
      <c r="AI172" s="633"/>
      <c r="AJ172" s="633"/>
      <c r="AK172" s="633"/>
      <c r="AL172" s="636"/>
    </row>
    <row r="173" spans="1:38" s="219" customFormat="1" ht="13.5" customHeight="1" thickBot="1">
      <c r="A173" s="218"/>
      <c r="B173" s="231"/>
      <c r="D173" s="231"/>
      <c r="F173" s="231"/>
      <c r="H173" s="231"/>
      <c r="J173" s="231"/>
      <c r="L173" s="231"/>
      <c r="N173" s="231"/>
      <c r="P173" s="231"/>
      <c r="R173" s="231"/>
      <c r="T173" s="231"/>
      <c r="X173" s="644"/>
      <c r="Y173" s="645"/>
      <c r="Z173" s="633"/>
      <c r="AA173" s="633"/>
      <c r="AB173" s="633"/>
      <c r="AC173" s="633"/>
      <c r="AD173" s="633"/>
      <c r="AE173" s="633"/>
      <c r="AF173" s="633"/>
      <c r="AG173" s="633"/>
      <c r="AH173" s="633"/>
      <c r="AI173" s="633"/>
      <c r="AJ173" s="633"/>
      <c r="AK173" s="633"/>
      <c r="AL173" s="636"/>
    </row>
    <row r="174" spans="1:38" s="219" customFormat="1" ht="14" customHeight="1">
      <c r="A174" s="218"/>
      <c r="B174" s="227" t="s">
        <v>12</v>
      </c>
      <c r="C174" s="227"/>
      <c r="D174" s="227" t="s">
        <v>12</v>
      </c>
      <c r="E174" s="227"/>
      <c r="F174" s="227" t="s">
        <v>10</v>
      </c>
      <c r="G174" s="227"/>
      <c r="H174" s="227" t="s">
        <v>12</v>
      </c>
      <c r="I174" s="227"/>
      <c r="J174" s="227" t="s">
        <v>12</v>
      </c>
      <c r="K174" s="227"/>
      <c r="L174" s="227" t="s">
        <v>39</v>
      </c>
      <c r="M174" s="227"/>
      <c r="N174" s="227" t="s">
        <v>540</v>
      </c>
      <c r="O174" s="227"/>
      <c r="P174" s="227" t="s">
        <v>365</v>
      </c>
      <c r="Q174" s="227"/>
      <c r="R174" s="227" t="s">
        <v>52</v>
      </c>
      <c r="S174" s="227"/>
      <c r="T174" s="227" t="s">
        <v>332</v>
      </c>
      <c r="U174" s="227"/>
      <c r="X174" s="644"/>
      <c r="Y174" s="645"/>
      <c r="Z174" s="633"/>
      <c r="AA174" s="633"/>
      <c r="AB174" s="633"/>
      <c r="AC174" s="633"/>
      <c r="AD174" s="633"/>
      <c r="AE174" s="633"/>
      <c r="AF174" s="633"/>
      <c r="AG174" s="633"/>
      <c r="AH174" s="633"/>
      <c r="AI174" s="633"/>
      <c r="AJ174" s="633"/>
      <c r="AK174" s="633"/>
      <c r="AL174" s="636"/>
    </row>
    <row r="175" spans="1:38" s="219" customFormat="1" ht="14" customHeight="1">
      <c r="A175" s="218"/>
      <c r="M175" s="233" t="s">
        <v>915</v>
      </c>
      <c r="O175" s="233" t="s">
        <v>915</v>
      </c>
      <c r="R175" s="238" t="s">
        <v>914</v>
      </c>
      <c r="T175" s="238" t="s">
        <v>916</v>
      </c>
      <c r="U175" s="233" t="s">
        <v>527</v>
      </c>
      <c r="X175" s="644"/>
      <c r="Y175" s="645"/>
      <c r="Z175" s="633"/>
      <c r="AA175" s="633"/>
      <c r="AB175" s="633"/>
      <c r="AC175" s="633"/>
      <c r="AD175" s="633"/>
      <c r="AE175" s="633"/>
      <c r="AF175" s="633"/>
      <c r="AG175" s="633"/>
      <c r="AH175" s="633"/>
      <c r="AI175" s="633"/>
      <c r="AJ175" s="633"/>
      <c r="AK175" s="633"/>
      <c r="AL175" s="636"/>
    </row>
    <row r="176" spans="1:38" s="219" customFormat="1" ht="13.5" customHeight="1">
      <c r="A176" s="218"/>
      <c r="M176" s="233" t="s">
        <v>917</v>
      </c>
      <c r="O176" s="246"/>
      <c r="X176" s="644">
        <f>V183/1000</f>
        <v>3.6672379999999998</v>
      </c>
      <c r="Y176" s="645">
        <f>X176</f>
        <v>3.6672379999999998</v>
      </c>
      <c r="Z176" s="633">
        <v>1</v>
      </c>
      <c r="AA176" s="632">
        <f>COUNTA(B179:U179)</f>
        <v>10</v>
      </c>
      <c r="AB176" s="633">
        <v>10</v>
      </c>
      <c r="AC176" s="632">
        <f>AA176-AB176</f>
        <v>0</v>
      </c>
      <c r="AD176" s="633">
        <v>10</v>
      </c>
      <c r="AE176" s="633">
        <f>AA176</f>
        <v>10</v>
      </c>
      <c r="AF176" s="633">
        <v>5</v>
      </c>
      <c r="AG176" s="633">
        <f>AE176-AF176</f>
        <v>5</v>
      </c>
      <c r="AH176" s="633"/>
      <c r="AI176" s="633"/>
      <c r="AJ176" s="633"/>
      <c r="AK176" s="633"/>
      <c r="AL176" s="636"/>
    </row>
    <row r="177" spans="1:38" s="219" customFormat="1" ht="13.5" customHeight="1">
      <c r="A177" s="218"/>
      <c r="X177" s="644"/>
      <c r="Y177" s="645"/>
      <c r="Z177" s="633"/>
      <c r="AA177" s="632"/>
      <c r="AB177" s="633"/>
      <c r="AC177" s="632"/>
      <c r="AD177" s="633"/>
      <c r="AE177" s="633"/>
      <c r="AF177" s="633"/>
      <c r="AG177" s="633"/>
      <c r="AH177" s="633"/>
      <c r="AI177" s="633"/>
      <c r="AJ177" s="633"/>
      <c r="AK177" s="633"/>
      <c r="AL177" s="636"/>
    </row>
    <row r="178" spans="1:38" s="219" customFormat="1" ht="13.5" customHeight="1">
      <c r="A178" s="218"/>
      <c r="B178" s="219">
        <v>131</v>
      </c>
      <c r="D178" s="219">
        <v>132</v>
      </c>
      <c r="F178" s="219">
        <v>133</v>
      </c>
      <c r="H178" s="219">
        <v>134</v>
      </c>
      <c r="J178" s="219">
        <v>135</v>
      </c>
      <c r="L178" s="219">
        <v>136</v>
      </c>
      <c r="N178" s="219">
        <v>137</v>
      </c>
      <c r="P178" s="219">
        <v>138</v>
      </c>
      <c r="R178" s="219">
        <v>139</v>
      </c>
      <c r="T178" s="219">
        <v>140</v>
      </c>
      <c r="X178" s="644"/>
      <c r="Y178" s="645"/>
      <c r="Z178" s="633"/>
      <c r="AA178" s="633"/>
      <c r="AB178" s="633"/>
      <c r="AC178" s="633"/>
      <c r="AD178" s="633"/>
      <c r="AE178" s="633"/>
      <c r="AF178" s="633"/>
      <c r="AG178" s="633"/>
      <c r="AH178" s="633"/>
      <c r="AI178" s="633"/>
      <c r="AJ178" s="633"/>
      <c r="AK178" s="633"/>
      <c r="AL178" s="636"/>
    </row>
    <row r="179" spans="1:38" s="219" customFormat="1" ht="13.5" customHeight="1">
      <c r="A179" s="218"/>
      <c r="B179" s="227" t="s">
        <v>328</v>
      </c>
      <c r="C179" s="227"/>
      <c r="D179" s="227" t="s">
        <v>329</v>
      </c>
      <c r="E179" s="227"/>
      <c r="F179" s="227" t="s">
        <v>333</v>
      </c>
      <c r="G179" s="227"/>
      <c r="H179" s="227" t="s">
        <v>334</v>
      </c>
      <c r="I179" s="227"/>
      <c r="J179" s="227" t="s">
        <v>335</v>
      </c>
      <c r="K179" s="227"/>
      <c r="L179" s="227" t="s">
        <v>336</v>
      </c>
      <c r="M179" s="227"/>
      <c r="N179" s="227" t="s">
        <v>337</v>
      </c>
      <c r="O179" s="227"/>
      <c r="P179" s="227" t="s">
        <v>338</v>
      </c>
      <c r="Q179" s="227"/>
      <c r="R179" s="227" t="s">
        <v>339</v>
      </c>
      <c r="S179" s="227"/>
      <c r="T179" s="227" t="s">
        <v>340</v>
      </c>
      <c r="U179" s="227"/>
      <c r="X179" s="644"/>
      <c r="Y179" s="645"/>
      <c r="Z179" s="633"/>
      <c r="AA179" s="633"/>
      <c r="AB179" s="633"/>
      <c r="AC179" s="633"/>
      <c r="AD179" s="633"/>
      <c r="AE179" s="633"/>
      <c r="AF179" s="633"/>
      <c r="AG179" s="633"/>
      <c r="AH179" s="633"/>
      <c r="AI179" s="633"/>
      <c r="AJ179" s="633"/>
      <c r="AK179" s="633"/>
      <c r="AL179" s="636"/>
    </row>
    <row r="180" spans="1:38" s="219" customFormat="1" ht="13.5" customHeight="1">
      <c r="A180" s="218"/>
      <c r="X180" s="644"/>
      <c r="Y180" s="645"/>
      <c r="Z180" s="633"/>
      <c r="AA180" s="633"/>
      <c r="AB180" s="633"/>
      <c r="AC180" s="633"/>
      <c r="AD180" s="633"/>
      <c r="AE180" s="633"/>
      <c r="AF180" s="633"/>
      <c r="AG180" s="633"/>
      <c r="AH180" s="633"/>
      <c r="AI180" s="633"/>
      <c r="AJ180" s="633"/>
      <c r="AK180" s="633"/>
      <c r="AL180" s="636"/>
    </row>
    <row r="181" spans="1:38" s="219" customFormat="1" ht="13.5" customHeight="1">
      <c r="A181" s="218"/>
      <c r="B181" s="227"/>
      <c r="C181" s="227"/>
      <c r="D181" s="227"/>
      <c r="E181" s="227"/>
      <c r="F181" s="227"/>
      <c r="G181" s="227"/>
      <c r="H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X181" s="644"/>
      <c r="Y181" s="645"/>
      <c r="Z181" s="633"/>
      <c r="AA181" s="633"/>
      <c r="AB181" s="633"/>
      <c r="AC181" s="633"/>
      <c r="AD181" s="633"/>
      <c r="AE181" s="633"/>
      <c r="AF181" s="633"/>
      <c r="AG181" s="633"/>
      <c r="AH181" s="633"/>
      <c r="AI181" s="633"/>
      <c r="AJ181" s="633"/>
      <c r="AK181" s="633"/>
      <c r="AL181" s="636"/>
    </row>
    <row r="182" spans="1:38" s="219" customFormat="1" ht="13.5" customHeight="1" thickBot="1">
      <c r="A182" s="218"/>
      <c r="B182" s="227"/>
      <c r="C182" s="227"/>
      <c r="D182" s="227"/>
      <c r="E182" s="227"/>
      <c r="F182" s="227"/>
      <c r="G182" s="227"/>
      <c r="H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X182" s="644"/>
      <c r="Y182" s="645"/>
      <c r="Z182" s="633"/>
      <c r="AA182" s="633"/>
      <c r="AB182" s="633"/>
      <c r="AC182" s="633"/>
      <c r="AD182" s="633"/>
      <c r="AE182" s="633"/>
      <c r="AF182" s="633"/>
      <c r="AG182" s="633"/>
      <c r="AH182" s="633"/>
      <c r="AI182" s="633"/>
      <c r="AJ182" s="633"/>
      <c r="AK182" s="633"/>
      <c r="AL182" s="636"/>
    </row>
    <row r="183" spans="1:38" s="219" customFormat="1" ht="13.5" customHeight="1">
      <c r="A183" s="218"/>
      <c r="B183" s="229"/>
      <c r="C183" s="228">
        <v>459.99900000000002</v>
      </c>
      <c r="D183" s="229"/>
      <c r="E183" s="228">
        <v>424.69</v>
      </c>
      <c r="F183" s="229"/>
      <c r="G183" s="228">
        <v>198.036</v>
      </c>
      <c r="H183" s="229"/>
      <c r="I183" s="228">
        <v>328</v>
      </c>
      <c r="J183" s="229"/>
      <c r="K183" s="228">
        <v>292</v>
      </c>
      <c r="L183" s="229"/>
      <c r="M183" s="228">
        <v>443.161</v>
      </c>
      <c r="N183" s="229"/>
      <c r="O183" s="228">
        <v>412.08</v>
      </c>
      <c r="P183" s="229"/>
      <c r="Q183" s="228">
        <v>409.84699999999998</v>
      </c>
      <c r="R183" s="229"/>
      <c r="S183" s="228">
        <v>299.99900000000002</v>
      </c>
      <c r="T183" s="229"/>
      <c r="U183" s="228">
        <v>399.42599999999999</v>
      </c>
      <c r="V183" s="637">
        <f>SUM(C183:U183)</f>
        <v>3667.2379999999998</v>
      </c>
      <c r="W183" s="638"/>
      <c r="X183" s="644"/>
      <c r="Y183" s="645"/>
      <c r="Z183" s="633"/>
      <c r="AA183" s="633"/>
      <c r="AB183" s="633"/>
      <c r="AC183" s="633"/>
      <c r="AD183" s="633"/>
      <c r="AE183" s="633"/>
      <c r="AF183" s="633"/>
      <c r="AG183" s="633"/>
      <c r="AH183" s="633"/>
      <c r="AI183" s="633"/>
      <c r="AJ183" s="633"/>
      <c r="AK183" s="633"/>
      <c r="AL183" s="636"/>
    </row>
    <row r="184" spans="1:38" s="219" customFormat="1" ht="13.5" customHeight="1">
      <c r="A184" s="218"/>
      <c r="B184" s="230"/>
      <c r="C184" s="228"/>
      <c r="D184" s="230"/>
      <c r="E184" s="228"/>
      <c r="F184" s="230"/>
      <c r="G184" s="227"/>
      <c r="H184" s="230"/>
      <c r="I184" s="228"/>
      <c r="J184" s="230"/>
      <c r="K184" s="228"/>
      <c r="L184" s="230"/>
      <c r="M184" s="227"/>
      <c r="N184" s="230"/>
      <c r="O184" s="228"/>
      <c r="P184" s="230"/>
      <c r="Q184" s="228"/>
      <c r="R184" s="230"/>
      <c r="S184" s="228"/>
      <c r="T184" s="230"/>
      <c r="U184" s="228"/>
      <c r="X184" s="644"/>
      <c r="Y184" s="645"/>
      <c r="Z184" s="633"/>
      <c r="AA184" s="633"/>
      <c r="AB184" s="633"/>
      <c r="AC184" s="633"/>
      <c r="AD184" s="633"/>
      <c r="AE184" s="633"/>
      <c r="AF184" s="633"/>
      <c r="AG184" s="633"/>
      <c r="AH184" s="633"/>
      <c r="AI184" s="633"/>
      <c r="AJ184" s="633"/>
      <c r="AK184" s="633"/>
      <c r="AL184" s="636"/>
    </row>
    <row r="185" spans="1:38" s="219" customFormat="1" ht="13.5" customHeight="1" thickBot="1">
      <c r="A185" s="218"/>
      <c r="B185" s="231"/>
      <c r="D185" s="231"/>
      <c r="F185" s="231"/>
      <c r="G185" s="227"/>
      <c r="H185" s="231"/>
      <c r="J185" s="231"/>
      <c r="L185" s="231"/>
      <c r="M185" s="227"/>
      <c r="N185" s="231"/>
      <c r="P185" s="231"/>
      <c r="R185" s="231"/>
      <c r="T185" s="231"/>
      <c r="X185" s="644"/>
      <c r="Y185" s="645"/>
      <c r="Z185" s="633"/>
      <c r="AA185" s="633"/>
      <c r="AB185" s="633"/>
      <c r="AC185" s="633"/>
      <c r="AD185" s="633"/>
      <c r="AE185" s="633"/>
      <c r="AF185" s="633"/>
      <c r="AG185" s="633"/>
      <c r="AH185" s="633"/>
      <c r="AI185" s="633"/>
      <c r="AJ185" s="633"/>
      <c r="AK185" s="633"/>
      <c r="AL185" s="636"/>
    </row>
    <row r="186" spans="1:38" s="219" customFormat="1" ht="14" customHeight="1">
      <c r="A186" s="218"/>
      <c r="B186" s="227" t="s">
        <v>332</v>
      </c>
      <c r="C186" s="227"/>
      <c r="D186" s="227" t="s">
        <v>54</v>
      </c>
      <c r="E186" s="227"/>
      <c r="F186" s="227" t="s">
        <v>52</v>
      </c>
      <c r="G186" s="227"/>
      <c r="H186" s="227" t="s">
        <v>153</v>
      </c>
      <c r="I186" s="227"/>
      <c r="J186" s="227" t="s">
        <v>11</v>
      </c>
      <c r="K186" s="227"/>
      <c r="L186" s="227" t="s">
        <v>55</v>
      </c>
      <c r="M186" s="227"/>
      <c r="N186" s="227" t="s">
        <v>8</v>
      </c>
      <c r="O186" s="227"/>
      <c r="P186" s="227" t="s">
        <v>8</v>
      </c>
      <c r="Q186" s="227"/>
      <c r="R186" s="227" t="s">
        <v>10</v>
      </c>
      <c r="S186" s="227"/>
      <c r="T186" s="227" t="s">
        <v>55</v>
      </c>
      <c r="U186" s="227"/>
      <c r="X186" s="644"/>
      <c r="Y186" s="645"/>
      <c r="Z186" s="633"/>
      <c r="AA186" s="633"/>
      <c r="AB186" s="633"/>
      <c r="AC186" s="633"/>
      <c r="AD186" s="633"/>
      <c r="AE186" s="633"/>
      <c r="AF186" s="633"/>
      <c r="AG186" s="633"/>
      <c r="AH186" s="633"/>
      <c r="AI186" s="633"/>
      <c r="AJ186" s="633"/>
      <c r="AK186" s="633"/>
      <c r="AL186" s="636"/>
    </row>
    <row r="187" spans="1:38" s="219" customFormat="1" ht="14" customHeight="1" thickBot="1">
      <c r="A187" s="218"/>
      <c r="B187" s="238" t="s">
        <v>916</v>
      </c>
      <c r="E187" s="246"/>
      <c r="G187" s="233" t="s">
        <v>910</v>
      </c>
      <c r="H187" s="238" t="s">
        <v>914</v>
      </c>
      <c r="M187" s="235"/>
      <c r="O187" s="233" t="s">
        <v>915</v>
      </c>
      <c r="S187" s="227"/>
      <c r="W187" s="251"/>
      <c r="X187" s="646"/>
      <c r="Y187" s="647"/>
      <c r="Z187" s="648"/>
      <c r="AA187" s="633"/>
      <c r="AB187" s="648"/>
      <c r="AC187" s="648"/>
      <c r="AD187" s="648"/>
      <c r="AE187" s="648"/>
      <c r="AF187" s="648"/>
      <c r="AG187" s="648"/>
      <c r="AH187" s="648"/>
      <c r="AI187" s="648"/>
      <c r="AJ187" s="648"/>
      <c r="AK187" s="648"/>
      <c r="AL187" s="649"/>
    </row>
    <row r="188" spans="1:38" s="219" customFormat="1" ht="13.5" customHeight="1">
      <c r="A188" s="218"/>
      <c r="E188" s="235"/>
      <c r="O188" s="233" t="s">
        <v>909</v>
      </c>
      <c r="X188" s="651">
        <f>V195/1000</f>
        <v>3.4245899999999998</v>
      </c>
      <c r="Y188" s="650">
        <f>X188</f>
        <v>3.4245899999999998</v>
      </c>
      <c r="Z188" s="632">
        <v>1</v>
      </c>
      <c r="AA188" s="632">
        <f>COUNTA(B191:U191)</f>
        <v>10</v>
      </c>
      <c r="AB188" s="632">
        <v>10</v>
      </c>
      <c r="AC188" s="632">
        <f>AA188-AB188</f>
        <v>0</v>
      </c>
      <c r="AD188" s="632">
        <v>10</v>
      </c>
      <c r="AE188" s="632">
        <f>AA188</f>
        <v>10</v>
      </c>
      <c r="AF188" s="632">
        <v>1</v>
      </c>
      <c r="AG188" s="632">
        <f>AE188-AF188</f>
        <v>9</v>
      </c>
      <c r="AH188" s="632"/>
      <c r="AI188" s="632"/>
      <c r="AJ188" s="632"/>
      <c r="AK188" s="632"/>
      <c r="AL188" s="635"/>
    </row>
    <row r="189" spans="1:38" s="219" customFormat="1" ht="13.5" customHeight="1">
      <c r="A189" s="218"/>
      <c r="X189" s="644"/>
      <c r="Y189" s="645"/>
      <c r="Z189" s="633"/>
      <c r="AA189" s="632"/>
      <c r="AB189" s="633"/>
      <c r="AC189" s="632"/>
      <c r="AD189" s="633"/>
      <c r="AE189" s="633"/>
      <c r="AF189" s="633"/>
      <c r="AG189" s="633"/>
      <c r="AH189" s="633"/>
      <c r="AI189" s="633"/>
      <c r="AJ189" s="633"/>
      <c r="AK189" s="633"/>
      <c r="AL189" s="636"/>
    </row>
    <row r="190" spans="1:38" s="219" customFormat="1" ht="13.5" customHeight="1">
      <c r="A190" s="218"/>
      <c r="B190" s="219">
        <v>141</v>
      </c>
      <c r="D190" s="219">
        <v>142</v>
      </c>
      <c r="F190" s="219">
        <v>143</v>
      </c>
      <c r="H190" s="219">
        <v>144</v>
      </c>
      <c r="J190" s="219">
        <v>145</v>
      </c>
      <c r="L190" s="219">
        <v>146</v>
      </c>
      <c r="N190" s="219">
        <v>147</v>
      </c>
      <c r="P190" s="219">
        <v>148</v>
      </c>
      <c r="R190" s="219">
        <v>149</v>
      </c>
      <c r="T190" s="219">
        <v>150</v>
      </c>
      <c r="X190" s="644"/>
      <c r="Y190" s="645"/>
      <c r="Z190" s="633"/>
      <c r="AA190" s="633"/>
      <c r="AB190" s="633"/>
      <c r="AC190" s="633"/>
      <c r="AD190" s="633"/>
      <c r="AE190" s="633"/>
      <c r="AF190" s="633"/>
      <c r="AG190" s="633"/>
      <c r="AH190" s="633"/>
      <c r="AI190" s="633"/>
      <c r="AJ190" s="633"/>
      <c r="AK190" s="633"/>
      <c r="AL190" s="636"/>
    </row>
    <row r="191" spans="1:38" s="219" customFormat="1" ht="13.5" customHeight="1">
      <c r="A191" s="218"/>
      <c r="B191" s="227" t="s">
        <v>341</v>
      </c>
      <c r="C191" s="227"/>
      <c r="D191" s="227" t="s">
        <v>342</v>
      </c>
      <c r="E191" s="227"/>
      <c r="F191" s="227" t="s">
        <v>343</v>
      </c>
      <c r="G191" s="227"/>
      <c r="H191" s="227" t="s">
        <v>344</v>
      </c>
      <c r="I191" s="227"/>
      <c r="J191" s="227" t="s">
        <v>345</v>
      </c>
      <c r="K191" s="227"/>
      <c r="L191" s="227" t="s">
        <v>346</v>
      </c>
      <c r="M191" s="227"/>
      <c r="N191" s="227" t="s">
        <v>347</v>
      </c>
      <c r="O191" s="227"/>
      <c r="P191" s="227" t="s">
        <v>348</v>
      </c>
      <c r="Q191" s="227"/>
      <c r="R191" s="227" t="s">
        <v>349</v>
      </c>
      <c r="S191" s="227"/>
      <c r="T191" s="227" t="s">
        <v>350</v>
      </c>
      <c r="U191" s="227"/>
      <c r="X191" s="644"/>
      <c r="Y191" s="645"/>
      <c r="Z191" s="633"/>
      <c r="AA191" s="633"/>
      <c r="AB191" s="633"/>
      <c r="AC191" s="633"/>
      <c r="AD191" s="633"/>
      <c r="AE191" s="633"/>
      <c r="AF191" s="633"/>
      <c r="AG191" s="633"/>
      <c r="AH191" s="633"/>
      <c r="AI191" s="633"/>
      <c r="AJ191" s="633"/>
      <c r="AK191" s="633"/>
      <c r="AL191" s="636"/>
    </row>
    <row r="192" spans="1:38" s="219" customFormat="1" ht="13.5" customHeight="1">
      <c r="A192" s="218"/>
      <c r="X192" s="644"/>
      <c r="Y192" s="645"/>
      <c r="Z192" s="633"/>
      <c r="AA192" s="633"/>
      <c r="AB192" s="633"/>
      <c r="AC192" s="633"/>
      <c r="AD192" s="633"/>
      <c r="AE192" s="633"/>
      <c r="AF192" s="633"/>
      <c r="AG192" s="633"/>
      <c r="AH192" s="633"/>
      <c r="AI192" s="633"/>
      <c r="AJ192" s="633"/>
      <c r="AK192" s="633"/>
      <c r="AL192" s="636"/>
    </row>
    <row r="193" spans="1:38" s="219" customFormat="1" ht="13.5" customHeight="1">
      <c r="A193" s="218"/>
      <c r="B193" s="227"/>
      <c r="C193" s="227"/>
      <c r="D193" s="227"/>
      <c r="F193" s="227"/>
      <c r="G193" s="227"/>
      <c r="H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X193" s="644"/>
      <c r="Y193" s="645"/>
      <c r="Z193" s="633"/>
      <c r="AA193" s="633"/>
      <c r="AB193" s="633"/>
      <c r="AC193" s="633"/>
      <c r="AD193" s="633"/>
      <c r="AE193" s="633"/>
      <c r="AF193" s="633"/>
      <c r="AG193" s="633"/>
      <c r="AH193" s="633"/>
      <c r="AI193" s="633"/>
      <c r="AJ193" s="633"/>
      <c r="AK193" s="633"/>
      <c r="AL193" s="636"/>
    </row>
    <row r="194" spans="1:38" s="219" customFormat="1" ht="13.5" customHeight="1" thickBot="1">
      <c r="A194" s="218"/>
      <c r="B194" s="227"/>
      <c r="C194" s="227"/>
      <c r="D194" s="227"/>
      <c r="F194" s="227"/>
      <c r="G194" s="227"/>
      <c r="H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X194" s="644"/>
      <c r="Y194" s="645"/>
      <c r="Z194" s="633"/>
      <c r="AA194" s="633"/>
      <c r="AB194" s="633"/>
      <c r="AC194" s="633"/>
      <c r="AD194" s="633"/>
      <c r="AE194" s="633"/>
      <c r="AF194" s="633"/>
      <c r="AG194" s="633"/>
      <c r="AH194" s="633"/>
      <c r="AI194" s="633"/>
      <c r="AJ194" s="633"/>
      <c r="AK194" s="633"/>
      <c r="AL194" s="636"/>
    </row>
    <row r="195" spans="1:38" s="219" customFormat="1" ht="13.5" customHeight="1">
      <c r="A195" s="218"/>
      <c r="B195" s="229"/>
      <c r="C195" s="228">
        <v>223.42</v>
      </c>
      <c r="D195" s="229"/>
      <c r="E195" s="228">
        <v>386.99900000000002</v>
      </c>
      <c r="F195" s="229"/>
      <c r="G195" s="228">
        <v>378</v>
      </c>
      <c r="H195" s="229"/>
      <c r="I195" s="228">
        <v>393.19600000000003</v>
      </c>
      <c r="J195" s="229"/>
      <c r="K195" s="228">
        <v>359</v>
      </c>
      <c r="L195" s="229"/>
      <c r="M195" s="228">
        <v>354</v>
      </c>
      <c r="N195" s="229"/>
      <c r="O195" s="228">
        <v>311.32299999999998</v>
      </c>
      <c r="P195" s="229"/>
      <c r="Q195" s="228">
        <v>248.05600000000001</v>
      </c>
      <c r="R195" s="229"/>
      <c r="S195" s="228">
        <v>385</v>
      </c>
      <c r="T195" s="229"/>
      <c r="U195" s="228">
        <v>385.596</v>
      </c>
      <c r="V195" s="637">
        <f>SUM(C195:U195)</f>
        <v>3424.5899999999997</v>
      </c>
      <c r="W195" s="638"/>
      <c r="X195" s="644"/>
      <c r="Y195" s="645"/>
      <c r="Z195" s="633"/>
      <c r="AA195" s="633"/>
      <c r="AB195" s="633"/>
      <c r="AC195" s="633"/>
      <c r="AD195" s="633"/>
      <c r="AE195" s="633"/>
      <c r="AF195" s="633"/>
      <c r="AG195" s="633"/>
      <c r="AH195" s="633"/>
      <c r="AI195" s="633"/>
      <c r="AJ195" s="633"/>
      <c r="AK195" s="633"/>
      <c r="AL195" s="636"/>
    </row>
    <row r="196" spans="1:38" s="219" customFormat="1" ht="13.5" customHeight="1">
      <c r="A196" s="218"/>
      <c r="B196" s="230"/>
      <c r="C196" s="228"/>
      <c r="D196" s="230"/>
      <c r="E196" s="228"/>
      <c r="F196" s="230"/>
      <c r="G196" s="228"/>
      <c r="H196" s="230"/>
      <c r="I196" s="228"/>
      <c r="J196" s="230"/>
      <c r="K196" s="228"/>
      <c r="L196" s="230"/>
      <c r="M196" s="228"/>
      <c r="N196" s="230"/>
      <c r="O196" s="228"/>
      <c r="P196" s="230"/>
      <c r="Q196" s="228"/>
      <c r="R196" s="230"/>
      <c r="S196" s="228"/>
      <c r="T196" s="230"/>
      <c r="U196" s="228"/>
      <c r="X196" s="644"/>
      <c r="Y196" s="645"/>
      <c r="Z196" s="633"/>
      <c r="AA196" s="633"/>
      <c r="AB196" s="633"/>
      <c r="AC196" s="633"/>
      <c r="AD196" s="633"/>
      <c r="AE196" s="633"/>
      <c r="AF196" s="633"/>
      <c r="AG196" s="633"/>
      <c r="AH196" s="633"/>
      <c r="AI196" s="633"/>
      <c r="AJ196" s="633"/>
      <c r="AK196" s="633"/>
      <c r="AL196" s="636"/>
    </row>
    <row r="197" spans="1:38" s="219" customFormat="1" ht="13.5" customHeight="1" thickBot="1">
      <c r="A197" s="218"/>
      <c r="B197" s="231"/>
      <c r="D197" s="231"/>
      <c r="F197" s="231"/>
      <c r="H197" s="231"/>
      <c r="J197" s="231"/>
      <c r="L197" s="231"/>
      <c r="N197" s="231"/>
      <c r="P197" s="231"/>
      <c r="R197" s="231"/>
      <c r="T197" s="231"/>
      <c r="X197" s="644"/>
      <c r="Y197" s="645"/>
      <c r="Z197" s="633"/>
      <c r="AA197" s="633"/>
      <c r="AB197" s="633"/>
      <c r="AC197" s="633"/>
      <c r="AD197" s="633"/>
      <c r="AE197" s="633"/>
      <c r="AF197" s="633"/>
      <c r="AG197" s="633"/>
      <c r="AH197" s="633"/>
      <c r="AI197" s="633"/>
      <c r="AJ197" s="633"/>
      <c r="AK197" s="633"/>
      <c r="AL197" s="636"/>
    </row>
    <row r="198" spans="1:38" s="219" customFormat="1" ht="14" customHeight="1">
      <c r="A198" s="218"/>
      <c r="B198" s="227" t="s">
        <v>540</v>
      </c>
      <c r="C198" s="227"/>
      <c r="D198" s="227" t="s">
        <v>166</v>
      </c>
      <c r="E198" s="227"/>
      <c r="F198" s="227" t="s">
        <v>12</v>
      </c>
      <c r="G198" s="227"/>
      <c r="H198" s="227" t="s">
        <v>12</v>
      </c>
      <c r="I198" s="227"/>
      <c r="J198" s="227" t="s">
        <v>25</v>
      </c>
      <c r="K198" s="227"/>
      <c r="L198" s="227" t="s">
        <v>11</v>
      </c>
      <c r="M198" s="227"/>
      <c r="N198" s="227" t="s">
        <v>12</v>
      </c>
      <c r="O198" s="227"/>
      <c r="P198" s="227" t="s">
        <v>81</v>
      </c>
      <c r="Q198" s="227"/>
      <c r="R198" s="227" t="s">
        <v>153</v>
      </c>
      <c r="S198" s="227"/>
      <c r="T198" s="227" t="s">
        <v>12</v>
      </c>
      <c r="U198" s="227"/>
      <c r="X198" s="644"/>
      <c r="Y198" s="645"/>
      <c r="Z198" s="633"/>
      <c r="AA198" s="633"/>
      <c r="AB198" s="633"/>
      <c r="AC198" s="633"/>
      <c r="AD198" s="633"/>
      <c r="AE198" s="633"/>
      <c r="AF198" s="633"/>
      <c r="AG198" s="633"/>
      <c r="AH198" s="633"/>
      <c r="AI198" s="633"/>
      <c r="AJ198" s="633"/>
      <c r="AK198" s="633"/>
      <c r="AL198" s="636"/>
    </row>
    <row r="199" spans="1:38" s="219" customFormat="1" ht="14" customHeight="1">
      <c r="A199" s="218"/>
      <c r="C199" s="233" t="s">
        <v>915</v>
      </c>
      <c r="E199" s="227"/>
      <c r="G199" s="227"/>
      <c r="I199" s="227"/>
      <c r="K199" s="227"/>
      <c r="M199" s="227"/>
      <c r="O199" s="227"/>
      <c r="Q199" s="236" t="s">
        <v>899</v>
      </c>
      <c r="S199" s="227"/>
      <c r="X199" s="644"/>
      <c r="Y199" s="645"/>
      <c r="Z199" s="633"/>
      <c r="AA199" s="633"/>
      <c r="AB199" s="633"/>
      <c r="AC199" s="633"/>
      <c r="AD199" s="633"/>
      <c r="AE199" s="633"/>
      <c r="AF199" s="633"/>
      <c r="AG199" s="633"/>
      <c r="AH199" s="633"/>
      <c r="AI199" s="633"/>
      <c r="AJ199" s="633"/>
      <c r="AK199" s="633"/>
      <c r="AL199" s="636"/>
    </row>
    <row r="200" spans="1:38" s="219" customFormat="1" ht="13.5" customHeight="1">
      <c r="A200" s="218"/>
      <c r="C200" s="235"/>
      <c r="X200" s="651">
        <f>V207/1000</f>
        <v>3.7322570000000002</v>
      </c>
      <c r="Y200" s="650">
        <f>X200</f>
        <v>3.7322570000000002</v>
      </c>
      <c r="Z200" s="632"/>
      <c r="AA200" s="632">
        <f>COUNTA(B203:U203)</f>
        <v>10</v>
      </c>
      <c r="AB200" s="632">
        <v>10</v>
      </c>
      <c r="AC200" s="632">
        <f>AA200-AB200</f>
        <v>0</v>
      </c>
      <c r="AD200" s="632">
        <v>10</v>
      </c>
      <c r="AE200" s="632">
        <f>AA200</f>
        <v>10</v>
      </c>
      <c r="AF200" s="632">
        <v>1</v>
      </c>
      <c r="AG200" s="632">
        <f>AE200-AF200</f>
        <v>9</v>
      </c>
      <c r="AH200" s="632"/>
      <c r="AI200" s="632"/>
      <c r="AJ200" s="632"/>
      <c r="AK200" s="632"/>
      <c r="AL200" s="635"/>
    </row>
    <row r="201" spans="1:38" s="219" customFormat="1" ht="13.5" customHeight="1">
      <c r="A201" s="218"/>
      <c r="X201" s="644"/>
      <c r="Y201" s="645"/>
      <c r="Z201" s="633"/>
      <c r="AA201" s="632"/>
      <c r="AB201" s="633"/>
      <c r="AC201" s="632"/>
      <c r="AD201" s="633"/>
      <c r="AE201" s="633"/>
      <c r="AF201" s="633"/>
      <c r="AG201" s="633"/>
      <c r="AH201" s="633"/>
      <c r="AI201" s="633"/>
      <c r="AJ201" s="633"/>
      <c r="AK201" s="633"/>
      <c r="AL201" s="636"/>
    </row>
    <row r="202" spans="1:38" s="219" customFormat="1" ht="13.5" customHeight="1">
      <c r="A202" s="218"/>
      <c r="B202" s="219">
        <v>151</v>
      </c>
      <c r="D202" s="219">
        <v>152</v>
      </c>
      <c r="F202" s="219">
        <v>153</v>
      </c>
      <c r="H202" s="219">
        <v>154</v>
      </c>
      <c r="J202" s="219">
        <v>155</v>
      </c>
      <c r="L202" s="219">
        <v>156</v>
      </c>
      <c r="N202" s="219">
        <v>157</v>
      </c>
      <c r="P202" s="219">
        <v>158</v>
      </c>
      <c r="R202" s="219">
        <v>159</v>
      </c>
      <c r="T202" s="219">
        <v>160</v>
      </c>
      <c r="X202" s="644"/>
      <c r="Y202" s="645"/>
      <c r="Z202" s="633"/>
      <c r="AA202" s="633"/>
      <c r="AB202" s="633"/>
      <c r="AC202" s="633"/>
      <c r="AD202" s="633"/>
      <c r="AE202" s="633"/>
      <c r="AF202" s="633"/>
      <c r="AG202" s="633"/>
      <c r="AH202" s="633"/>
      <c r="AI202" s="633"/>
      <c r="AJ202" s="633"/>
      <c r="AK202" s="633"/>
      <c r="AL202" s="636"/>
    </row>
    <row r="203" spans="1:38" s="219" customFormat="1" ht="13.5" customHeight="1">
      <c r="A203" s="218"/>
      <c r="B203" s="227" t="s">
        <v>351</v>
      </c>
      <c r="C203" s="227"/>
      <c r="D203" s="227" t="s">
        <v>352</v>
      </c>
      <c r="E203" s="227"/>
      <c r="F203" s="227" t="s">
        <v>353</v>
      </c>
      <c r="G203" s="227"/>
      <c r="H203" s="227" t="s">
        <v>354</v>
      </c>
      <c r="I203" s="227"/>
      <c r="J203" s="227" t="s">
        <v>355</v>
      </c>
      <c r="K203" s="227"/>
      <c r="L203" s="227" t="s">
        <v>356</v>
      </c>
      <c r="M203" s="227"/>
      <c r="N203" s="227" t="s">
        <v>357</v>
      </c>
      <c r="O203" s="227"/>
      <c r="P203" s="227" t="s">
        <v>358</v>
      </c>
      <c r="Q203" s="227"/>
      <c r="R203" s="227" t="s">
        <v>359</v>
      </c>
      <c r="S203" s="227"/>
      <c r="T203" s="227" t="s">
        <v>360</v>
      </c>
      <c r="U203" s="227"/>
      <c r="X203" s="644"/>
      <c r="Y203" s="645"/>
      <c r="Z203" s="633"/>
      <c r="AA203" s="633"/>
      <c r="AB203" s="633"/>
      <c r="AC203" s="633"/>
      <c r="AD203" s="633"/>
      <c r="AE203" s="633"/>
      <c r="AF203" s="633"/>
      <c r="AG203" s="633"/>
      <c r="AH203" s="633"/>
      <c r="AI203" s="633"/>
      <c r="AJ203" s="633"/>
      <c r="AK203" s="633"/>
      <c r="AL203" s="636"/>
    </row>
    <row r="204" spans="1:38" s="219" customFormat="1" ht="13.5" customHeight="1">
      <c r="A204" s="218"/>
      <c r="X204" s="644"/>
      <c r="Y204" s="645"/>
      <c r="Z204" s="633"/>
      <c r="AA204" s="633"/>
      <c r="AB204" s="633"/>
      <c r="AC204" s="633"/>
      <c r="AD204" s="633"/>
      <c r="AE204" s="633"/>
      <c r="AF204" s="633"/>
      <c r="AG204" s="633"/>
      <c r="AH204" s="633"/>
      <c r="AI204" s="633"/>
      <c r="AJ204" s="633"/>
      <c r="AK204" s="633"/>
      <c r="AL204" s="636"/>
    </row>
    <row r="205" spans="1:38" s="219" customFormat="1" ht="13.5" customHeight="1">
      <c r="A205" s="218"/>
      <c r="B205" s="227"/>
      <c r="C205" s="227"/>
      <c r="D205" s="227"/>
      <c r="F205" s="227"/>
      <c r="G205" s="227"/>
      <c r="H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X205" s="644"/>
      <c r="Y205" s="645"/>
      <c r="Z205" s="633"/>
      <c r="AA205" s="633"/>
      <c r="AB205" s="633"/>
      <c r="AC205" s="633"/>
      <c r="AD205" s="633"/>
      <c r="AE205" s="633"/>
      <c r="AF205" s="633"/>
      <c r="AG205" s="633"/>
      <c r="AH205" s="633"/>
      <c r="AI205" s="633"/>
      <c r="AJ205" s="633"/>
      <c r="AK205" s="633"/>
      <c r="AL205" s="636"/>
    </row>
    <row r="206" spans="1:38" s="219" customFormat="1" ht="13.5" customHeight="1" thickBot="1">
      <c r="A206" s="218"/>
      <c r="B206" s="227"/>
      <c r="C206" s="227"/>
      <c r="D206" s="227"/>
      <c r="F206" s="227"/>
      <c r="G206" s="227"/>
      <c r="H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X206" s="644"/>
      <c r="Y206" s="645"/>
      <c r="Z206" s="633"/>
      <c r="AA206" s="633"/>
      <c r="AB206" s="633"/>
      <c r="AC206" s="633"/>
      <c r="AD206" s="633"/>
      <c r="AE206" s="633"/>
      <c r="AF206" s="633"/>
      <c r="AG206" s="633"/>
      <c r="AH206" s="633"/>
      <c r="AI206" s="633"/>
      <c r="AJ206" s="633"/>
      <c r="AK206" s="633"/>
      <c r="AL206" s="636"/>
    </row>
    <row r="207" spans="1:38" s="219" customFormat="1" ht="13.5" customHeight="1">
      <c r="A207" s="218"/>
      <c r="B207" s="229"/>
      <c r="C207" s="228">
        <v>250</v>
      </c>
      <c r="D207" s="229"/>
      <c r="E207" s="228">
        <v>463.09800000000001</v>
      </c>
      <c r="F207" s="229"/>
      <c r="G207" s="228">
        <v>221</v>
      </c>
      <c r="H207" s="229"/>
      <c r="I207" s="228">
        <v>410.76900000000001</v>
      </c>
      <c r="J207" s="229"/>
      <c r="K207" s="228">
        <v>456.49099999999999</v>
      </c>
      <c r="L207" s="229"/>
      <c r="M207" s="228">
        <v>347</v>
      </c>
      <c r="N207" s="229"/>
      <c r="O207" s="228">
        <v>426</v>
      </c>
      <c r="P207" s="229"/>
      <c r="Q207" s="228">
        <v>400</v>
      </c>
      <c r="R207" s="229"/>
      <c r="S207" s="228">
        <v>347.899</v>
      </c>
      <c r="T207" s="229"/>
      <c r="U207" s="228">
        <v>410</v>
      </c>
      <c r="V207" s="637">
        <f>SUM(C207:U207)</f>
        <v>3732.2570000000001</v>
      </c>
      <c r="W207" s="638"/>
      <c r="X207" s="644"/>
      <c r="Y207" s="645"/>
      <c r="Z207" s="633"/>
      <c r="AA207" s="633"/>
      <c r="AB207" s="633"/>
      <c r="AC207" s="633"/>
      <c r="AD207" s="633"/>
      <c r="AE207" s="633"/>
      <c r="AF207" s="633"/>
      <c r="AG207" s="633"/>
      <c r="AH207" s="633"/>
      <c r="AI207" s="633"/>
      <c r="AJ207" s="633"/>
      <c r="AK207" s="633"/>
      <c r="AL207" s="636"/>
    </row>
    <row r="208" spans="1:38" s="219" customFormat="1" ht="13.5" customHeight="1">
      <c r="A208" s="218"/>
      <c r="B208" s="230"/>
      <c r="C208" s="228"/>
      <c r="D208" s="230"/>
      <c r="E208" s="228"/>
      <c r="F208" s="230"/>
      <c r="G208" s="228"/>
      <c r="H208" s="230"/>
      <c r="I208" s="228"/>
      <c r="J208" s="230"/>
      <c r="K208" s="228"/>
      <c r="L208" s="230"/>
      <c r="M208" s="228"/>
      <c r="N208" s="230"/>
      <c r="O208" s="228"/>
      <c r="P208" s="230"/>
      <c r="Q208" s="228"/>
      <c r="R208" s="230"/>
      <c r="S208" s="228"/>
      <c r="T208" s="230"/>
      <c r="U208" s="228"/>
      <c r="X208" s="644"/>
      <c r="Y208" s="645"/>
      <c r="Z208" s="633"/>
      <c r="AA208" s="633"/>
      <c r="AB208" s="633"/>
      <c r="AC208" s="633"/>
      <c r="AD208" s="633"/>
      <c r="AE208" s="633"/>
      <c r="AF208" s="633"/>
      <c r="AG208" s="633"/>
      <c r="AH208" s="633"/>
      <c r="AI208" s="633"/>
      <c r="AJ208" s="633"/>
      <c r="AK208" s="633"/>
      <c r="AL208" s="636"/>
    </row>
    <row r="209" spans="1:38" s="219" customFormat="1" ht="13.5" customHeight="1" thickBot="1">
      <c r="A209" s="218"/>
      <c r="B209" s="231"/>
      <c r="D209" s="231"/>
      <c r="F209" s="231"/>
      <c r="H209" s="231"/>
      <c r="J209" s="231"/>
      <c r="L209" s="231"/>
      <c r="N209" s="231"/>
      <c r="P209" s="231"/>
      <c r="R209" s="231"/>
      <c r="T209" s="231"/>
      <c r="X209" s="644"/>
      <c r="Y209" s="645"/>
      <c r="Z209" s="633"/>
      <c r="AA209" s="633"/>
      <c r="AB209" s="633"/>
      <c r="AC209" s="633"/>
      <c r="AD209" s="633"/>
      <c r="AE209" s="633"/>
      <c r="AF209" s="633"/>
      <c r="AG209" s="633"/>
      <c r="AH209" s="633"/>
      <c r="AI209" s="633"/>
      <c r="AJ209" s="633"/>
      <c r="AK209" s="633"/>
      <c r="AL209" s="636"/>
    </row>
    <row r="210" spans="1:38" s="219" customFormat="1" ht="14" customHeight="1">
      <c r="A210" s="218"/>
      <c r="B210" s="227" t="s">
        <v>24</v>
      </c>
      <c r="C210" s="227"/>
      <c r="D210" s="227" t="s">
        <v>71</v>
      </c>
      <c r="E210" s="227"/>
      <c r="F210" s="227" t="s">
        <v>23</v>
      </c>
      <c r="G210" s="227"/>
      <c r="H210" s="227" t="s">
        <v>22</v>
      </c>
      <c r="I210" s="227"/>
      <c r="J210" s="227" t="s">
        <v>330</v>
      </c>
      <c r="K210" s="227"/>
      <c r="L210" s="227" t="s">
        <v>212</v>
      </c>
      <c r="M210" s="227"/>
      <c r="N210" s="227" t="s">
        <v>154</v>
      </c>
      <c r="O210" s="227"/>
      <c r="P210" s="227" t="s">
        <v>55</v>
      </c>
      <c r="Q210" s="227"/>
      <c r="R210" s="227" t="s">
        <v>12</v>
      </c>
      <c r="S210" s="227"/>
      <c r="T210" s="227" t="s">
        <v>37</v>
      </c>
      <c r="U210" s="227"/>
      <c r="X210" s="644"/>
      <c r="Y210" s="645"/>
      <c r="Z210" s="633"/>
      <c r="AA210" s="633"/>
      <c r="AB210" s="633"/>
      <c r="AC210" s="633"/>
      <c r="AD210" s="633"/>
      <c r="AE210" s="633"/>
      <c r="AF210" s="633"/>
      <c r="AG210" s="633"/>
      <c r="AH210" s="633"/>
      <c r="AI210" s="633"/>
      <c r="AJ210" s="633"/>
      <c r="AK210" s="633"/>
      <c r="AL210" s="636"/>
    </row>
    <row r="211" spans="1:38" s="219" customFormat="1" ht="14" customHeight="1">
      <c r="A211" s="218"/>
      <c r="C211" s="227"/>
      <c r="E211" s="227"/>
      <c r="G211" s="233" t="s">
        <v>903</v>
      </c>
      <c r="I211" s="227"/>
      <c r="J211" s="238" t="s">
        <v>914</v>
      </c>
      <c r="K211" s="233" t="s">
        <v>908</v>
      </c>
      <c r="L211" s="238" t="s">
        <v>914</v>
      </c>
      <c r="M211" s="233" t="s">
        <v>913</v>
      </c>
      <c r="O211" s="227"/>
      <c r="S211" s="227"/>
      <c r="X211" s="644"/>
      <c r="Y211" s="645"/>
      <c r="Z211" s="633"/>
      <c r="AA211" s="633"/>
      <c r="AB211" s="633"/>
      <c r="AC211" s="633"/>
      <c r="AD211" s="633"/>
      <c r="AE211" s="633"/>
      <c r="AF211" s="633"/>
      <c r="AG211" s="633"/>
      <c r="AH211" s="633"/>
      <c r="AI211" s="633"/>
      <c r="AJ211" s="633"/>
      <c r="AK211" s="633"/>
      <c r="AL211" s="636"/>
    </row>
    <row r="212" spans="1:38" s="219" customFormat="1" ht="13.5" customHeight="1">
      <c r="A212" s="218"/>
      <c r="C212" s="235"/>
      <c r="X212" s="651">
        <f>V219/1000</f>
        <v>3.2464449999999996</v>
      </c>
      <c r="Y212" s="650">
        <f>X212</f>
        <v>3.2464449999999996</v>
      </c>
      <c r="Z212" s="632"/>
      <c r="AA212" s="632">
        <f>COUNTA(B215:U215)</f>
        <v>10</v>
      </c>
      <c r="AB212" s="632">
        <v>10</v>
      </c>
      <c r="AC212" s="632">
        <f>AA212-AB212</f>
        <v>0</v>
      </c>
      <c r="AD212" s="632">
        <v>10</v>
      </c>
      <c r="AE212" s="632">
        <f>AA212</f>
        <v>10</v>
      </c>
      <c r="AF212" s="632"/>
      <c r="AG212" s="632">
        <f>AE212-AF212</f>
        <v>10</v>
      </c>
      <c r="AH212" s="632"/>
      <c r="AI212" s="632"/>
      <c r="AJ212" s="632"/>
      <c r="AK212" s="632"/>
      <c r="AL212" s="635"/>
    </row>
    <row r="213" spans="1:38" s="219" customFormat="1" ht="13.5" customHeight="1">
      <c r="A213" s="218"/>
      <c r="X213" s="644"/>
      <c r="Y213" s="645"/>
      <c r="Z213" s="633"/>
      <c r="AA213" s="632"/>
      <c r="AB213" s="633"/>
      <c r="AC213" s="632"/>
      <c r="AD213" s="633"/>
      <c r="AE213" s="633"/>
      <c r="AF213" s="633"/>
      <c r="AG213" s="633"/>
      <c r="AH213" s="633"/>
      <c r="AI213" s="633"/>
      <c r="AJ213" s="633"/>
      <c r="AK213" s="633"/>
      <c r="AL213" s="636"/>
    </row>
    <row r="214" spans="1:38" s="219" customFormat="1" ht="13.5" customHeight="1">
      <c r="A214" s="218"/>
      <c r="B214" s="219">
        <v>161</v>
      </c>
      <c r="D214" s="219">
        <v>162</v>
      </c>
      <c r="F214" s="219">
        <v>163</v>
      </c>
      <c r="H214" s="219">
        <v>164</v>
      </c>
      <c r="J214" s="219">
        <v>165</v>
      </c>
      <c r="L214" s="219">
        <v>166</v>
      </c>
      <c r="N214" s="219">
        <v>167</v>
      </c>
      <c r="P214" s="219">
        <v>168</v>
      </c>
      <c r="R214" s="219">
        <v>169</v>
      </c>
      <c r="T214" s="219">
        <v>170</v>
      </c>
      <c r="X214" s="644"/>
      <c r="Y214" s="645"/>
      <c r="Z214" s="633"/>
      <c r="AA214" s="633"/>
      <c r="AB214" s="633"/>
      <c r="AC214" s="633"/>
      <c r="AD214" s="633"/>
      <c r="AE214" s="633"/>
      <c r="AF214" s="633"/>
      <c r="AG214" s="633"/>
      <c r="AH214" s="633"/>
      <c r="AI214" s="633"/>
      <c r="AJ214" s="633"/>
      <c r="AK214" s="633"/>
      <c r="AL214" s="636"/>
    </row>
    <row r="215" spans="1:38" s="219" customFormat="1" ht="13.5" customHeight="1">
      <c r="A215" s="218"/>
      <c r="B215" s="227" t="s">
        <v>361</v>
      </c>
      <c r="C215" s="227"/>
      <c r="D215" s="227" t="s">
        <v>362</v>
      </c>
      <c r="E215" s="227"/>
      <c r="F215" s="227" t="s">
        <v>363</v>
      </c>
      <c r="G215" s="227"/>
      <c r="H215" s="227" t="s">
        <v>364</v>
      </c>
      <c r="I215" s="227"/>
      <c r="J215" s="227" t="s">
        <v>366</v>
      </c>
      <c r="K215" s="227"/>
      <c r="L215" s="227" t="s">
        <v>367</v>
      </c>
      <c r="M215" s="227"/>
      <c r="N215" s="227" t="s">
        <v>368</v>
      </c>
      <c r="O215" s="227"/>
      <c r="P215" s="227" t="s">
        <v>369</v>
      </c>
      <c r="Q215" s="227"/>
      <c r="R215" s="227" t="s">
        <v>370</v>
      </c>
      <c r="S215" s="227"/>
      <c r="T215" s="227" t="s">
        <v>371</v>
      </c>
      <c r="U215" s="227"/>
      <c r="X215" s="644"/>
      <c r="Y215" s="645"/>
      <c r="Z215" s="633"/>
      <c r="AA215" s="633"/>
      <c r="AB215" s="633"/>
      <c r="AC215" s="633"/>
      <c r="AD215" s="633"/>
      <c r="AE215" s="633"/>
      <c r="AF215" s="633"/>
      <c r="AG215" s="633"/>
      <c r="AH215" s="633"/>
      <c r="AI215" s="633"/>
      <c r="AJ215" s="633"/>
      <c r="AK215" s="633"/>
      <c r="AL215" s="636"/>
    </row>
    <row r="216" spans="1:38" s="219" customFormat="1" ht="13.5" customHeight="1">
      <c r="A216" s="218"/>
      <c r="X216" s="644"/>
      <c r="Y216" s="645"/>
      <c r="Z216" s="633"/>
      <c r="AA216" s="633"/>
      <c r="AB216" s="633"/>
      <c r="AC216" s="633"/>
      <c r="AD216" s="633"/>
      <c r="AE216" s="633"/>
      <c r="AF216" s="633"/>
      <c r="AG216" s="633"/>
      <c r="AH216" s="633"/>
      <c r="AI216" s="633"/>
      <c r="AJ216" s="633"/>
      <c r="AK216" s="633"/>
      <c r="AL216" s="636"/>
    </row>
    <row r="217" spans="1:38" s="219" customFormat="1" ht="13.5" customHeight="1">
      <c r="A217" s="218"/>
      <c r="B217" s="227"/>
      <c r="C217" s="227"/>
      <c r="D217" s="227"/>
      <c r="F217" s="227"/>
      <c r="G217" s="227"/>
      <c r="H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X217" s="644"/>
      <c r="Y217" s="645"/>
      <c r="Z217" s="633"/>
      <c r="AA217" s="633"/>
      <c r="AB217" s="633"/>
      <c r="AC217" s="633"/>
      <c r="AD217" s="633"/>
      <c r="AE217" s="633"/>
      <c r="AF217" s="633"/>
      <c r="AG217" s="633"/>
      <c r="AH217" s="633"/>
      <c r="AI217" s="633"/>
      <c r="AJ217" s="633"/>
      <c r="AK217" s="633"/>
      <c r="AL217" s="636"/>
    </row>
    <row r="218" spans="1:38" s="219" customFormat="1" ht="13.5" customHeight="1" thickBot="1">
      <c r="A218" s="218"/>
      <c r="B218" s="227"/>
      <c r="C218" s="227"/>
      <c r="D218" s="227"/>
      <c r="F218" s="227"/>
      <c r="G218" s="227"/>
      <c r="H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X218" s="644"/>
      <c r="Y218" s="645"/>
      <c r="Z218" s="633"/>
      <c r="AA218" s="633"/>
      <c r="AB218" s="633"/>
      <c r="AC218" s="633"/>
      <c r="AD218" s="633"/>
      <c r="AE218" s="633"/>
      <c r="AF218" s="633"/>
      <c r="AG218" s="633"/>
      <c r="AH218" s="633"/>
      <c r="AI218" s="633"/>
      <c r="AJ218" s="633"/>
      <c r="AK218" s="633"/>
      <c r="AL218" s="636"/>
    </row>
    <row r="219" spans="1:38" s="219" customFormat="1" ht="13.5" customHeight="1">
      <c r="A219" s="218"/>
      <c r="B219" s="229"/>
      <c r="C219" s="228">
        <v>412.19299999999998</v>
      </c>
      <c r="D219" s="229"/>
      <c r="E219" s="228">
        <v>242.39699999999999</v>
      </c>
      <c r="F219" s="229"/>
      <c r="G219" s="228">
        <v>324.00299999999999</v>
      </c>
      <c r="H219" s="229"/>
      <c r="I219" s="228">
        <v>411.03699999999998</v>
      </c>
      <c r="J219" s="229"/>
      <c r="K219" s="228">
        <v>222.18299999999999</v>
      </c>
      <c r="L219" s="229"/>
      <c r="M219" s="228">
        <v>388.10899999999998</v>
      </c>
      <c r="N219" s="229"/>
      <c r="O219" s="228">
        <v>182.523</v>
      </c>
      <c r="P219" s="229"/>
      <c r="Q219" s="228">
        <v>342</v>
      </c>
      <c r="R219" s="229"/>
      <c r="S219" s="228">
        <v>338</v>
      </c>
      <c r="T219" s="229"/>
      <c r="U219" s="228">
        <v>384</v>
      </c>
      <c r="V219" s="637">
        <f>SUM(C219:U219)</f>
        <v>3246.4449999999997</v>
      </c>
      <c r="W219" s="638"/>
      <c r="X219" s="644"/>
      <c r="Y219" s="645"/>
      <c r="Z219" s="633"/>
      <c r="AA219" s="633"/>
      <c r="AB219" s="633"/>
      <c r="AC219" s="633"/>
      <c r="AD219" s="633"/>
      <c r="AE219" s="633"/>
      <c r="AF219" s="633"/>
      <c r="AG219" s="633"/>
      <c r="AH219" s="633"/>
      <c r="AI219" s="633"/>
      <c r="AJ219" s="633"/>
      <c r="AK219" s="633"/>
      <c r="AL219" s="636"/>
    </row>
    <row r="220" spans="1:38" s="219" customFormat="1" ht="13.5" customHeight="1">
      <c r="A220" s="218"/>
      <c r="B220" s="230"/>
      <c r="C220" s="228"/>
      <c r="D220" s="230"/>
      <c r="E220" s="228"/>
      <c r="F220" s="230"/>
      <c r="G220" s="228"/>
      <c r="H220" s="230"/>
      <c r="I220" s="228"/>
      <c r="J220" s="230"/>
      <c r="K220" s="228"/>
      <c r="L220" s="230"/>
      <c r="M220" s="228"/>
      <c r="N220" s="230"/>
      <c r="O220" s="228"/>
      <c r="P220" s="230"/>
      <c r="Q220" s="228"/>
      <c r="R220" s="230"/>
      <c r="S220" s="228"/>
      <c r="T220" s="230"/>
      <c r="U220" s="228"/>
      <c r="X220" s="644"/>
      <c r="Y220" s="645"/>
      <c r="Z220" s="633"/>
      <c r="AA220" s="633"/>
      <c r="AB220" s="633"/>
      <c r="AC220" s="633"/>
      <c r="AD220" s="633"/>
      <c r="AE220" s="633"/>
      <c r="AF220" s="633"/>
      <c r="AG220" s="633"/>
      <c r="AH220" s="633"/>
      <c r="AI220" s="633"/>
      <c r="AJ220" s="633"/>
      <c r="AK220" s="633"/>
      <c r="AL220" s="636"/>
    </row>
    <row r="221" spans="1:38" s="219" customFormat="1" ht="13.5" customHeight="1" thickBot="1">
      <c r="A221" s="218"/>
      <c r="B221" s="231"/>
      <c r="D221" s="231"/>
      <c r="F221" s="231"/>
      <c r="H221" s="231"/>
      <c r="J221" s="231"/>
      <c r="L221" s="231"/>
      <c r="N221" s="231"/>
      <c r="P221" s="231"/>
      <c r="R221" s="231"/>
      <c r="T221" s="231"/>
      <c r="X221" s="644"/>
      <c r="Y221" s="645"/>
      <c r="Z221" s="633"/>
      <c r="AA221" s="633"/>
      <c r="AB221" s="633"/>
      <c r="AC221" s="633"/>
      <c r="AD221" s="633"/>
      <c r="AE221" s="633"/>
      <c r="AF221" s="633"/>
      <c r="AG221" s="633"/>
      <c r="AH221" s="633"/>
      <c r="AI221" s="633"/>
      <c r="AJ221" s="633"/>
      <c r="AK221" s="633"/>
      <c r="AL221" s="636"/>
    </row>
    <row r="222" spans="1:38" s="219" customFormat="1" ht="14" customHeight="1">
      <c r="A222" s="218"/>
      <c r="B222" s="227" t="s">
        <v>55</v>
      </c>
      <c r="C222" s="227"/>
      <c r="D222" s="227" t="s">
        <v>365</v>
      </c>
      <c r="E222" s="227"/>
      <c r="F222" s="227" t="s">
        <v>192</v>
      </c>
      <c r="G222" s="227"/>
      <c r="H222" s="227" t="s">
        <v>55</v>
      </c>
      <c r="I222" s="227"/>
      <c r="J222" s="227" t="s">
        <v>9</v>
      </c>
      <c r="K222" s="227"/>
      <c r="L222" s="227" t="s">
        <v>8</v>
      </c>
      <c r="M222" s="227"/>
      <c r="N222" s="227" t="s">
        <v>154</v>
      </c>
      <c r="O222" s="227"/>
      <c r="P222" s="227" t="s">
        <v>10</v>
      </c>
      <c r="Q222" s="227"/>
      <c r="R222" s="227" t="s">
        <v>12</v>
      </c>
      <c r="S222" s="227"/>
      <c r="T222" s="227" t="s">
        <v>12</v>
      </c>
      <c r="U222" s="227"/>
      <c r="X222" s="644"/>
      <c r="Y222" s="645"/>
      <c r="Z222" s="633"/>
      <c r="AA222" s="633"/>
      <c r="AB222" s="633"/>
      <c r="AC222" s="633"/>
      <c r="AD222" s="633"/>
      <c r="AE222" s="633"/>
      <c r="AF222" s="633"/>
      <c r="AG222" s="633"/>
      <c r="AH222" s="633"/>
      <c r="AI222" s="633"/>
      <c r="AJ222" s="633"/>
      <c r="AK222" s="633"/>
      <c r="AL222" s="636"/>
    </row>
    <row r="223" spans="1:38" s="219" customFormat="1" ht="14" customHeight="1">
      <c r="A223" s="218"/>
      <c r="C223" s="227"/>
      <c r="E223" s="233" t="s">
        <v>913</v>
      </c>
      <c r="G223" s="227"/>
      <c r="I223" s="227"/>
      <c r="K223" s="233" t="s">
        <v>918</v>
      </c>
      <c r="M223" s="227"/>
      <c r="O223" s="233" t="s">
        <v>903</v>
      </c>
      <c r="S223" s="227"/>
      <c r="X223" s="644"/>
      <c r="Y223" s="645"/>
      <c r="Z223" s="633"/>
      <c r="AA223" s="633"/>
      <c r="AB223" s="633"/>
      <c r="AC223" s="633"/>
      <c r="AD223" s="633"/>
      <c r="AE223" s="633"/>
      <c r="AF223" s="633"/>
      <c r="AG223" s="633"/>
      <c r="AH223" s="633"/>
      <c r="AI223" s="633"/>
      <c r="AJ223" s="633"/>
      <c r="AK223" s="633"/>
      <c r="AL223" s="636"/>
    </row>
    <row r="224" spans="1:38" s="219" customFormat="1" ht="13.5" customHeight="1">
      <c r="A224" s="218"/>
      <c r="C224" s="235"/>
      <c r="X224" s="651">
        <f>V231/1000</f>
        <v>3.4818389999999999</v>
      </c>
      <c r="Y224" s="650">
        <f>X224</f>
        <v>3.4818389999999999</v>
      </c>
      <c r="Z224" s="632">
        <v>1</v>
      </c>
      <c r="AA224" s="632">
        <f>COUNTA(B227:U227)</f>
        <v>10</v>
      </c>
      <c r="AB224" s="632">
        <v>10</v>
      </c>
      <c r="AC224" s="632">
        <f>AA224-AB224</f>
        <v>0</v>
      </c>
      <c r="AD224" s="632">
        <v>10</v>
      </c>
      <c r="AE224" s="632">
        <f>AA224</f>
        <v>10</v>
      </c>
      <c r="AF224" s="632"/>
      <c r="AG224" s="632">
        <f>AE224-AF224</f>
        <v>10</v>
      </c>
      <c r="AH224" s="632"/>
      <c r="AI224" s="632"/>
      <c r="AJ224" s="632"/>
      <c r="AK224" s="632"/>
      <c r="AL224" s="635"/>
    </row>
    <row r="225" spans="1:38" s="219" customFormat="1" ht="13.5" customHeight="1">
      <c r="A225" s="218"/>
      <c r="X225" s="644"/>
      <c r="Y225" s="645"/>
      <c r="Z225" s="633"/>
      <c r="AA225" s="632"/>
      <c r="AB225" s="633"/>
      <c r="AC225" s="632"/>
      <c r="AD225" s="633"/>
      <c r="AE225" s="633"/>
      <c r="AF225" s="633"/>
      <c r="AG225" s="633"/>
      <c r="AH225" s="633"/>
      <c r="AI225" s="633"/>
      <c r="AJ225" s="633"/>
      <c r="AK225" s="633"/>
      <c r="AL225" s="636"/>
    </row>
    <row r="226" spans="1:38" s="219" customFormat="1" ht="13.5" customHeight="1">
      <c r="A226" s="218"/>
      <c r="B226" s="219">
        <v>171</v>
      </c>
      <c r="D226" s="219">
        <v>172</v>
      </c>
      <c r="F226" s="219">
        <v>173</v>
      </c>
      <c r="H226" s="219">
        <v>174</v>
      </c>
      <c r="J226" s="219">
        <v>175</v>
      </c>
      <c r="L226" s="219">
        <v>176</v>
      </c>
      <c r="N226" s="219">
        <v>177</v>
      </c>
      <c r="P226" s="219">
        <v>178</v>
      </c>
      <c r="R226" s="219">
        <v>179</v>
      </c>
      <c r="T226" s="219">
        <v>180</v>
      </c>
      <c r="X226" s="644"/>
      <c r="Y226" s="645"/>
      <c r="Z226" s="633"/>
      <c r="AA226" s="633"/>
      <c r="AB226" s="633"/>
      <c r="AC226" s="633"/>
      <c r="AD226" s="633"/>
      <c r="AE226" s="633"/>
      <c r="AF226" s="633"/>
      <c r="AG226" s="633"/>
      <c r="AH226" s="633"/>
      <c r="AI226" s="633"/>
      <c r="AJ226" s="633"/>
      <c r="AK226" s="633"/>
      <c r="AL226" s="636"/>
    </row>
    <row r="227" spans="1:38" s="219" customFormat="1" ht="13.5" customHeight="1">
      <c r="A227" s="218"/>
      <c r="B227" s="227" t="s">
        <v>372</v>
      </c>
      <c r="C227" s="227"/>
      <c r="D227" s="227" t="s">
        <v>373</v>
      </c>
      <c r="E227" s="227"/>
      <c r="F227" s="227" t="s">
        <v>374</v>
      </c>
      <c r="G227" s="227"/>
      <c r="H227" s="227" t="s">
        <v>375</v>
      </c>
      <c r="I227" s="227"/>
      <c r="J227" s="227" t="s">
        <v>376</v>
      </c>
      <c r="K227" s="227"/>
      <c r="L227" s="227" t="s">
        <v>377</v>
      </c>
      <c r="M227" s="227"/>
      <c r="N227" s="227" t="s">
        <v>378</v>
      </c>
      <c r="O227" s="227"/>
      <c r="P227" s="227" t="s">
        <v>379</v>
      </c>
      <c r="Q227" s="227"/>
      <c r="R227" s="227" t="s">
        <v>380</v>
      </c>
      <c r="S227" s="227"/>
      <c r="T227" s="227" t="s">
        <v>381</v>
      </c>
      <c r="U227" s="227"/>
      <c r="X227" s="644"/>
      <c r="Y227" s="645"/>
      <c r="Z227" s="633"/>
      <c r="AA227" s="633"/>
      <c r="AB227" s="633"/>
      <c r="AC227" s="633"/>
      <c r="AD227" s="633"/>
      <c r="AE227" s="633"/>
      <c r="AF227" s="633"/>
      <c r="AG227" s="633"/>
      <c r="AH227" s="633"/>
      <c r="AI227" s="633"/>
      <c r="AJ227" s="633"/>
      <c r="AK227" s="633"/>
      <c r="AL227" s="636"/>
    </row>
    <row r="228" spans="1:38" s="219" customFormat="1" ht="13.5" customHeight="1">
      <c r="A228" s="218"/>
      <c r="X228" s="644"/>
      <c r="Y228" s="645"/>
      <c r="Z228" s="633"/>
      <c r="AA228" s="633"/>
      <c r="AB228" s="633"/>
      <c r="AC228" s="633"/>
      <c r="AD228" s="633"/>
      <c r="AE228" s="633"/>
      <c r="AF228" s="633"/>
      <c r="AG228" s="633"/>
      <c r="AH228" s="633"/>
      <c r="AI228" s="633"/>
      <c r="AJ228" s="633"/>
      <c r="AK228" s="633"/>
      <c r="AL228" s="636"/>
    </row>
    <row r="229" spans="1:38" s="219" customFormat="1" ht="13.5" customHeight="1">
      <c r="A229" s="218"/>
      <c r="B229" s="227"/>
      <c r="C229" s="227"/>
      <c r="D229" s="227"/>
      <c r="F229" s="227"/>
      <c r="G229" s="227"/>
      <c r="H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X229" s="644"/>
      <c r="Y229" s="645"/>
      <c r="Z229" s="633"/>
      <c r="AA229" s="633"/>
      <c r="AB229" s="633"/>
      <c r="AC229" s="633"/>
      <c r="AD229" s="633"/>
      <c r="AE229" s="633"/>
      <c r="AF229" s="633"/>
      <c r="AG229" s="633"/>
      <c r="AH229" s="633"/>
      <c r="AI229" s="633"/>
      <c r="AJ229" s="633"/>
      <c r="AK229" s="633"/>
      <c r="AL229" s="636"/>
    </row>
    <row r="230" spans="1:38" s="219" customFormat="1" ht="13.5" customHeight="1" thickBot="1">
      <c r="A230" s="218"/>
      <c r="B230" s="227"/>
      <c r="C230" s="227"/>
      <c r="D230" s="227"/>
      <c r="F230" s="227"/>
      <c r="G230" s="227"/>
      <c r="H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X230" s="644"/>
      <c r="Y230" s="645"/>
      <c r="Z230" s="633"/>
      <c r="AA230" s="633"/>
      <c r="AB230" s="633"/>
      <c r="AC230" s="633"/>
      <c r="AD230" s="633"/>
      <c r="AE230" s="633"/>
      <c r="AF230" s="633"/>
      <c r="AG230" s="633"/>
      <c r="AH230" s="633"/>
      <c r="AI230" s="633"/>
      <c r="AJ230" s="633"/>
      <c r="AK230" s="633"/>
      <c r="AL230" s="636"/>
    </row>
    <row r="231" spans="1:38" s="219" customFormat="1" ht="13.5" customHeight="1">
      <c r="A231" s="218"/>
      <c r="B231" s="229"/>
      <c r="C231" s="228">
        <v>333.51400000000001</v>
      </c>
      <c r="D231" s="229"/>
      <c r="E231" s="228">
        <v>234.721</v>
      </c>
      <c r="F231" s="229"/>
      <c r="G231" s="228">
        <v>409</v>
      </c>
      <c r="H231" s="229"/>
      <c r="I231" s="228">
        <v>268.584</v>
      </c>
      <c r="J231" s="229"/>
      <c r="K231" s="228">
        <v>417.44900000000001</v>
      </c>
      <c r="L231" s="229"/>
      <c r="M231" s="228">
        <v>238.56899999999999</v>
      </c>
      <c r="N231" s="229"/>
      <c r="O231" s="228">
        <v>196.00200000000001</v>
      </c>
      <c r="P231" s="229"/>
      <c r="Q231" s="228">
        <v>549</v>
      </c>
      <c r="R231" s="229"/>
      <c r="S231" s="228">
        <v>463</v>
      </c>
      <c r="T231" s="229"/>
      <c r="U231" s="228">
        <v>372</v>
      </c>
      <c r="V231" s="637">
        <f>SUM(C231:U231)</f>
        <v>3481.8389999999999</v>
      </c>
      <c r="W231" s="638"/>
      <c r="X231" s="644"/>
      <c r="Y231" s="645"/>
      <c r="Z231" s="633"/>
      <c r="AA231" s="633"/>
      <c r="AB231" s="633"/>
      <c r="AC231" s="633"/>
      <c r="AD231" s="633"/>
      <c r="AE231" s="633"/>
      <c r="AF231" s="633"/>
      <c r="AG231" s="633"/>
      <c r="AH231" s="633"/>
      <c r="AI231" s="633"/>
      <c r="AJ231" s="633"/>
      <c r="AK231" s="633"/>
      <c r="AL231" s="636"/>
    </row>
    <row r="232" spans="1:38" s="219" customFormat="1" ht="13.5" customHeight="1">
      <c r="A232" s="218"/>
      <c r="B232" s="230"/>
      <c r="C232" s="228"/>
      <c r="D232" s="230"/>
      <c r="E232" s="228"/>
      <c r="F232" s="230"/>
      <c r="G232" s="228"/>
      <c r="H232" s="230"/>
      <c r="I232" s="228"/>
      <c r="J232" s="230"/>
      <c r="K232" s="228"/>
      <c r="L232" s="230"/>
      <c r="M232" s="228"/>
      <c r="N232" s="230"/>
      <c r="O232" s="228"/>
      <c r="P232" s="230"/>
      <c r="Q232" s="228"/>
      <c r="R232" s="230"/>
      <c r="S232" s="228"/>
      <c r="T232" s="230"/>
      <c r="U232" s="228"/>
      <c r="X232" s="644"/>
      <c r="Y232" s="645"/>
      <c r="Z232" s="633"/>
      <c r="AA232" s="633"/>
      <c r="AB232" s="633"/>
      <c r="AC232" s="633"/>
      <c r="AD232" s="633"/>
      <c r="AE232" s="633"/>
      <c r="AF232" s="633"/>
      <c r="AG232" s="633"/>
      <c r="AH232" s="633"/>
      <c r="AI232" s="633"/>
      <c r="AJ232" s="633"/>
      <c r="AK232" s="633"/>
      <c r="AL232" s="636"/>
    </row>
    <row r="233" spans="1:38" s="219" customFormat="1" ht="13.5" customHeight="1" thickBot="1">
      <c r="A233" s="218"/>
      <c r="B233" s="231"/>
      <c r="D233" s="231"/>
      <c r="F233" s="231"/>
      <c r="H233" s="231"/>
      <c r="J233" s="231"/>
      <c r="L233" s="231"/>
      <c r="N233" s="231"/>
      <c r="P233" s="231"/>
      <c r="R233" s="231"/>
      <c r="T233" s="231"/>
      <c r="X233" s="644"/>
      <c r="Y233" s="645"/>
      <c r="Z233" s="633"/>
      <c r="AA233" s="633"/>
      <c r="AB233" s="633"/>
      <c r="AC233" s="633"/>
      <c r="AD233" s="633"/>
      <c r="AE233" s="633"/>
      <c r="AF233" s="633"/>
      <c r="AG233" s="633"/>
      <c r="AH233" s="633"/>
      <c r="AI233" s="633"/>
      <c r="AJ233" s="633"/>
      <c r="AK233" s="633"/>
      <c r="AL233" s="636"/>
    </row>
    <row r="234" spans="1:38" s="219" customFormat="1" ht="14" customHeight="1">
      <c r="A234" s="218"/>
      <c r="B234" s="227" t="s">
        <v>12</v>
      </c>
      <c r="C234" s="227"/>
      <c r="D234" s="227" t="s">
        <v>200</v>
      </c>
      <c r="E234" s="227"/>
      <c r="F234" s="227" t="s">
        <v>37</v>
      </c>
      <c r="G234" s="227"/>
      <c r="H234" s="227" t="s">
        <v>71</v>
      </c>
      <c r="I234" s="227"/>
      <c r="J234" s="227" t="s">
        <v>70</v>
      </c>
      <c r="K234" s="227"/>
      <c r="L234" s="227" t="s">
        <v>23</v>
      </c>
      <c r="M234" s="227"/>
      <c r="N234" s="227" t="s">
        <v>8</v>
      </c>
      <c r="O234" s="227"/>
      <c r="P234" s="227" t="s">
        <v>9</v>
      </c>
      <c r="Q234" s="227"/>
      <c r="R234" s="227" t="s">
        <v>23</v>
      </c>
      <c r="S234" s="227"/>
      <c r="T234" s="227" t="s">
        <v>71</v>
      </c>
      <c r="U234" s="227"/>
      <c r="X234" s="644"/>
      <c r="Y234" s="645"/>
      <c r="Z234" s="633"/>
      <c r="AA234" s="633"/>
      <c r="AB234" s="633"/>
      <c r="AC234" s="633"/>
      <c r="AD234" s="633"/>
      <c r="AE234" s="633"/>
      <c r="AF234" s="633"/>
      <c r="AG234" s="633"/>
      <c r="AH234" s="633"/>
      <c r="AI234" s="633"/>
      <c r="AJ234" s="633"/>
      <c r="AK234" s="633"/>
      <c r="AL234" s="636"/>
    </row>
    <row r="235" spans="1:38" s="219" customFormat="1" ht="14" customHeight="1">
      <c r="A235" s="218"/>
      <c r="C235" s="227"/>
      <c r="E235" s="233" t="s">
        <v>903</v>
      </c>
      <c r="G235" s="227"/>
      <c r="I235" s="227"/>
      <c r="K235" s="227"/>
      <c r="M235" s="227"/>
      <c r="O235" s="233" t="s">
        <v>918</v>
      </c>
      <c r="S235" s="227"/>
      <c r="X235" s="644"/>
      <c r="Y235" s="645"/>
      <c r="Z235" s="633"/>
      <c r="AA235" s="633"/>
      <c r="AB235" s="633"/>
      <c r="AC235" s="633"/>
      <c r="AD235" s="633"/>
      <c r="AE235" s="633"/>
      <c r="AF235" s="633"/>
      <c r="AG235" s="633"/>
      <c r="AH235" s="633"/>
      <c r="AI235" s="633"/>
      <c r="AJ235" s="633"/>
      <c r="AK235" s="633"/>
      <c r="AL235" s="636"/>
    </row>
    <row r="236" spans="1:38" s="219" customFormat="1" ht="13.5" customHeight="1">
      <c r="A236" s="218"/>
      <c r="C236" s="235"/>
      <c r="X236" s="651">
        <f>V243/1000</f>
        <v>3.1085259999999999</v>
      </c>
      <c r="Y236" s="650">
        <f>X236</f>
        <v>3.1085259999999999</v>
      </c>
      <c r="Z236" s="632"/>
      <c r="AA236" s="632">
        <f>COUNTA(B239:U239)</f>
        <v>10</v>
      </c>
      <c r="AB236" s="632">
        <v>10</v>
      </c>
      <c r="AC236" s="632">
        <f>AA236-AB236</f>
        <v>0</v>
      </c>
      <c r="AD236" s="632">
        <v>10</v>
      </c>
      <c r="AE236" s="632">
        <f>AA236</f>
        <v>10</v>
      </c>
      <c r="AF236" s="632">
        <v>1</v>
      </c>
      <c r="AG236" s="632">
        <f>AE236-AF236</f>
        <v>9</v>
      </c>
      <c r="AH236" s="632"/>
      <c r="AI236" s="632"/>
      <c r="AJ236" s="632"/>
      <c r="AK236" s="632"/>
      <c r="AL236" s="635"/>
    </row>
    <row r="237" spans="1:38" s="219" customFormat="1" ht="13.5" customHeight="1">
      <c r="A237" s="218"/>
      <c r="X237" s="644"/>
      <c r="Y237" s="645"/>
      <c r="Z237" s="633"/>
      <c r="AA237" s="632"/>
      <c r="AB237" s="633"/>
      <c r="AC237" s="632"/>
      <c r="AD237" s="633"/>
      <c r="AE237" s="633"/>
      <c r="AF237" s="633"/>
      <c r="AG237" s="633"/>
      <c r="AH237" s="633"/>
      <c r="AI237" s="633"/>
      <c r="AJ237" s="633"/>
      <c r="AK237" s="633"/>
      <c r="AL237" s="636"/>
    </row>
    <row r="238" spans="1:38" s="219" customFormat="1" ht="13.5" customHeight="1">
      <c r="A238" s="218"/>
      <c r="B238" s="219">
        <v>181</v>
      </c>
      <c r="D238" s="219">
        <v>182</v>
      </c>
      <c r="F238" s="219">
        <v>183</v>
      </c>
      <c r="H238" s="219">
        <v>184</v>
      </c>
      <c r="J238" s="219">
        <v>185</v>
      </c>
      <c r="L238" s="219">
        <v>186</v>
      </c>
      <c r="N238" s="219">
        <v>187</v>
      </c>
      <c r="P238" s="219">
        <v>188</v>
      </c>
      <c r="R238" s="219">
        <v>189</v>
      </c>
      <c r="T238" s="219">
        <v>190</v>
      </c>
      <c r="X238" s="644"/>
      <c r="Y238" s="645"/>
      <c r="Z238" s="633"/>
      <c r="AA238" s="633"/>
      <c r="AB238" s="633"/>
      <c r="AC238" s="633"/>
      <c r="AD238" s="633"/>
      <c r="AE238" s="633"/>
      <c r="AF238" s="633"/>
      <c r="AG238" s="633"/>
      <c r="AH238" s="633"/>
      <c r="AI238" s="633"/>
      <c r="AJ238" s="633"/>
      <c r="AK238" s="633"/>
      <c r="AL238" s="636"/>
    </row>
    <row r="239" spans="1:38" s="219" customFormat="1" ht="13.5" customHeight="1">
      <c r="A239" s="218"/>
      <c r="B239" s="227" t="s">
        <v>382</v>
      </c>
      <c r="C239" s="227"/>
      <c r="D239" s="227" t="s">
        <v>383</v>
      </c>
      <c r="E239" s="227"/>
      <c r="F239" s="227" t="s">
        <v>384</v>
      </c>
      <c r="G239" s="227"/>
      <c r="H239" s="227" t="s">
        <v>385</v>
      </c>
      <c r="I239" s="227"/>
      <c r="J239" s="227" t="s">
        <v>386</v>
      </c>
      <c r="K239" s="227"/>
      <c r="L239" s="227" t="s">
        <v>387</v>
      </c>
      <c r="M239" s="227"/>
      <c r="N239" s="227" t="s">
        <v>388</v>
      </c>
      <c r="O239" s="227"/>
      <c r="P239" s="227" t="s">
        <v>389</v>
      </c>
      <c r="Q239" s="227"/>
      <c r="R239" s="227" t="s">
        <v>390</v>
      </c>
      <c r="S239" s="227"/>
      <c r="T239" s="227" t="s">
        <v>391</v>
      </c>
      <c r="U239" s="227"/>
      <c r="X239" s="644"/>
      <c r="Y239" s="645"/>
      <c r="Z239" s="633"/>
      <c r="AA239" s="633"/>
      <c r="AB239" s="633"/>
      <c r="AC239" s="633"/>
      <c r="AD239" s="633"/>
      <c r="AE239" s="633"/>
      <c r="AF239" s="633"/>
      <c r="AG239" s="633"/>
      <c r="AH239" s="633"/>
      <c r="AI239" s="633"/>
      <c r="AJ239" s="633"/>
      <c r="AK239" s="633"/>
      <c r="AL239" s="636"/>
    </row>
    <row r="240" spans="1:38" s="219" customFormat="1" ht="13.5" customHeight="1">
      <c r="A240" s="218"/>
      <c r="X240" s="644"/>
      <c r="Y240" s="645"/>
      <c r="Z240" s="633"/>
      <c r="AA240" s="633"/>
      <c r="AB240" s="633"/>
      <c r="AC240" s="633"/>
      <c r="AD240" s="633"/>
      <c r="AE240" s="633"/>
      <c r="AF240" s="633"/>
      <c r="AG240" s="633"/>
      <c r="AH240" s="633"/>
      <c r="AI240" s="633"/>
      <c r="AJ240" s="633"/>
      <c r="AK240" s="633"/>
      <c r="AL240" s="636"/>
    </row>
    <row r="241" spans="1:38" s="219" customFormat="1" ht="13.5" customHeight="1">
      <c r="A241" s="218"/>
      <c r="B241" s="227"/>
      <c r="C241" s="227"/>
      <c r="D241" s="227"/>
      <c r="F241" s="227"/>
      <c r="G241" s="227"/>
      <c r="H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X241" s="644"/>
      <c r="Y241" s="645"/>
      <c r="Z241" s="633"/>
      <c r="AA241" s="633"/>
      <c r="AB241" s="633"/>
      <c r="AC241" s="633"/>
      <c r="AD241" s="633"/>
      <c r="AE241" s="633"/>
      <c r="AF241" s="633"/>
      <c r="AG241" s="633"/>
      <c r="AH241" s="633"/>
      <c r="AI241" s="633"/>
      <c r="AJ241" s="633"/>
      <c r="AK241" s="633"/>
      <c r="AL241" s="636"/>
    </row>
    <row r="242" spans="1:38" s="219" customFormat="1" ht="13.5" customHeight="1" thickBot="1">
      <c r="A242" s="218"/>
      <c r="B242" s="227"/>
      <c r="C242" s="227"/>
      <c r="D242" s="227"/>
      <c r="F242" s="227"/>
      <c r="G242" s="227"/>
      <c r="H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X242" s="644"/>
      <c r="Y242" s="645"/>
      <c r="Z242" s="633"/>
      <c r="AA242" s="633"/>
      <c r="AB242" s="633"/>
      <c r="AC242" s="633"/>
      <c r="AD242" s="633"/>
      <c r="AE242" s="633"/>
      <c r="AF242" s="633"/>
      <c r="AG242" s="633"/>
      <c r="AH242" s="633"/>
      <c r="AI242" s="633"/>
      <c r="AJ242" s="633"/>
      <c r="AK242" s="633"/>
      <c r="AL242" s="636"/>
    </row>
    <row r="243" spans="1:38" s="219" customFormat="1" ht="13.5" customHeight="1">
      <c r="A243" s="218"/>
      <c r="B243" s="229"/>
      <c r="C243" s="228">
        <v>365</v>
      </c>
      <c r="D243" s="229"/>
      <c r="E243" s="228">
        <v>351</v>
      </c>
      <c r="F243" s="229"/>
      <c r="G243" s="228">
        <v>333.363</v>
      </c>
      <c r="H243" s="229"/>
      <c r="I243" s="228">
        <v>226.874</v>
      </c>
      <c r="J243" s="229"/>
      <c r="K243" s="228">
        <v>419.21600000000001</v>
      </c>
      <c r="L243" s="229"/>
      <c r="M243" s="228">
        <v>194.761</v>
      </c>
      <c r="N243" s="229"/>
      <c r="O243" s="228">
        <v>305.02999999999997</v>
      </c>
      <c r="P243" s="229"/>
      <c r="Q243" s="228">
        <v>328.27800000000002</v>
      </c>
      <c r="R243" s="229"/>
      <c r="S243" s="228">
        <v>305.14100000000002</v>
      </c>
      <c r="T243" s="229"/>
      <c r="U243" s="228">
        <v>279.863</v>
      </c>
      <c r="V243" s="637">
        <f>SUM(C243:U243)</f>
        <v>3108.5259999999998</v>
      </c>
      <c r="W243" s="638"/>
      <c r="X243" s="644"/>
      <c r="Y243" s="645"/>
      <c r="Z243" s="633"/>
      <c r="AA243" s="633"/>
      <c r="AB243" s="633"/>
      <c r="AC243" s="633"/>
      <c r="AD243" s="633"/>
      <c r="AE243" s="633"/>
      <c r="AF243" s="633"/>
      <c r="AG243" s="633"/>
      <c r="AH243" s="633"/>
      <c r="AI243" s="633"/>
      <c r="AJ243" s="633"/>
      <c r="AK243" s="633"/>
      <c r="AL243" s="636"/>
    </row>
    <row r="244" spans="1:38" s="219" customFormat="1" ht="13.5" customHeight="1">
      <c r="A244" s="218"/>
      <c r="B244" s="230"/>
      <c r="C244" s="228"/>
      <c r="D244" s="230"/>
      <c r="E244" s="228"/>
      <c r="F244" s="230"/>
      <c r="G244" s="228"/>
      <c r="H244" s="230"/>
      <c r="I244" s="228"/>
      <c r="J244" s="230"/>
      <c r="K244" s="228"/>
      <c r="L244" s="230"/>
      <c r="M244" s="228"/>
      <c r="N244" s="230"/>
      <c r="O244" s="228"/>
      <c r="P244" s="230"/>
      <c r="Q244" s="228"/>
      <c r="R244" s="230"/>
      <c r="S244" s="228"/>
      <c r="T244" s="230"/>
      <c r="U244" s="228"/>
      <c r="X244" s="644"/>
      <c r="Y244" s="645"/>
      <c r="Z244" s="633"/>
      <c r="AA244" s="633"/>
      <c r="AB244" s="633"/>
      <c r="AC244" s="633"/>
      <c r="AD244" s="633"/>
      <c r="AE244" s="633"/>
      <c r="AF244" s="633"/>
      <c r="AG244" s="633"/>
      <c r="AH244" s="633"/>
      <c r="AI244" s="633"/>
      <c r="AJ244" s="633"/>
      <c r="AK244" s="633"/>
      <c r="AL244" s="636"/>
    </row>
    <row r="245" spans="1:38" s="219" customFormat="1" ht="13.5" customHeight="1" thickBot="1">
      <c r="A245" s="218"/>
      <c r="B245" s="231"/>
      <c r="D245" s="231"/>
      <c r="F245" s="231"/>
      <c r="H245" s="231"/>
      <c r="J245" s="231"/>
      <c r="L245" s="231"/>
      <c r="N245" s="231"/>
      <c r="P245" s="231"/>
      <c r="R245" s="231"/>
      <c r="T245" s="231"/>
      <c r="X245" s="644"/>
      <c r="Y245" s="645"/>
      <c r="Z245" s="633"/>
      <c r="AA245" s="633"/>
      <c r="AB245" s="633"/>
      <c r="AC245" s="633"/>
      <c r="AD245" s="633"/>
      <c r="AE245" s="633"/>
      <c r="AF245" s="633"/>
      <c r="AG245" s="633"/>
      <c r="AH245" s="633"/>
      <c r="AI245" s="633"/>
      <c r="AJ245" s="633"/>
      <c r="AK245" s="633"/>
      <c r="AL245" s="636"/>
    </row>
    <row r="246" spans="1:38" s="219" customFormat="1" ht="14" customHeight="1">
      <c r="A246" s="218"/>
      <c r="B246" s="227" t="s">
        <v>12</v>
      </c>
      <c r="C246" s="227"/>
      <c r="D246" s="227" t="s">
        <v>12</v>
      </c>
      <c r="E246" s="227"/>
      <c r="F246" s="227" t="s">
        <v>12</v>
      </c>
      <c r="G246" s="227"/>
      <c r="H246" s="227" t="s">
        <v>37</v>
      </c>
      <c r="I246" s="227"/>
      <c r="J246" s="227" t="s">
        <v>54</v>
      </c>
      <c r="K246" s="227"/>
      <c r="L246" s="227" t="s">
        <v>153</v>
      </c>
      <c r="M246" s="227"/>
      <c r="N246" s="227" t="s">
        <v>24</v>
      </c>
      <c r="O246" s="227"/>
      <c r="P246" s="227" t="s">
        <v>24</v>
      </c>
      <c r="Q246" s="227"/>
      <c r="R246" s="227" t="s">
        <v>82</v>
      </c>
      <c r="S246" s="227"/>
      <c r="T246" s="227" t="s">
        <v>25</v>
      </c>
      <c r="U246" s="227"/>
      <c r="X246" s="644"/>
      <c r="Y246" s="645"/>
      <c r="Z246" s="633"/>
      <c r="AA246" s="633"/>
      <c r="AB246" s="633"/>
      <c r="AC246" s="633"/>
      <c r="AD246" s="633"/>
      <c r="AE246" s="633"/>
      <c r="AF246" s="633"/>
      <c r="AG246" s="633"/>
      <c r="AH246" s="633"/>
      <c r="AI246" s="633"/>
      <c r="AJ246" s="633"/>
      <c r="AK246" s="633"/>
      <c r="AL246" s="636"/>
    </row>
    <row r="247" spans="1:38" s="219" customFormat="1" ht="14" customHeight="1">
      <c r="A247" s="218"/>
      <c r="C247" s="227"/>
      <c r="E247" s="227"/>
      <c r="G247" s="227"/>
      <c r="I247" s="246" t="s">
        <v>907</v>
      </c>
      <c r="K247" s="227"/>
      <c r="M247" s="233" t="s">
        <v>903</v>
      </c>
      <c r="O247" s="227"/>
      <c r="Q247" s="233" t="s">
        <v>903</v>
      </c>
      <c r="S247" s="227"/>
      <c r="U247" s="233" t="s">
        <v>903</v>
      </c>
      <c r="X247" s="644"/>
      <c r="Y247" s="645"/>
      <c r="Z247" s="633"/>
      <c r="AA247" s="633"/>
      <c r="AB247" s="633"/>
      <c r="AC247" s="633"/>
      <c r="AD247" s="633"/>
      <c r="AE247" s="633"/>
      <c r="AF247" s="633"/>
      <c r="AG247" s="633"/>
      <c r="AH247" s="633"/>
      <c r="AI247" s="633"/>
      <c r="AJ247" s="633"/>
      <c r="AK247" s="633"/>
      <c r="AL247" s="636"/>
    </row>
    <row r="248" spans="1:38" s="219" customFormat="1" ht="13.5" customHeight="1">
      <c r="A248" s="218"/>
      <c r="C248" s="235"/>
      <c r="X248" s="651">
        <f>V255/1000</f>
        <v>3.2209460000000005</v>
      </c>
      <c r="Y248" s="650">
        <f>X248</f>
        <v>3.2209460000000005</v>
      </c>
      <c r="Z248" s="632">
        <v>1</v>
      </c>
      <c r="AA248" s="632">
        <f>COUNTA(B251:U251)</f>
        <v>10</v>
      </c>
      <c r="AB248" s="632">
        <v>10</v>
      </c>
      <c r="AC248" s="632">
        <f>AA248-AB248</f>
        <v>0</v>
      </c>
      <c r="AD248" s="632">
        <v>10</v>
      </c>
      <c r="AE248" s="632">
        <f>AA248</f>
        <v>10</v>
      </c>
      <c r="AF248" s="632">
        <v>1</v>
      </c>
      <c r="AG248" s="632">
        <f>AE248-AF248</f>
        <v>9</v>
      </c>
      <c r="AH248" s="632"/>
      <c r="AI248" s="632"/>
      <c r="AJ248" s="632"/>
      <c r="AK248" s="632"/>
      <c r="AL248" s="635"/>
    </row>
    <row r="249" spans="1:38" s="219" customFormat="1" ht="13.5" customHeight="1">
      <c r="A249" s="218"/>
      <c r="X249" s="644"/>
      <c r="Y249" s="645"/>
      <c r="Z249" s="633"/>
      <c r="AA249" s="632"/>
      <c r="AB249" s="633"/>
      <c r="AC249" s="632"/>
      <c r="AD249" s="633"/>
      <c r="AE249" s="633"/>
      <c r="AF249" s="633"/>
      <c r="AG249" s="633"/>
      <c r="AH249" s="633"/>
      <c r="AI249" s="633"/>
      <c r="AJ249" s="633"/>
      <c r="AK249" s="633"/>
      <c r="AL249" s="636"/>
    </row>
    <row r="250" spans="1:38" s="219" customFormat="1" ht="13.5" customHeight="1">
      <c r="A250" s="218"/>
      <c r="B250" s="219">
        <v>191</v>
      </c>
      <c r="D250" s="219">
        <v>192</v>
      </c>
      <c r="F250" s="219">
        <v>193</v>
      </c>
      <c r="H250" s="219">
        <v>194</v>
      </c>
      <c r="J250" s="219">
        <v>195</v>
      </c>
      <c r="L250" s="219">
        <v>196</v>
      </c>
      <c r="N250" s="219">
        <v>197</v>
      </c>
      <c r="P250" s="219">
        <v>198</v>
      </c>
      <c r="R250" s="219">
        <v>199</v>
      </c>
      <c r="T250" s="219">
        <v>200</v>
      </c>
      <c r="X250" s="644"/>
      <c r="Y250" s="645"/>
      <c r="Z250" s="633"/>
      <c r="AA250" s="633"/>
      <c r="AB250" s="633"/>
      <c r="AC250" s="633"/>
      <c r="AD250" s="633"/>
      <c r="AE250" s="633"/>
      <c r="AF250" s="633"/>
      <c r="AG250" s="633"/>
      <c r="AH250" s="633"/>
      <c r="AI250" s="633"/>
      <c r="AJ250" s="633"/>
      <c r="AK250" s="633"/>
      <c r="AL250" s="636"/>
    </row>
    <row r="251" spans="1:38" s="219" customFormat="1" ht="13.5" customHeight="1">
      <c r="A251" s="218"/>
      <c r="B251" s="227" t="s">
        <v>392</v>
      </c>
      <c r="C251" s="227"/>
      <c r="D251" s="227" t="s">
        <v>663</v>
      </c>
      <c r="E251" s="227"/>
      <c r="F251" s="227" t="s">
        <v>664</v>
      </c>
      <c r="G251" s="227"/>
      <c r="H251" s="227" t="s">
        <v>665</v>
      </c>
      <c r="I251" s="227"/>
      <c r="J251" s="227" t="s">
        <v>666</v>
      </c>
      <c r="K251" s="227"/>
      <c r="L251" s="227" t="s">
        <v>667</v>
      </c>
      <c r="M251" s="227"/>
      <c r="N251" s="227" t="s">
        <v>668</v>
      </c>
      <c r="O251" s="227"/>
      <c r="P251" s="227" t="s">
        <v>393</v>
      </c>
      <c r="Q251" s="227"/>
      <c r="R251" s="227" t="s">
        <v>394</v>
      </c>
      <c r="S251" s="227"/>
      <c r="T251" s="227" t="s">
        <v>395</v>
      </c>
      <c r="U251" s="227"/>
      <c r="X251" s="644"/>
      <c r="Y251" s="645"/>
      <c r="Z251" s="633"/>
      <c r="AA251" s="633"/>
      <c r="AB251" s="633"/>
      <c r="AC251" s="633"/>
      <c r="AD251" s="633"/>
      <c r="AE251" s="633"/>
      <c r="AF251" s="633"/>
      <c r="AG251" s="633"/>
      <c r="AH251" s="633"/>
      <c r="AI251" s="633"/>
      <c r="AJ251" s="633"/>
      <c r="AK251" s="633"/>
      <c r="AL251" s="636"/>
    </row>
    <row r="252" spans="1:38" s="219" customFormat="1" ht="13.5" customHeight="1">
      <c r="A252" s="218"/>
      <c r="X252" s="644"/>
      <c r="Y252" s="645"/>
      <c r="Z252" s="633"/>
      <c r="AA252" s="633"/>
      <c r="AB252" s="633"/>
      <c r="AC252" s="633"/>
      <c r="AD252" s="633"/>
      <c r="AE252" s="633"/>
      <c r="AF252" s="633"/>
      <c r="AG252" s="633"/>
      <c r="AH252" s="633"/>
      <c r="AI252" s="633"/>
      <c r="AJ252" s="633"/>
      <c r="AK252" s="633"/>
      <c r="AL252" s="636"/>
    </row>
    <row r="253" spans="1:38" s="219" customFormat="1" ht="13.5" customHeight="1">
      <c r="A253" s="218"/>
      <c r="B253" s="227"/>
      <c r="C253" s="227"/>
      <c r="D253" s="227"/>
      <c r="F253" s="227"/>
      <c r="G253" s="227"/>
      <c r="H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X253" s="644"/>
      <c r="Y253" s="645"/>
      <c r="Z253" s="633"/>
      <c r="AA253" s="633"/>
      <c r="AB253" s="633"/>
      <c r="AC253" s="633"/>
      <c r="AD253" s="633"/>
      <c r="AE253" s="633"/>
      <c r="AF253" s="633"/>
      <c r="AG253" s="633"/>
      <c r="AH253" s="633"/>
      <c r="AI253" s="633"/>
      <c r="AJ253" s="633"/>
      <c r="AK253" s="633"/>
      <c r="AL253" s="636"/>
    </row>
    <row r="254" spans="1:38" s="219" customFormat="1" ht="13.5" customHeight="1" thickBot="1">
      <c r="A254" s="218"/>
      <c r="B254" s="227"/>
      <c r="C254" s="227"/>
      <c r="D254" s="227"/>
      <c r="F254" s="227"/>
      <c r="G254" s="227"/>
      <c r="H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X254" s="644"/>
      <c r="Y254" s="645"/>
      <c r="Z254" s="633"/>
      <c r="AA254" s="633"/>
      <c r="AB254" s="633"/>
      <c r="AC254" s="633"/>
      <c r="AD254" s="633"/>
      <c r="AE254" s="633"/>
      <c r="AF254" s="633"/>
      <c r="AG254" s="633"/>
      <c r="AH254" s="633"/>
      <c r="AI254" s="633"/>
      <c r="AJ254" s="633"/>
      <c r="AK254" s="633"/>
      <c r="AL254" s="636"/>
    </row>
    <row r="255" spans="1:38" s="219" customFormat="1" ht="13.5" customHeight="1">
      <c r="A255" s="218"/>
      <c r="B255" s="229"/>
      <c r="C255" s="228">
        <v>446</v>
      </c>
      <c r="D255" s="229"/>
      <c r="E255" s="228">
        <v>312</v>
      </c>
      <c r="F255" s="229"/>
      <c r="G255" s="228">
        <v>308</v>
      </c>
      <c r="H255" s="229"/>
      <c r="I255" s="228">
        <v>353</v>
      </c>
      <c r="J255" s="229"/>
      <c r="K255" s="228">
        <v>347</v>
      </c>
      <c r="L255" s="229"/>
      <c r="M255" s="228">
        <v>290</v>
      </c>
      <c r="N255" s="229"/>
      <c r="O255" s="228">
        <v>463.512</v>
      </c>
      <c r="P255" s="229"/>
      <c r="Q255" s="228">
        <v>247.697</v>
      </c>
      <c r="R255" s="229"/>
      <c r="S255" s="228">
        <v>207.386</v>
      </c>
      <c r="T255" s="229"/>
      <c r="U255" s="228">
        <v>246.351</v>
      </c>
      <c r="V255" s="637">
        <f>SUM(C255:U255)</f>
        <v>3220.9460000000004</v>
      </c>
      <c r="W255" s="638"/>
      <c r="X255" s="644"/>
      <c r="Y255" s="645"/>
      <c r="Z255" s="633"/>
      <c r="AA255" s="633"/>
      <c r="AB255" s="633"/>
      <c r="AC255" s="633"/>
      <c r="AD255" s="633"/>
      <c r="AE255" s="633"/>
      <c r="AF255" s="633"/>
      <c r="AG255" s="633"/>
      <c r="AH255" s="633"/>
      <c r="AI255" s="633"/>
      <c r="AJ255" s="633"/>
      <c r="AK255" s="633"/>
      <c r="AL255" s="636"/>
    </row>
    <row r="256" spans="1:38" s="219" customFormat="1" ht="13.5" customHeight="1">
      <c r="A256" s="218"/>
      <c r="B256" s="230"/>
      <c r="C256" s="228"/>
      <c r="D256" s="230"/>
      <c r="E256" s="228"/>
      <c r="F256" s="230"/>
      <c r="G256" s="228"/>
      <c r="H256" s="230"/>
      <c r="I256" s="228"/>
      <c r="J256" s="230"/>
      <c r="K256" s="228"/>
      <c r="L256" s="230"/>
      <c r="M256" s="228"/>
      <c r="N256" s="230"/>
      <c r="O256" s="228"/>
      <c r="P256" s="230"/>
      <c r="Q256" s="228"/>
      <c r="R256" s="230"/>
      <c r="S256" s="228"/>
      <c r="T256" s="230"/>
      <c r="U256" s="228"/>
      <c r="X256" s="644"/>
      <c r="Y256" s="645"/>
      <c r="Z256" s="633"/>
      <c r="AA256" s="633"/>
      <c r="AB256" s="633"/>
      <c r="AC256" s="633"/>
      <c r="AD256" s="633"/>
      <c r="AE256" s="633"/>
      <c r="AF256" s="633"/>
      <c r="AG256" s="633"/>
      <c r="AH256" s="633"/>
      <c r="AI256" s="633"/>
      <c r="AJ256" s="633"/>
      <c r="AK256" s="633"/>
      <c r="AL256" s="636"/>
    </row>
    <row r="257" spans="1:38" s="219" customFormat="1" ht="13.5" customHeight="1" thickBot="1">
      <c r="A257" s="218"/>
      <c r="B257" s="231"/>
      <c r="D257" s="231"/>
      <c r="F257" s="231"/>
      <c r="H257" s="231"/>
      <c r="J257" s="231"/>
      <c r="L257" s="231"/>
      <c r="N257" s="231"/>
      <c r="P257" s="231"/>
      <c r="R257" s="231"/>
      <c r="T257" s="231"/>
      <c r="X257" s="644"/>
      <c r="Y257" s="645"/>
      <c r="Z257" s="633"/>
      <c r="AA257" s="633"/>
      <c r="AB257" s="633"/>
      <c r="AC257" s="633"/>
      <c r="AD257" s="633"/>
      <c r="AE257" s="633"/>
      <c r="AF257" s="633"/>
      <c r="AG257" s="633"/>
      <c r="AH257" s="633"/>
      <c r="AI257" s="633"/>
      <c r="AJ257" s="633"/>
      <c r="AK257" s="633"/>
      <c r="AL257" s="636"/>
    </row>
    <row r="258" spans="1:38" s="219" customFormat="1" ht="14" customHeight="1">
      <c r="A258" s="218"/>
      <c r="B258" s="227" t="s">
        <v>192</v>
      </c>
      <c r="C258" s="227"/>
      <c r="D258" s="227" t="s">
        <v>12</v>
      </c>
      <c r="E258" s="227"/>
      <c r="F258" s="227" t="s">
        <v>11</v>
      </c>
      <c r="G258" s="227"/>
      <c r="H258" s="227" t="s">
        <v>11</v>
      </c>
      <c r="I258" s="227"/>
      <c r="J258" s="227" t="s">
        <v>12</v>
      </c>
      <c r="K258" s="227"/>
      <c r="L258" s="227" t="s">
        <v>11</v>
      </c>
      <c r="M258" s="227"/>
      <c r="N258" s="227" t="s">
        <v>55</v>
      </c>
      <c r="O258" s="227"/>
      <c r="P258" s="227" t="s">
        <v>8</v>
      </c>
      <c r="Q258" s="227"/>
      <c r="R258" s="227" t="s">
        <v>8</v>
      </c>
      <c r="S258" s="227"/>
      <c r="T258" s="227" t="s">
        <v>169</v>
      </c>
      <c r="U258" s="227"/>
      <c r="X258" s="644"/>
      <c r="Y258" s="645"/>
      <c r="Z258" s="633"/>
      <c r="AA258" s="633"/>
      <c r="AB258" s="633"/>
      <c r="AC258" s="633"/>
      <c r="AD258" s="633"/>
      <c r="AE258" s="633"/>
      <c r="AF258" s="633"/>
      <c r="AG258" s="633"/>
      <c r="AH258" s="633"/>
      <c r="AI258" s="633"/>
      <c r="AJ258" s="633"/>
      <c r="AK258" s="633"/>
      <c r="AL258" s="636"/>
    </row>
    <row r="259" spans="1:38" s="219" customFormat="1" ht="14" customHeight="1">
      <c r="A259" s="218"/>
      <c r="B259" s="238" t="s">
        <v>832</v>
      </c>
      <c r="C259" s="227"/>
      <c r="E259" s="227"/>
      <c r="G259" s="227"/>
      <c r="I259" s="227"/>
      <c r="K259" s="227"/>
      <c r="M259" s="227"/>
      <c r="O259" s="227"/>
      <c r="Q259" s="233" t="s">
        <v>918</v>
      </c>
      <c r="S259" s="236"/>
      <c r="U259" s="238" t="s">
        <v>899</v>
      </c>
      <c r="X259" s="644"/>
      <c r="Y259" s="645"/>
      <c r="Z259" s="633"/>
      <c r="AA259" s="633"/>
      <c r="AB259" s="633"/>
      <c r="AC259" s="633"/>
      <c r="AD259" s="633"/>
      <c r="AE259" s="633"/>
      <c r="AF259" s="633"/>
      <c r="AG259" s="633"/>
      <c r="AH259" s="633"/>
      <c r="AI259" s="633"/>
      <c r="AJ259" s="633"/>
      <c r="AK259" s="633"/>
      <c r="AL259" s="636"/>
    </row>
    <row r="260" spans="1:38" s="219" customFormat="1" ht="13.5" customHeight="1">
      <c r="A260" s="218"/>
      <c r="C260" s="235"/>
      <c r="X260" s="651">
        <f>V267/1000</f>
        <v>3.3144910000000003</v>
      </c>
      <c r="Y260" s="650">
        <f>X260</f>
        <v>3.3144910000000003</v>
      </c>
      <c r="Z260" s="632">
        <v>1</v>
      </c>
      <c r="AA260" s="632">
        <f>COUNTA(B263:U263)</f>
        <v>10</v>
      </c>
      <c r="AB260" s="632">
        <v>10</v>
      </c>
      <c r="AC260" s="632">
        <f>AA260-AB260</f>
        <v>0</v>
      </c>
      <c r="AD260" s="632">
        <v>10</v>
      </c>
      <c r="AE260" s="632">
        <f>AA260</f>
        <v>10</v>
      </c>
      <c r="AF260" s="632">
        <v>2</v>
      </c>
      <c r="AG260" s="632">
        <f>AE260-AF260</f>
        <v>8</v>
      </c>
      <c r="AH260" s="632"/>
      <c r="AI260" s="632"/>
      <c r="AJ260" s="632"/>
      <c r="AK260" s="632"/>
      <c r="AL260" s="635"/>
    </row>
    <row r="261" spans="1:38" s="219" customFormat="1" ht="13.5" customHeight="1">
      <c r="A261" s="218"/>
      <c r="X261" s="644"/>
      <c r="Y261" s="645"/>
      <c r="Z261" s="633"/>
      <c r="AA261" s="632"/>
      <c r="AB261" s="633"/>
      <c r="AC261" s="632"/>
      <c r="AD261" s="633"/>
      <c r="AE261" s="633"/>
      <c r="AF261" s="633"/>
      <c r="AG261" s="633"/>
      <c r="AH261" s="633"/>
      <c r="AI261" s="633"/>
      <c r="AJ261" s="633"/>
      <c r="AK261" s="633"/>
      <c r="AL261" s="636"/>
    </row>
    <row r="262" spans="1:38" s="219" customFormat="1" ht="13.5" customHeight="1">
      <c r="A262" s="218"/>
      <c r="B262" s="219">
        <v>201</v>
      </c>
      <c r="D262" s="219">
        <v>202</v>
      </c>
      <c r="F262" s="219">
        <v>203</v>
      </c>
      <c r="H262" s="219">
        <v>204</v>
      </c>
      <c r="J262" s="219">
        <v>205</v>
      </c>
      <c r="L262" s="219">
        <v>206</v>
      </c>
      <c r="N262" s="219">
        <v>207</v>
      </c>
      <c r="P262" s="219">
        <v>208</v>
      </c>
      <c r="R262" s="219">
        <v>209</v>
      </c>
      <c r="T262" s="219">
        <v>210</v>
      </c>
      <c r="X262" s="644"/>
      <c r="Y262" s="645"/>
      <c r="Z262" s="633"/>
      <c r="AA262" s="633"/>
      <c r="AB262" s="633"/>
      <c r="AC262" s="633"/>
      <c r="AD262" s="633"/>
      <c r="AE262" s="633"/>
      <c r="AF262" s="633"/>
      <c r="AG262" s="633"/>
      <c r="AH262" s="633"/>
      <c r="AI262" s="633"/>
      <c r="AJ262" s="633"/>
      <c r="AK262" s="633"/>
      <c r="AL262" s="636"/>
    </row>
    <row r="263" spans="1:38" s="219" customFormat="1" ht="13.5" customHeight="1">
      <c r="A263" s="218"/>
      <c r="B263" s="227" t="s">
        <v>396</v>
      </c>
      <c r="C263" s="227"/>
      <c r="D263" s="227" t="s">
        <v>397</v>
      </c>
      <c r="E263" s="227"/>
      <c r="F263" s="227" t="s">
        <v>669</v>
      </c>
      <c r="G263" s="227"/>
      <c r="H263" s="227" t="s">
        <v>670</v>
      </c>
      <c r="I263" s="227"/>
      <c r="J263" s="227" t="s">
        <v>398</v>
      </c>
      <c r="K263" s="227"/>
      <c r="L263" s="227" t="s">
        <v>399</v>
      </c>
      <c r="M263" s="227"/>
      <c r="N263" s="227" t="s">
        <v>400</v>
      </c>
      <c r="O263" s="227"/>
      <c r="P263" s="227" t="s">
        <v>401</v>
      </c>
      <c r="Q263" s="227"/>
      <c r="R263" s="227" t="s">
        <v>402</v>
      </c>
      <c r="S263" s="227"/>
      <c r="T263" s="227" t="s">
        <v>403</v>
      </c>
      <c r="U263" s="227"/>
      <c r="X263" s="644"/>
      <c r="Y263" s="645"/>
      <c r="Z263" s="633"/>
      <c r="AA263" s="633"/>
      <c r="AB263" s="633"/>
      <c r="AC263" s="633"/>
      <c r="AD263" s="633"/>
      <c r="AE263" s="633"/>
      <c r="AF263" s="633"/>
      <c r="AG263" s="633"/>
      <c r="AH263" s="633"/>
      <c r="AI263" s="633"/>
      <c r="AJ263" s="633"/>
      <c r="AK263" s="633"/>
      <c r="AL263" s="636"/>
    </row>
    <row r="264" spans="1:38" s="219" customFormat="1" ht="13.5" customHeight="1">
      <c r="A264" s="218"/>
      <c r="X264" s="644"/>
      <c r="Y264" s="645"/>
      <c r="Z264" s="633"/>
      <c r="AA264" s="633"/>
      <c r="AB264" s="633"/>
      <c r="AC264" s="633"/>
      <c r="AD264" s="633"/>
      <c r="AE264" s="633"/>
      <c r="AF264" s="633"/>
      <c r="AG264" s="633"/>
      <c r="AH264" s="633"/>
      <c r="AI264" s="633"/>
      <c r="AJ264" s="633"/>
      <c r="AK264" s="633"/>
      <c r="AL264" s="636"/>
    </row>
    <row r="265" spans="1:38" s="219" customFormat="1" ht="13.5" customHeight="1">
      <c r="A265" s="218"/>
      <c r="B265" s="227"/>
      <c r="C265" s="227"/>
      <c r="D265" s="227"/>
      <c r="F265" s="227"/>
      <c r="G265" s="227"/>
      <c r="H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X265" s="644"/>
      <c r="Y265" s="645"/>
      <c r="Z265" s="633"/>
      <c r="AA265" s="633"/>
      <c r="AB265" s="633"/>
      <c r="AC265" s="633"/>
      <c r="AD265" s="633"/>
      <c r="AE265" s="633"/>
      <c r="AF265" s="633"/>
      <c r="AG265" s="633"/>
      <c r="AH265" s="633"/>
      <c r="AI265" s="633"/>
      <c r="AJ265" s="633"/>
      <c r="AK265" s="633"/>
      <c r="AL265" s="636"/>
    </row>
    <row r="266" spans="1:38" s="219" customFormat="1" ht="13.5" customHeight="1" thickBot="1">
      <c r="A266" s="218"/>
      <c r="B266" s="227"/>
      <c r="C266" s="227"/>
      <c r="D266" s="227"/>
      <c r="F266" s="227"/>
      <c r="G266" s="227"/>
      <c r="H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X266" s="644"/>
      <c r="Y266" s="645"/>
      <c r="Z266" s="633"/>
      <c r="AA266" s="633"/>
      <c r="AB266" s="633"/>
      <c r="AC266" s="633"/>
      <c r="AD266" s="633"/>
      <c r="AE266" s="633"/>
      <c r="AF266" s="633"/>
      <c r="AG266" s="633"/>
      <c r="AH266" s="633"/>
      <c r="AI266" s="633"/>
      <c r="AJ266" s="633"/>
      <c r="AK266" s="633"/>
      <c r="AL266" s="636"/>
    </row>
    <row r="267" spans="1:38" s="219" customFormat="1" ht="13.5" customHeight="1">
      <c r="A267" s="218"/>
      <c r="B267" s="229"/>
      <c r="C267" s="228">
        <v>320</v>
      </c>
      <c r="D267" s="229"/>
      <c r="E267" s="228">
        <v>308</v>
      </c>
      <c r="F267" s="229"/>
      <c r="G267" s="228">
        <v>312</v>
      </c>
      <c r="H267" s="229"/>
      <c r="I267" s="228">
        <v>394.89499999999998</v>
      </c>
      <c r="J267" s="229"/>
      <c r="K267" s="228">
        <v>249.614</v>
      </c>
      <c r="L267" s="229"/>
      <c r="M267" s="228">
        <v>494</v>
      </c>
      <c r="N267" s="229"/>
      <c r="O267" s="228">
        <v>426.97399999999999</v>
      </c>
      <c r="P267" s="229"/>
      <c r="Q267" s="228">
        <v>233</v>
      </c>
      <c r="R267" s="229"/>
      <c r="S267" s="228">
        <v>335.54300000000001</v>
      </c>
      <c r="T267" s="229"/>
      <c r="U267" s="228">
        <v>240.465</v>
      </c>
      <c r="V267" s="637">
        <f>SUM(C267:U267)</f>
        <v>3314.4910000000004</v>
      </c>
      <c r="W267" s="638"/>
      <c r="X267" s="644"/>
      <c r="Y267" s="645"/>
      <c r="Z267" s="633"/>
      <c r="AA267" s="633"/>
      <c r="AB267" s="633"/>
      <c r="AC267" s="633"/>
      <c r="AD267" s="633"/>
      <c r="AE267" s="633"/>
      <c r="AF267" s="633"/>
      <c r="AG267" s="633"/>
      <c r="AH267" s="633"/>
      <c r="AI267" s="633"/>
      <c r="AJ267" s="633"/>
      <c r="AK267" s="633"/>
      <c r="AL267" s="636"/>
    </row>
    <row r="268" spans="1:38" s="219" customFormat="1" ht="13.5" customHeight="1">
      <c r="A268" s="218"/>
      <c r="B268" s="230"/>
      <c r="C268" s="228"/>
      <c r="D268" s="230"/>
      <c r="E268" s="228"/>
      <c r="F268" s="230"/>
      <c r="G268" s="228"/>
      <c r="H268" s="230"/>
      <c r="I268" s="228"/>
      <c r="J268" s="230"/>
      <c r="K268" s="228"/>
      <c r="L268" s="230"/>
      <c r="M268" s="228"/>
      <c r="N268" s="230"/>
      <c r="O268" s="228"/>
      <c r="P268" s="230"/>
      <c r="Q268" s="228"/>
      <c r="R268" s="230"/>
      <c r="S268" s="228"/>
      <c r="T268" s="230"/>
      <c r="U268" s="228"/>
      <c r="X268" s="644"/>
      <c r="Y268" s="645"/>
      <c r="Z268" s="633"/>
      <c r="AA268" s="633"/>
      <c r="AB268" s="633"/>
      <c r="AC268" s="633"/>
      <c r="AD268" s="633"/>
      <c r="AE268" s="633"/>
      <c r="AF268" s="633"/>
      <c r="AG268" s="633"/>
      <c r="AH268" s="633"/>
      <c r="AI268" s="633"/>
      <c r="AJ268" s="633"/>
      <c r="AK268" s="633"/>
      <c r="AL268" s="636"/>
    </row>
    <row r="269" spans="1:38" s="219" customFormat="1" ht="13.5" customHeight="1" thickBot="1">
      <c r="A269" s="218"/>
      <c r="B269" s="231"/>
      <c r="D269" s="231"/>
      <c r="F269" s="231"/>
      <c r="H269" s="231"/>
      <c r="J269" s="231"/>
      <c r="L269" s="231"/>
      <c r="N269" s="231"/>
      <c r="P269" s="231"/>
      <c r="R269" s="231"/>
      <c r="T269" s="231"/>
      <c r="X269" s="644"/>
      <c r="Y269" s="645"/>
      <c r="Z269" s="633"/>
      <c r="AA269" s="633"/>
      <c r="AB269" s="633"/>
      <c r="AC269" s="633"/>
      <c r="AD269" s="633"/>
      <c r="AE269" s="633"/>
      <c r="AF269" s="633"/>
      <c r="AG269" s="633"/>
      <c r="AH269" s="633"/>
      <c r="AI269" s="633"/>
      <c r="AJ269" s="633"/>
      <c r="AK269" s="633"/>
      <c r="AL269" s="636"/>
    </row>
    <row r="270" spans="1:38" s="219" customFormat="1" ht="14" customHeight="1">
      <c r="A270" s="218"/>
      <c r="B270" s="227" t="s">
        <v>80</v>
      </c>
      <c r="C270" s="227"/>
      <c r="D270" s="227" t="s">
        <v>11</v>
      </c>
      <c r="E270" s="227"/>
      <c r="F270" s="227" t="s">
        <v>11</v>
      </c>
      <c r="G270" s="227"/>
      <c r="H270" s="227" t="s">
        <v>11</v>
      </c>
      <c r="I270" s="227"/>
      <c r="J270" s="227" t="s">
        <v>166</v>
      </c>
      <c r="K270" s="227"/>
      <c r="L270" s="227" t="s">
        <v>168</v>
      </c>
      <c r="M270" s="227"/>
      <c r="N270" s="227" t="s">
        <v>166</v>
      </c>
      <c r="O270" s="227"/>
      <c r="P270" s="227" t="s">
        <v>24</v>
      </c>
      <c r="Q270" s="227"/>
      <c r="R270" s="227" t="s">
        <v>12</v>
      </c>
      <c r="S270" s="227"/>
      <c r="T270" s="227" t="s">
        <v>37</v>
      </c>
      <c r="U270" s="227"/>
      <c r="X270" s="644"/>
      <c r="Y270" s="645"/>
      <c r="Z270" s="633"/>
      <c r="AA270" s="633"/>
      <c r="AB270" s="633"/>
      <c r="AC270" s="633"/>
      <c r="AD270" s="633"/>
      <c r="AE270" s="633"/>
      <c r="AF270" s="633"/>
      <c r="AG270" s="633"/>
      <c r="AH270" s="633"/>
      <c r="AI270" s="633"/>
      <c r="AJ270" s="633"/>
      <c r="AK270" s="633"/>
      <c r="AL270" s="636"/>
    </row>
    <row r="271" spans="1:38" s="219" customFormat="1" ht="14" customHeight="1">
      <c r="A271" s="218"/>
      <c r="C271" s="227"/>
      <c r="E271" s="227"/>
      <c r="G271" s="227"/>
      <c r="I271" s="227"/>
      <c r="K271" s="238" t="s">
        <v>899</v>
      </c>
      <c r="M271" s="227"/>
      <c r="O271" s="227"/>
      <c r="S271" s="227"/>
      <c r="U271" s="246" t="s">
        <v>911</v>
      </c>
      <c r="X271" s="644"/>
      <c r="Y271" s="645"/>
      <c r="Z271" s="633"/>
      <c r="AA271" s="633"/>
      <c r="AB271" s="633"/>
      <c r="AC271" s="633"/>
      <c r="AD271" s="633"/>
      <c r="AE271" s="633"/>
      <c r="AF271" s="633"/>
      <c r="AG271" s="633"/>
      <c r="AH271" s="633"/>
      <c r="AI271" s="633"/>
      <c r="AJ271" s="633"/>
      <c r="AK271" s="633"/>
      <c r="AL271" s="636"/>
    </row>
    <row r="272" spans="1:38" s="219" customFormat="1" ht="13.5" customHeight="1">
      <c r="A272" s="218"/>
      <c r="C272" s="235"/>
      <c r="Q272" s="680" t="s">
        <v>919</v>
      </c>
      <c r="R272" s="680"/>
      <c r="S272" s="680"/>
      <c r="T272" s="680"/>
      <c r="U272" s="680"/>
      <c r="V272" s="680"/>
      <c r="X272" s="651">
        <f>V279/1000</f>
        <v>3.7895689999999997</v>
      </c>
      <c r="Y272" s="650">
        <f>X272</f>
        <v>3.7895689999999997</v>
      </c>
      <c r="Z272" s="632"/>
      <c r="AA272" s="632">
        <f>COUNTA(B275:U275)</f>
        <v>10</v>
      </c>
      <c r="AB272" s="632">
        <v>10</v>
      </c>
      <c r="AC272" s="632">
        <f>AA272-AB272</f>
        <v>0</v>
      </c>
      <c r="AD272" s="632">
        <v>10</v>
      </c>
      <c r="AE272" s="632">
        <f>AA272</f>
        <v>10</v>
      </c>
      <c r="AF272" s="632">
        <v>8</v>
      </c>
      <c r="AG272" s="632">
        <f>AE272-AF272</f>
        <v>2</v>
      </c>
      <c r="AH272" s="632">
        <v>5</v>
      </c>
      <c r="AI272" s="632"/>
      <c r="AJ272" s="632"/>
      <c r="AK272" s="632"/>
      <c r="AL272" s="635"/>
    </row>
    <row r="273" spans="1:38" s="219" customFormat="1" ht="13.5" customHeight="1">
      <c r="A273" s="218"/>
      <c r="O273" s="242" t="s">
        <v>920</v>
      </c>
      <c r="P273" s="220"/>
      <c r="Q273" s="680" t="s">
        <v>921</v>
      </c>
      <c r="R273" s="680"/>
      <c r="S273" s="680"/>
      <c r="T273" s="680"/>
      <c r="U273" s="680"/>
      <c r="V273" s="680"/>
      <c r="X273" s="644"/>
      <c r="Y273" s="645"/>
      <c r="Z273" s="633"/>
      <c r="AA273" s="632"/>
      <c r="AB273" s="633"/>
      <c r="AC273" s="632"/>
      <c r="AD273" s="633"/>
      <c r="AE273" s="633"/>
      <c r="AF273" s="633"/>
      <c r="AG273" s="633"/>
      <c r="AH273" s="633"/>
      <c r="AI273" s="633"/>
      <c r="AJ273" s="633"/>
      <c r="AK273" s="633"/>
      <c r="AL273" s="636"/>
    </row>
    <row r="274" spans="1:38" s="219" customFormat="1" ht="13.5" customHeight="1">
      <c r="A274" s="218"/>
      <c r="B274" s="219">
        <v>211</v>
      </c>
      <c r="D274" s="219">
        <v>212</v>
      </c>
      <c r="F274" s="219">
        <v>213</v>
      </c>
      <c r="H274" s="219">
        <v>214</v>
      </c>
      <c r="J274" s="219">
        <v>215</v>
      </c>
      <c r="L274" s="219">
        <v>216</v>
      </c>
      <c r="N274" s="219">
        <v>217</v>
      </c>
      <c r="P274" s="219">
        <v>218</v>
      </c>
      <c r="R274" s="219">
        <v>219</v>
      </c>
      <c r="T274" s="219">
        <v>220</v>
      </c>
      <c r="X274" s="644"/>
      <c r="Y274" s="645"/>
      <c r="Z274" s="633"/>
      <c r="AA274" s="633"/>
      <c r="AB274" s="633"/>
      <c r="AC274" s="633"/>
      <c r="AD274" s="633"/>
      <c r="AE274" s="633"/>
      <c r="AF274" s="633"/>
      <c r="AG274" s="633"/>
      <c r="AH274" s="633"/>
      <c r="AI274" s="633"/>
      <c r="AJ274" s="633"/>
      <c r="AK274" s="633"/>
      <c r="AL274" s="636"/>
    </row>
    <row r="275" spans="1:38" s="219" customFormat="1" ht="13.5" customHeight="1">
      <c r="A275" s="218"/>
      <c r="B275" s="227" t="s">
        <v>404</v>
      </c>
      <c r="C275" s="227"/>
      <c r="D275" s="227" t="s">
        <v>671</v>
      </c>
      <c r="E275" s="227"/>
      <c r="F275" s="227" t="s">
        <v>672</v>
      </c>
      <c r="G275" s="227"/>
      <c r="H275" s="227" t="s">
        <v>673</v>
      </c>
      <c r="I275" s="227"/>
      <c r="J275" s="227" t="s">
        <v>674</v>
      </c>
      <c r="K275" s="227"/>
      <c r="L275" s="227" t="s">
        <v>675</v>
      </c>
      <c r="M275" s="227"/>
      <c r="N275" s="227" t="s">
        <v>676</v>
      </c>
      <c r="O275" s="227"/>
      <c r="P275" s="227" t="s">
        <v>677</v>
      </c>
      <c r="Q275" s="227"/>
      <c r="R275" s="227" t="s">
        <v>678</v>
      </c>
      <c r="S275" s="227"/>
      <c r="T275" s="227" t="s">
        <v>679</v>
      </c>
      <c r="U275" s="227"/>
      <c r="X275" s="644"/>
      <c r="Y275" s="645"/>
      <c r="Z275" s="633"/>
      <c r="AA275" s="633"/>
      <c r="AB275" s="633"/>
      <c r="AC275" s="633"/>
      <c r="AD275" s="633"/>
      <c r="AE275" s="633"/>
      <c r="AF275" s="633"/>
      <c r="AG275" s="633"/>
      <c r="AH275" s="633"/>
      <c r="AI275" s="633"/>
      <c r="AJ275" s="633"/>
      <c r="AK275" s="633"/>
      <c r="AL275" s="636"/>
    </row>
    <row r="276" spans="1:38" s="219" customFormat="1" ht="13.5" customHeight="1">
      <c r="A276" s="218"/>
      <c r="X276" s="644"/>
      <c r="Y276" s="645"/>
      <c r="Z276" s="633"/>
      <c r="AA276" s="633"/>
      <c r="AB276" s="633"/>
      <c r="AC276" s="633"/>
      <c r="AD276" s="633"/>
      <c r="AE276" s="633"/>
      <c r="AF276" s="633"/>
      <c r="AG276" s="633"/>
      <c r="AH276" s="633"/>
      <c r="AI276" s="633"/>
      <c r="AJ276" s="633"/>
      <c r="AK276" s="633"/>
      <c r="AL276" s="636"/>
    </row>
    <row r="277" spans="1:38" s="219" customFormat="1" ht="13.5" customHeight="1">
      <c r="A277" s="218"/>
      <c r="B277" s="227"/>
      <c r="C277" s="227"/>
      <c r="D277" s="227"/>
      <c r="F277" s="227"/>
      <c r="G277" s="227"/>
      <c r="H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X277" s="644"/>
      <c r="Y277" s="645"/>
      <c r="Z277" s="633"/>
      <c r="AA277" s="633"/>
      <c r="AB277" s="633"/>
      <c r="AC277" s="633"/>
      <c r="AD277" s="633"/>
      <c r="AE277" s="633"/>
      <c r="AF277" s="633"/>
      <c r="AG277" s="633"/>
      <c r="AH277" s="633"/>
      <c r="AI277" s="633"/>
      <c r="AJ277" s="633"/>
      <c r="AK277" s="633"/>
      <c r="AL277" s="636"/>
    </row>
    <row r="278" spans="1:38" s="219" customFormat="1" ht="13.5" customHeight="1" thickBot="1">
      <c r="A278" s="218"/>
      <c r="B278" s="227"/>
      <c r="C278" s="227"/>
      <c r="D278" s="227"/>
      <c r="F278" s="227"/>
      <c r="G278" s="227"/>
      <c r="H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X278" s="644"/>
      <c r="Y278" s="645"/>
      <c r="Z278" s="633"/>
      <c r="AA278" s="633"/>
      <c r="AB278" s="633"/>
      <c r="AC278" s="633"/>
      <c r="AD278" s="633"/>
      <c r="AE278" s="633"/>
      <c r="AF278" s="633"/>
      <c r="AG278" s="633"/>
      <c r="AH278" s="633"/>
      <c r="AI278" s="633"/>
      <c r="AJ278" s="633"/>
      <c r="AK278" s="633"/>
      <c r="AL278" s="636"/>
    </row>
    <row r="279" spans="1:38" s="219" customFormat="1" ht="13.5" customHeight="1">
      <c r="A279" s="218"/>
      <c r="B279" s="229"/>
      <c r="C279" s="228">
        <v>382.99900000000002</v>
      </c>
      <c r="D279" s="229"/>
      <c r="E279" s="228">
        <v>415</v>
      </c>
      <c r="F279" s="229"/>
      <c r="G279" s="228">
        <v>391</v>
      </c>
      <c r="H279" s="229"/>
      <c r="I279" s="228">
        <v>300</v>
      </c>
      <c r="J279" s="229"/>
      <c r="K279" s="228">
        <v>467.57</v>
      </c>
      <c r="L279" s="229"/>
      <c r="M279" s="228">
        <v>486</v>
      </c>
      <c r="N279" s="229"/>
      <c r="O279" s="228">
        <v>265</v>
      </c>
      <c r="P279" s="229"/>
      <c r="Q279" s="228">
        <v>271</v>
      </c>
      <c r="R279" s="229"/>
      <c r="S279" s="228">
        <v>380</v>
      </c>
      <c r="T279" s="229"/>
      <c r="U279" s="228">
        <v>431</v>
      </c>
      <c r="V279" s="637">
        <f>SUM(C279:U279)</f>
        <v>3789.569</v>
      </c>
      <c r="W279" s="638"/>
      <c r="X279" s="644"/>
      <c r="Y279" s="645"/>
      <c r="Z279" s="633"/>
      <c r="AA279" s="633"/>
      <c r="AB279" s="633"/>
      <c r="AC279" s="633"/>
      <c r="AD279" s="633"/>
      <c r="AE279" s="633"/>
      <c r="AF279" s="633"/>
      <c r="AG279" s="633"/>
      <c r="AH279" s="633"/>
      <c r="AI279" s="633"/>
      <c r="AJ279" s="633"/>
      <c r="AK279" s="633"/>
      <c r="AL279" s="636"/>
    </row>
    <row r="280" spans="1:38" s="219" customFormat="1" ht="13.5" customHeight="1">
      <c r="A280" s="218"/>
      <c r="B280" s="230"/>
      <c r="C280" s="228"/>
      <c r="D280" s="230"/>
      <c r="E280" s="228"/>
      <c r="F280" s="230"/>
      <c r="G280" s="228"/>
      <c r="H280" s="230"/>
      <c r="I280" s="228"/>
      <c r="J280" s="230"/>
      <c r="K280" s="228"/>
      <c r="L280" s="230"/>
      <c r="M280" s="228"/>
      <c r="N280" s="230"/>
      <c r="O280" s="228"/>
      <c r="P280" s="230"/>
      <c r="Q280" s="228"/>
      <c r="R280" s="230"/>
      <c r="S280" s="228"/>
      <c r="T280" s="230"/>
      <c r="U280" s="228"/>
      <c r="X280" s="644"/>
      <c r="Y280" s="645"/>
      <c r="Z280" s="633"/>
      <c r="AA280" s="633"/>
      <c r="AB280" s="633"/>
      <c r="AC280" s="633"/>
      <c r="AD280" s="633"/>
      <c r="AE280" s="633"/>
      <c r="AF280" s="633"/>
      <c r="AG280" s="633"/>
      <c r="AH280" s="633"/>
      <c r="AI280" s="633"/>
      <c r="AJ280" s="633"/>
      <c r="AK280" s="633"/>
      <c r="AL280" s="636"/>
    </row>
    <row r="281" spans="1:38" s="219" customFormat="1" ht="13.5" customHeight="1" thickBot="1">
      <c r="A281" s="218"/>
      <c r="B281" s="231"/>
      <c r="D281" s="231"/>
      <c r="F281" s="231"/>
      <c r="H281" s="231"/>
      <c r="J281" s="231"/>
      <c r="L281" s="274"/>
      <c r="N281" s="274"/>
      <c r="P281" s="274"/>
      <c r="R281" s="274"/>
      <c r="T281" s="274"/>
      <c r="X281" s="644"/>
      <c r="Y281" s="645"/>
      <c r="Z281" s="633"/>
      <c r="AA281" s="633"/>
      <c r="AB281" s="633"/>
      <c r="AC281" s="633"/>
      <c r="AD281" s="633"/>
      <c r="AE281" s="633"/>
      <c r="AF281" s="633"/>
      <c r="AG281" s="633"/>
      <c r="AH281" s="633"/>
      <c r="AI281" s="633"/>
      <c r="AJ281" s="633"/>
      <c r="AK281" s="633"/>
      <c r="AL281" s="636"/>
    </row>
    <row r="282" spans="1:38" s="219" customFormat="1" ht="14" customHeight="1">
      <c r="A282" s="218"/>
      <c r="B282" s="227" t="s">
        <v>37</v>
      </c>
      <c r="C282" s="227"/>
      <c r="D282" s="227" t="s">
        <v>12</v>
      </c>
      <c r="E282" s="227"/>
      <c r="F282" s="227" t="s">
        <v>55</v>
      </c>
      <c r="G282" s="227"/>
      <c r="H282" s="227" t="s">
        <v>11</v>
      </c>
      <c r="I282" s="227"/>
      <c r="J282" s="227" t="s">
        <v>12</v>
      </c>
      <c r="K282" s="227"/>
      <c r="L282" s="227" t="s">
        <v>127</v>
      </c>
      <c r="M282" s="227"/>
      <c r="N282" s="227" t="s">
        <v>22</v>
      </c>
      <c r="O282" s="227"/>
      <c r="P282" s="227" t="s">
        <v>22</v>
      </c>
      <c r="Q282" s="227"/>
      <c r="R282" s="227" t="s">
        <v>71</v>
      </c>
      <c r="S282" s="227"/>
      <c r="T282" s="227" t="s">
        <v>55</v>
      </c>
      <c r="U282" s="227"/>
      <c r="X282" s="644"/>
      <c r="Y282" s="645"/>
      <c r="Z282" s="633"/>
      <c r="AA282" s="633"/>
      <c r="AB282" s="633"/>
      <c r="AC282" s="633"/>
      <c r="AD282" s="633"/>
      <c r="AE282" s="633"/>
      <c r="AF282" s="633"/>
      <c r="AG282" s="633"/>
      <c r="AH282" s="633"/>
      <c r="AI282" s="633"/>
      <c r="AJ282" s="633"/>
      <c r="AK282" s="633"/>
      <c r="AL282" s="636"/>
    </row>
    <row r="283" spans="1:38" s="219" customFormat="1" ht="14" customHeight="1">
      <c r="A283" s="218"/>
      <c r="C283" s="227"/>
      <c r="E283" s="227"/>
      <c r="G283" s="227"/>
      <c r="I283" s="227"/>
      <c r="K283" s="227"/>
      <c r="M283" s="227"/>
      <c r="O283" s="227"/>
      <c r="S283" s="227"/>
      <c r="X283" s="644"/>
      <c r="Y283" s="645"/>
      <c r="Z283" s="633"/>
      <c r="AA283" s="633"/>
      <c r="AB283" s="633"/>
      <c r="AC283" s="633"/>
      <c r="AD283" s="633"/>
      <c r="AE283" s="633"/>
      <c r="AF283" s="633"/>
      <c r="AG283" s="633"/>
      <c r="AH283" s="633"/>
      <c r="AI283" s="633"/>
      <c r="AJ283" s="633"/>
      <c r="AK283" s="633"/>
      <c r="AL283" s="636"/>
    </row>
    <row r="284" spans="1:38" s="219" customFormat="1" ht="13.5" customHeight="1">
      <c r="A284" s="218"/>
      <c r="C284" s="235"/>
      <c r="X284" s="651">
        <f>V291/1000</f>
        <v>3.3356720000000002</v>
      </c>
      <c r="Y284" s="650">
        <f>X284</f>
        <v>3.3356720000000002</v>
      </c>
      <c r="Z284" s="632">
        <v>2</v>
      </c>
      <c r="AA284" s="632">
        <f>COUNTA(B287:U287)</f>
        <v>10</v>
      </c>
      <c r="AB284" s="632">
        <v>10</v>
      </c>
      <c r="AC284" s="632">
        <f>AA284-AB284</f>
        <v>0</v>
      </c>
      <c r="AD284" s="632">
        <v>10</v>
      </c>
      <c r="AE284" s="632">
        <f>AA284</f>
        <v>10</v>
      </c>
      <c r="AF284" s="632">
        <v>10</v>
      </c>
      <c r="AG284" s="632">
        <f>AE284-AF284</f>
        <v>0</v>
      </c>
      <c r="AH284" s="632">
        <v>10</v>
      </c>
      <c r="AI284" s="632"/>
      <c r="AJ284" s="632">
        <v>2.6429999999999998</v>
      </c>
      <c r="AK284" s="632">
        <v>2.6429999999999998</v>
      </c>
      <c r="AL284" s="635"/>
    </row>
    <row r="285" spans="1:38" s="219" customFormat="1" ht="13.5" customHeight="1">
      <c r="A285" s="218"/>
      <c r="X285" s="644"/>
      <c r="Y285" s="645"/>
      <c r="Z285" s="633"/>
      <c r="AA285" s="632"/>
      <c r="AB285" s="633"/>
      <c r="AC285" s="632"/>
      <c r="AD285" s="633"/>
      <c r="AE285" s="633"/>
      <c r="AF285" s="633"/>
      <c r="AG285" s="633"/>
      <c r="AH285" s="633"/>
      <c r="AI285" s="633"/>
      <c r="AJ285" s="633"/>
      <c r="AK285" s="633"/>
      <c r="AL285" s="636"/>
    </row>
    <row r="286" spans="1:38" s="219" customFormat="1" ht="13.5" customHeight="1">
      <c r="A286" s="218"/>
      <c r="B286" s="219">
        <v>221</v>
      </c>
      <c r="D286" s="219">
        <v>222</v>
      </c>
      <c r="F286" s="219">
        <v>223</v>
      </c>
      <c r="H286" s="219">
        <v>224</v>
      </c>
      <c r="J286" s="219">
        <v>225</v>
      </c>
      <c r="L286" s="219">
        <v>226</v>
      </c>
      <c r="N286" s="219">
        <v>227</v>
      </c>
      <c r="P286" s="219">
        <v>228</v>
      </c>
      <c r="R286" s="219">
        <v>229</v>
      </c>
      <c r="T286" s="219">
        <v>230</v>
      </c>
      <c r="X286" s="644"/>
      <c r="Y286" s="645"/>
      <c r="Z286" s="633"/>
      <c r="AA286" s="633"/>
      <c r="AB286" s="633"/>
      <c r="AC286" s="633"/>
      <c r="AD286" s="633"/>
      <c r="AE286" s="633"/>
      <c r="AF286" s="633"/>
      <c r="AG286" s="633"/>
      <c r="AH286" s="633"/>
      <c r="AI286" s="633"/>
      <c r="AJ286" s="633"/>
      <c r="AK286" s="633"/>
      <c r="AL286" s="636"/>
    </row>
    <row r="287" spans="1:38" s="219" customFormat="1" ht="13.5" customHeight="1">
      <c r="A287" s="218"/>
      <c r="B287" s="227" t="s">
        <v>680</v>
      </c>
      <c r="C287" s="227"/>
      <c r="D287" s="227" t="s">
        <v>681</v>
      </c>
      <c r="E287" s="227"/>
      <c r="F287" s="227" t="s">
        <v>682</v>
      </c>
      <c r="G287" s="227"/>
      <c r="H287" s="227" t="s">
        <v>405</v>
      </c>
      <c r="I287" s="227"/>
      <c r="J287" s="227" t="s">
        <v>406</v>
      </c>
      <c r="K287" s="227"/>
      <c r="L287" s="227" t="s">
        <v>407</v>
      </c>
      <c r="M287" s="227"/>
      <c r="N287" s="227" t="s">
        <v>408</v>
      </c>
      <c r="O287" s="227"/>
      <c r="P287" s="227" t="s">
        <v>409</v>
      </c>
      <c r="Q287" s="227"/>
      <c r="R287" s="227" t="s">
        <v>410</v>
      </c>
      <c r="S287" s="227"/>
      <c r="T287" s="227" t="s">
        <v>411</v>
      </c>
      <c r="U287" s="227"/>
      <c r="X287" s="644"/>
      <c r="Y287" s="645"/>
      <c r="Z287" s="633"/>
      <c r="AA287" s="633"/>
      <c r="AB287" s="633"/>
      <c r="AC287" s="633"/>
      <c r="AD287" s="633"/>
      <c r="AE287" s="633"/>
      <c r="AF287" s="633"/>
      <c r="AG287" s="633"/>
      <c r="AH287" s="633"/>
      <c r="AI287" s="633"/>
      <c r="AJ287" s="633"/>
      <c r="AK287" s="633"/>
      <c r="AL287" s="636"/>
    </row>
    <row r="288" spans="1:38" s="219" customFormat="1" ht="13.5" customHeight="1">
      <c r="A288" s="218"/>
      <c r="X288" s="644"/>
      <c r="Y288" s="645"/>
      <c r="Z288" s="633"/>
      <c r="AA288" s="633"/>
      <c r="AB288" s="633"/>
      <c r="AC288" s="633"/>
      <c r="AD288" s="633"/>
      <c r="AE288" s="633"/>
      <c r="AF288" s="633"/>
      <c r="AG288" s="633"/>
      <c r="AH288" s="633"/>
      <c r="AI288" s="633"/>
      <c r="AJ288" s="633"/>
      <c r="AK288" s="633"/>
      <c r="AL288" s="636"/>
    </row>
    <row r="289" spans="1:38" s="219" customFormat="1" ht="13.5" customHeight="1">
      <c r="A289" s="218"/>
      <c r="B289" s="227"/>
      <c r="C289" s="227"/>
      <c r="D289" s="227"/>
      <c r="F289" s="227"/>
      <c r="G289" s="227"/>
      <c r="H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X289" s="644"/>
      <c r="Y289" s="645"/>
      <c r="Z289" s="633"/>
      <c r="AA289" s="633"/>
      <c r="AB289" s="633"/>
      <c r="AC289" s="633"/>
      <c r="AD289" s="633"/>
      <c r="AE289" s="633"/>
      <c r="AF289" s="633"/>
      <c r="AG289" s="633"/>
      <c r="AH289" s="633"/>
      <c r="AI289" s="633"/>
      <c r="AJ289" s="633"/>
      <c r="AK289" s="633"/>
      <c r="AL289" s="636"/>
    </row>
    <row r="290" spans="1:38" s="219" customFormat="1" ht="13.5" customHeight="1" thickBot="1">
      <c r="A290" s="218"/>
      <c r="B290" s="227"/>
      <c r="C290" s="227"/>
      <c r="D290" s="227"/>
      <c r="F290" s="227"/>
      <c r="G290" s="227"/>
      <c r="H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X290" s="644"/>
      <c r="Y290" s="645"/>
      <c r="Z290" s="633"/>
      <c r="AA290" s="633"/>
      <c r="AB290" s="633"/>
      <c r="AC290" s="633"/>
      <c r="AD290" s="633"/>
      <c r="AE290" s="633"/>
      <c r="AF290" s="633"/>
      <c r="AG290" s="633"/>
      <c r="AH290" s="633"/>
      <c r="AI290" s="633"/>
      <c r="AJ290" s="633"/>
      <c r="AK290" s="633"/>
      <c r="AL290" s="636"/>
    </row>
    <row r="291" spans="1:38" s="219" customFormat="1" ht="13.5" customHeight="1">
      <c r="A291" s="218"/>
      <c r="B291" s="229"/>
      <c r="C291" s="228">
        <v>380</v>
      </c>
      <c r="D291" s="229"/>
      <c r="E291" s="228">
        <v>311.88099999999997</v>
      </c>
      <c r="F291" s="229"/>
      <c r="G291" s="228">
        <v>303</v>
      </c>
      <c r="H291" s="229"/>
      <c r="I291" s="228">
        <v>357</v>
      </c>
      <c r="J291" s="229"/>
      <c r="K291" s="228">
        <v>367</v>
      </c>
      <c r="L291" s="229"/>
      <c r="M291" s="228">
        <v>340.70299999999997</v>
      </c>
      <c r="N291" s="229"/>
      <c r="O291" s="228">
        <v>337</v>
      </c>
      <c r="P291" s="229"/>
      <c r="Q291" s="228">
        <v>400.07600000000002</v>
      </c>
      <c r="R291" s="229"/>
      <c r="S291" s="228">
        <v>222.09</v>
      </c>
      <c r="T291" s="229"/>
      <c r="U291" s="228">
        <v>316.92200000000003</v>
      </c>
      <c r="V291" s="637">
        <f>SUM(C291:U291)</f>
        <v>3335.672</v>
      </c>
      <c r="W291" s="638"/>
      <c r="X291" s="644"/>
      <c r="Y291" s="645"/>
      <c r="Z291" s="633"/>
      <c r="AA291" s="633"/>
      <c r="AB291" s="633"/>
      <c r="AC291" s="633"/>
      <c r="AD291" s="633"/>
      <c r="AE291" s="633"/>
      <c r="AF291" s="633"/>
      <c r="AG291" s="633"/>
      <c r="AH291" s="633"/>
      <c r="AI291" s="633"/>
      <c r="AJ291" s="633"/>
      <c r="AK291" s="633"/>
      <c r="AL291" s="636"/>
    </row>
    <row r="292" spans="1:38" s="219" customFormat="1" ht="13.5" customHeight="1">
      <c r="A292" s="218"/>
      <c r="B292" s="230"/>
      <c r="C292" s="228"/>
      <c r="D292" s="230"/>
      <c r="E292" s="228"/>
      <c r="F292" s="230"/>
      <c r="G292" s="228"/>
      <c r="H292" s="230"/>
      <c r="I292" s="228"/>
      <c r="J292" s="230"/>
      <c r="K292" s="228"/>
      <c r="L292" s="230"/>
      <c r="M292" s="228"/>
      <c r="N292" s="230"/>
      <c r="O292" s="228"/>
      <c r="P292" s="230"/>
      <c r="Q292" s="228"/>
      <c r="R292" s="230" t="s">
        <v>606</v>
      </c>
      <c r="S292" s="228"/>
      <c r="T292" s="230"/>
      <c r="U292" s="228"/>
      <c r="X292" s="644"/>
      <c r="Y292" s="645"/>
      <c r="Z292" s="633"/>
      <c r="AA292" s="633"/>
      <c r="AB292" s="633"/>
      <c r="AC292" s="633"/>
      <c r="AD292" s="633"/>
      <c r="AE292" s="633"/>
      <c r="AF292" s="633"/>
      <c r="AG292" s="633"/>
      <c r="AH292" s="633"/>
      <c r="AI292" s="633"/>
      <c r="AJ292" s="633"/>
      <c r="AK292" s="633"/>
      <c r="AL292" s="636"/>
    </row>
    <row r="293" spans="1:38" s="219" customFormat="1" ht="13.5" customHeight="1" thickBot="1">
      <c r="A293" s="218"/>
      <c r="B293" s="274"/>
      <c r="D293" s="274"/>
      <c r="F293" s="274"/>
      <c r="H293" s="274"/>
      <c r="J293" s="274"/>
      <c r="L293" s="274"/>
      <c r="N293" s="274"/>
      <c r="P293" s="274"/>
      <c r="R293" s="274"/>
      <c r="T293" s="274"/>
      <c r="X293" s="644"/>
      <c r="Y293" s="645"/>
      <c r="Z293" s="633"/>
      <c r="AA293" s="633"/>
      <c r="AB293" s="633"/>
      <c r="AC293" s="633"/>
      <c r="AD293" s="633"/>
      <c r="AE293" s="633"/>
      <c r="AF293" s="633"/>
      <c r="AG293" s="633"/>
      <c r="AH293" s="633"/>
      <c r="AI293" s="633"/>
      <c r="AJ293" s="633"/>
      <c r="AK293" s="633"/>
      <c r="AL293" s="636"/>
    </row>
    <row r="294" spans="1:38" s="219" customFormat="1" ht="14" customHeight="1">
      <c r="A294" s="218"/>
      <c r="B294" s="227" t="s">
        <v>12</v>
      </c>
      <c r="C294" s="227"/>
      <c r="D294" s="227" t="s">
        <v>12</v>
      </c>
      <c r="E294" s="227"/>
      <c r="F294" s="227" t="s">
        <v>25</v>
      </c>
      <c r="G294" s="227"/>
      <c r="H294" s="227" t="s">
        <v>12</v>
      </c>
      <c r="I294" s="227"/>
      <c r="J294" s="227" t="s">
        <v>12</v>
      </c>
      <c r="K294" s="227"/>
      <c r="L294" s="227" t="s">
        <v>12</v>
      </c>
      <c r="M294" s="227"/>
      <c r="N294" s="227" t="s">
        <v>37</v>
      </c>
      <c r="O294" s="227"/>
      <c r="P294" s="227" t="s">
        <v>11</v>
      </c>
      <c r="Q294" s="227"/>
      <c r="R294" s="227" t="s">
        <v>166</v>
      </c>
      <c r="S294" s="227"/>
      <c r="T294" s="227" t="s">
        <v>331</v>
      </c>
      <c r="U294" s="227"/>
      <c r="X294" s="644"/>
      <c r="Y294" s="645"/>
      <c r="Z294" s="633"/>
      <c r="AA294" s="633"/>
      <c r="AB294" s="633"/>
      <c r="AC294" s="633"/>
      <c r="AD294" s="633"/>
      <c r="AE294" s="633"/>
      <c r="AF294" s="633"/>
      <c r="AG294" s="633"/>
      <c r="AH294" s="633"/>
      <c r="AI294" s="633"/>
      <c r="AJ294" s="633"/>
      <c r="AK294" s="633"/>
      <c r="AL294" s="636"/>
    </row>
    <row r="295" spans="1:38" s="219" customFormat="1" ht="14" customHeight="1">
      <c r="A295" s="218"/>
      <c r="C295" s="227"/>
      <c r="E295" s="227"/>
      <c r="G295" s="227"/>
      <c r="I295" s="227"/>
      <c r="K295" s="227"/>
      <c r="M295" s="227"/>
      <c r="O295" s="227"/>
      <c r="S295" s="233" t="s">
        <v>913</v>
      </c>
      <c r="X295" s="644"/>
      <c r="Y295" s="645"/>
      <c r="Z295" s="633"/>
      <c r="AA295" s="633"/>
      <c r="AB295" s="633"/>
      <c r="AC295" s="633"/>
      <c r="AD295" s="633"/>
      <c r="AE295" s="633"/>
      <c r="AF295" s="633"/>
      <c r="AG295" s="633"/>
      <c r="AH295" s="633"/>
      <c r="AI295" s="633"/>
      <c r="AJ295" s="633"/>
      <c r="AK295" s="633"/>
      <c r="AL295" s="636"/>
    </row>
    <row r="296" spans="1:38" s="219" customFormat="1" ht="13.5" customHeight="1">
      <c r="A296" s="218"/>
      <c r="C296" s="235"/>
      <c r="X296" s="651">
        <f>V303/1000</f>
        <v>3.3662889999999996</v>
      </c>
      <c r="Y296" s="650">
        <f>X296</f>
        <v>3.3662889999999996</v>
      </c>
      <c r="Z296" s="632"/>
      <c r="AA296" s="632">
        <f>COUNTA(B299:U299)</f>
        <v>10</v>
      </c>
      <c r="AB296" s="632">
        <v>10</v>
      </c>
      <c r="AC296" s="632">
        <f>AA296-AB296</f>
        <v>0</v>
      </c>
      <c r="AD296" s="632">
        <v>10</v>
      </c>
      <c r="AE296" s="632">
        <f>AA296</f>
        <v>10</v>
      </c>
      <c r="AF296" s="632">
        <v>10</v>
      </c>
      <c r="AG296" s="632">
        <f>AE296-AF296</f>
        <v>0</v>
      </c>
      <c r="AH296" s="632">
        <v>10</v>
      </c>
      <c r="AI296" s="632"/>
      <c r="AJ296" s="632">
        <v>3.3660000000000001</v>
      </c>
      <c r="AK296" s="632">
        <v>3.3660000000000001</v>
      </c>
      <c r="AL296" s="635"/>
    </row>
    <row r="297" spans="1:38" s="219" customFormat="1" ht="13.5" customHeight="1">
      <c r="A297" s="218"/>
      <c r="X297" s="644"/>
      <c r="Y297" s="645"/>
      <c r="Z297" s="633"/>
      <c r="AA297" s="632"/>
      <c r="AB297" s="633"/>
      <c r="AC297" s="632"/>
      <c r="AD297" s="633"/>
      <c r="AE297" s="633"/>
      <c r="AF297" s="633"/>
      <c r="AG297" s="633"/>
      <c r="AH297" s="633"/>
      <c r="AI297" s="633"/>
      <c r="AJ297" s="633"/>
      <c r="AK297" s="633"/>
      <c r="AL297" s="636"/>
    </row>
    <row r="298" spans="1:38" s="219" customFormat="1" ht="13.5" customHeight="1">
      <c r="A298" s="218"/>
      <c r="B298" s="219">
        <v>231</v>
      </c>
      <c r="D298" s="219">
        <v>232</v>
      </c>
      <c r="F298" s="219">
        <v>233</v>
      </c>
      <c r="H298" s="219">
        <v>234</v>
      </c>
      <c r="J298" s="219">
        <v>235</v>
      </c>
      <c r="L298" s="219">
        <v>236</v>
      </c>
      <c r="N298" s="219">
        <v>237</v>
      </c>
      <c r="P298" s="219">
        <v>238</v>
      </c>
      <c r="R298" s="219">
        <v>239</v>
      </c>
      <c r="T298" s="219">
        <v>240</v>
      </c>
      <c r="X298" s="644"/>
      <c r="Y298" s="645"/>
      <c r="Z298" s="633"/>
      <c r="AA298" s="633"/>
      <c r="AB298" s="633"/>
      <c r="AC298" s="633"/>
      <c r="AD298" s="633"/>
      <c r="AE298" s="633"/>
      <c r="AF298" s="633"/>
      <c r="AG298" s="633"/>
      <c r="AH298" s="633"/>
      <c r="AI298" s="633"/>
      <c r="AJ298" s="633"/>
      <c r="AK298" s="633"/>
      <c r="AL298" s="636"/>
    </row>
    <row r="299" spans="1:38" s="219" customFormat="1" ht="13.5" customHeight="1">
      <c r="A299" s="218"/>
      <c r="B299" s="227" t="s">
        <v>412</v>
      </c>
      <c r="C299" s="227"/>
      <c r="D299" s="227" t="s">
        <v>413</v>
      </c>
      <c r="E299" s="227"/>
      <c r="F299" s="227" t="s">
        <v>414</v>
      </c>
      <c r="G299" s="227"/>
      <c r="H299" s="227" t="s">
        <v>415</v>
      </c>
      <c r="I299" s="227"/>
      <c r="J299" s="227" t="s">
        <v>416</v>
      </c>
      <c r="K299" s="227"/>
      <c r="L299" s="227" t="s">
        <v>683</v>
      </c>
      <c r="M299" s="227"/>
      <c r="N299" s="227" t="s">
        <v>684</v>
      </c>
      <c r="O299" s="227"/>
      <c r="P299" s="227" t="s">
        <v>417</v>
      </c>
      <c r="Q299" s="227"/>
      <c r="R299" s="227" t="s">
        <v>418</v>
      </c>
      <c r="S299" s="227"/>
      <c r="T299" s="227" t="s">
        <v>608</v>
      </c>
      <c r="U299" s="227"/>
      <c r="X299" s="644"/>
      <c r="Y299" s="645"/>
      <c r="Z299" s="633"/>
      <c r="AA299" s="633"/>
      <c r="AB299" s="633"/>
      <c r="AC299" s="633"/>
      <c r="AD299" s="633"/>
      <c r="AE299" s="633"/>
      <c r="AF299" s="633"/>
      <c r="AG299" s="633"/>
      <c r="AH299" s="633"/>
      <c r="AI299" s="633"/>
      <c r="AJ299" s="633"/>
      <c r="AK299" s="633"/>
      <c r="AL299" s="636"/>
    </row>
    <row r="300" spans="1:38" s="219" customFormat="1" ht="13.5" customHeight="1">
      <c r="A300" s="218"/>
      <c r="X300" s="644"/>
      <c r="Y300" s="645"/>
      <c r="Z300" s="633"/>
      <c r="AA300" s="633"/>
      <c r="AB300" s="633"/>
      <c r="AC300" s="633"/>
      <c r="AD300" s="633"/>
      <c r="AE300" s="633"/>
      <c r="AF300" s="633"/>
      <c r="AG300" s="633"/>
      <c r="AH300" s="633"/>
      <c r="AI300" s="633"/>
      <c r="AJ300" s="633"/>
      <c r="AK300" s="633"/>
      <c r="AL300" s="636"/>
    </row>
    <row r="301" spans="1:38" s="219" customFormat="1" ht="13.5" customHeight="1">
      <c r="A301" s="218"/>
      <c r="B301" s="227"/>
      <c r="C301" s="227"/>
      <c r="D301" s="227"/>
      <c r="F301" s="227"/>
      <c r="G301" s="227"/>
      <c r="H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X301" s="644"/>
      <c r="Y301" s="645"/>
      <c r="Z301" s="633"/>
      <c r="AA301" s="633"/>
      <c r="AB301" s="633"/>
      <c r="AC301" s="633"/>
      <c r="AD301" s="633"/>
      <c r="AE301" s="633"/>
      <c r="AF301" s="633"/>
      <c r="AG301" s="633"/>
      <c r="AH301" s="633"/>
      <c r="AI301" s="633"/>
      <c r="AJ301" s="633"/>
      <c r="AK301" s="633"/>
      <c r="AL301" s="636"/>
    </row>
    <row r="302" spans="1:38" s="219" customFormat="1" ht="13.5" customHeight="1" thickBot="1">
      <c r="A302" s="218"/>
      <c r="B302" s="227"/>
      <c r="C302" s="227"/>
      <c r="D302" s="227"/>
      <c r="F302" s="227"/>
      <c r="G302" s="227"/>
      <c r="H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X302" s="644"/>
      <c r="Y302" s="645"/>
      <c r="Z302" s="633"/>
      <c r="AA302" s="633"/>
      <c r="AB302" s="633"/>
      <c r="AC302" s="633"/>
      <c r="AD302" s="633"/>
      <c r="AE302" s="633"/>
      <c r="AF302" s="633"/>
      <c r="AG302" s="633"/>
      <c r="AH302" s="633"/>
      <c r="AI302" s="633"/>
      <c r="AJ302" s="633"/>
      <c r="AK302" s="633"/>
      <c r="AL302" s="636"/>
    </row>
    <row r="303" spans="1:38" s="219" customFormat="1" ht="13.5" customHeight="1">
      <c r="A303" s="218"/>
      <c r="B303" s="229"/>
      <c r="C303" s="228">
        <v>245.523</v>
      </c>
      <c r="D303" s="229"/>
      <c r="E303" s="228">
        <v>300.46600000000001</v>
      </c>
      <c r="F303" s="229"/>
      <c r="G303" s="228">
        <v>315</v>
      </c>
      <c r="H303" s="229"/>
      <c r="I303" s="228">
        <v>428</v>
      </c>
      <c r="J303" s="229"/>
      <c r="K303" s="228">
        <v>408</v>
      </c>
      <c r="L303" s="229"/>
      <c r="M303" s="228">
        <v>412.00200000000001</v>
      </c>
      <c r="N303" s="229"/>
      <c r="O303" s="228">
        <v>276.298</v>
      </c>
      <c r="P303" s="229"/>
      <c r="Q303" s="228">
        <v>374</v>
      </c>
      <c r="R303" s="229"/>
      <c r="S303" s="228">
        <v>296</v>
      </c>
      <c r="T303" s="229"/>
      <c r="U303" s="228">
        <v>311</v>
      </c>
      <c r="V303" s="637">
        <f>SUM(C303:U303)</f>
        <v>3366.2889999999998</v>
      </c>
      <c r="W303" s="638"/>
      <c r="X303" s="644"/>
      <c r="Y303" s="645"/>
      <c r="Z303" s="633"/>
      <c r="AA303" s="633"/>
      <c r="AB303" s="633"/>
      <c r="AC303" s="633"/>
      <c r="AD303" s="633"/>
      <c r="AE303" s="633"/>
      <c r="AF303" s="633"/>
      <c r="AG303" s="633"/>
      <c r="AH303" s="633"/>
      <c r="AI303" s="633"/>
      <c r="AJ303" s="633"/>
      <c r="AK303" s="633"/>
      <c r="AL303" s="636"/>
    </row>
    <row r="304" spans="1:38" s="219" customFormat="1" ht="13.5" customHeight="1">
      <c r="A304" s="218"/>
      <c r="B304" s="230"/>
      <c r="C304" s="228"/>
      <c r="D304" s="230" t="s">
        <v>606</v>
      </c>
      <c r="E304" s="228"/>
      <c r="F304" s="230" t="s">
        <v>606</v>
      </c>
      <c r="G304" s="228"/>
      <c r="H304" s="230"/>
      <c r="I304" s="228"/>
      <c r="J304" s="230"/>
      <c r="K304" s="228"/>
      <c r="L304" s="230"/>
      <c r="M304" s="228"/>
      <c r="N304" s="230" t="s">
        <v>68</v>
      </c>
      <c r="O304" s="228"/>
      <c r="P304" s="230" t="s">
        <v>253</v>
      </c>
      <c r="Q304" s="228"/>
      <c r="R304" s="230"/>
      <c r="S304" s="228"/>
      <c r="T304" s="230" t="s">
        <v>253</v>
      </c>
      <c r="U304" s="228"/>
      <c r="X304" s="644"/>
      <c r="Y304" s="645"/>
      <c r="Z304" s="633"/>
      <c r="AA304" s="633"/>
      <c r="AB304" s="633"/>
      <c r="AC304" s="633"/>
      <c r="AD304" s="633"/>
      <c r="AE304" s="633"/>
      <c r="AF304" s="633"/>
      <c r="AG304" s="633"/>
      <c r="AH304" s="633"/>
      <c r="AI304" s="633"/>
      <c r="AJ304" s="633"/>
      <c r="AK304" s="633"/>
      <c r="AL304" s="636"/>
    </row>
    <row r="305" spans="1:38" s="219" customFormat="1" ht="13.5" customHeight="1" thickBot="1">
      <c r="A305" s="218"/>
      <c r="B305" s="274"/>
      <c r="D305" s="274"/>
      <c r="F305" s="274"/>
      <c r="H305" s="274"/>
      <c r="J305" s="274"/>
      <c r="L305" s="274"/>
      <c r="N305" s="274"/>
      <c r="P305" s="274"/>
      <c r="R305" s="274"/>
      <c r="T305" s="274"/>
      <c r="X305" s="644"/>
      <c r="Y305" s="645"/>
      <c r="Z305" s="633"/>
      <c r="AA305" s="633"/>
      <c r="AB305" s="633"/>
      <c r="AC305" s="633"/>
      <c r="AD305" s="633"/>
      <c r="AE305" s="633"/>
      <c r="AF305" s="633"/>
      <c r="AG305" s="633"/>
      <c r="AH305" s="633"/>
      <c r="AI305" s="633"/>
      <c r="AJ305" s="633"/>
      <c r="AK305" s="633"/>
      <c r="AL305" s="636"/>
    </row>
    <row r="306" spans="1:38" s="219" customFormat="1" ht="14" customHeight="1">
      <c r="A306" s="218"/>
      <c r="B306" s="227" t="s">
        <v>10</v>
      </c>
      <c r="C306" s="227"/>
      <c r="D306" s="227" t="s">
        <v>25</v>
      </c>
      <c r="E306" s="227"/>
      <c r="F306" s="227" t="s">
        <v>153</v>
      </c>
      <c r="G306" s="227"/>
      <c r="H306" s="227" t="s">
        <v>71</v>
      </c>
      <c r="I306" s="227"/>
      <c r="J306" s="227" t="s">
        <v>12</v>
      </c>
      <c r="K306" s="227"/>
      <c r="L306" s="227" t="s">
        <v>55</v>
      </c>
      <c r="M306" s="227"/>
      <c r="N306" s="227" t="s">
        <v>12</v>
      </c>
      <c r="O306" s="227"/>
      <c r="P306" s="227" t="s">
        <v>70</v>
      </c>
      <c r="Q306" s="227"/>
      <c r="R306" s="227" t="s">
        <v>12</v>
      </c>
      <c r="S306" s="227"/>
      <c r="T306" s="227" t="s">
        <v>11</v>
      </c>
      <c r="U306" s="227"/>
      <c r="X306" s="644"/>
      <c r="Y306" s="645"/>
      <c r="Z306" s="633"/>
      <c r="AA306" s="633"/>
      <c r="AB306" s="633"/>
      <c r="AC306" s="633"/>
      <c r="AD306" s="633"/>
      <c r="AE306" s="633"/>
      <c r="AF306" s="633"/>
      <c r="AG306" s="633"/>
      <c r="AH306" s="633"/>
      <c r="AI306" s="633"/>
      <c r="AJ306" s="633"/>
      <c r="AK306" s="633"/>
      <c r="AL306" s="636"/>
    </row>
    <row r="307" spans="1:38" s="219" customFormat="1" ht="14" customHeight="1">
      <c r="A307" s="218"/>
      <c r="C307" s="246" t="s">
        <v>911</v>
      </c>
      <c r="E307" s="236"/>
      <c r="G307" s="233" t="s">
        <v>903</v>
      </c>
      <c r="I307" s="227"/>
      <c r="K307" s="227"/>
      <c r="M307" s="227"/>
      <c r="O307" s="227"/>
      <c r="S307" s="227"/>
      <c r="X307" s="644"/>
      <c r="Y307" s="645"/>
      <c r="Z307" s="633"/>
      <c r="AA307" s="633"/>
      <c r="AB307" s="633"/>
      <c r="AC307" s="633"/>
      <c r="AD307" s="633"/>
      <c r="AE307" s="633"/>
      <c r="AF307" s="633"/>
      <c r="AG307" s="633"/>
      <c r="AH307" s="633"/>
      <c r="AI307" s="633"/>
      <c r="AJ307" s="633"/>
      <c r="AK307" s="633"/>
      <c r="AL307" s="636"/>
    </row>
    <row r="308" spans="1:38" s="219" customFormat="1" ht="13.5" customHeight="1">
      <c r="A308" s="218"/>
      <c r="C308" s="235"/>
      <c r="X308" s="651">
        <f>V315/1000</f>
        <v>3.2560249999999997</v>
      </c>
      <c r="Y308" s="650">
        <f>X308</f>
        <v>3.2560249999999997</v>
      </c>
      <c r="Z308" s="632">
        <v>1</v>
      </c>
      <c r="AA308" s="632">
        <f>COUNTA(B311:U311)</f>
        <v>10</v>
      </c>
      <c r="AB308" s="632">
        <v>10</v>
      </c>
      <c r="AC308" s="632">
        <f>AA308-AB308</f>
        <v>0</v>
      </c>
      <c r="AD308" s="632">
        <v>10</v>
      </c>
      <c r="AE308" s="632">
        <f>AA308</f>
        <v>10</v>
      </c>
      <c r="AF308" s="632">
        <v>10</v>
      </c>
      <c r="AG308" s="632">
        <f>AE308-AF308</f>
        <v>0</v>
      </c>
      <c r="AH308" s="632">
        <v>10</v>
      </c>
      <c r="AI308" s="632"/>
      <c r="AJ308" s="632">
        <v>3.2559999999999998</v>
      </c>
      <c r="AK308" s="632">
        <v>3.2559999999999998</v>
      </c>
      <c r="AL308" s="635"/>
    </row>
    <row r="309" spans="1:38" s="219" customFormat="1" ht="13.5" customHeight="1">
      <c r="A309" s="218"/>
      <c r="X309" s="644"/>
      <c r="Y309" s="645"/>
      <c r="Z309" s="633"/>
      <c r="AA309" s="632"/>
      <c r="AB309" s="633"/>
      <c r="AC309" s="632"/>
      <c r="AD309" s="633"/>
      <c r="AE309" s="633"/>
      <c r="AF309" s="633"/>
      <c r="AG309" s="633"/>
      <c r="AH309" s="633"/>
      <c r="AI309" s="633"/>
      <c r="AJ309" s="633"/>
      <c r="AK309" s="633"/>
      <c r="AL309" s="636"/>
    </row>
    <row r="310" spans="1:38" s="219" customFormat="1" ht="13.5" customHeight="1">
      <c r="A310" s="218"/>
      <c r="B310" s="219">
        <v>241</v>
      </c>
      <c r="D310" s="219">
        <v>242</v>
      </c>
      <c r="F310" s="219">
        <v>243</v>
      </c>
      <c r="H310" s="219">
        <v>244</v>
      </c>
      <c r="J310" s="219">
        <v>245</v>
      </c>
      <c r="L310" s="219">
        <v>246</v>
      </c>
      <c r="N310" s="219">
        <v>247</v>
      </c>
      <c r="P310" s="219">
        <v>248</v>
      </c>
      <c r="R310" s="219">
        <v>249</v>
      </c>
      <c r="T310" s="219">
        <v>250</v>
      </c>
      <c r="X310" s="644"/>
      <c r="Y310" s="645"/>
      <c r="Z310" s="633"/>
      <c r="AA310" s="633"/>
      <c r="AB310" s="633"/>
      <c r="AC310" s="633"/>
      <c r="AD310" s="633"/>
      <c r="AE310" s="633"/>
      <c r="AF310" s="633"/>
      <c r="AG310" s="633"/>
      <c r="AH310" s="633"/>
      <c r="AI310" s="633"/>
      <c r="AJ310" s="633"/>
      <c r="AK310" s="633"/>
      <c r="AL310" s="636"/>
    </row>
    <row r="311" spans="1:38" s="219" customFormat="1" ht="13.5" customHeight="1">
      <c r="A311" s="218"/>
      <c r="B311" s="227" t="s">
        <v>607</v>
      </c>
      <c r="C311" s="227"/>
      <c r="D311" s="227" t="s">
        <v>648</v>
      </c>
      <c r="E311" s="227"/>
      <c r="F311" s="227" t="s">
        <v>419</v>
      </c>
      <c r="G311" s="227"/>
      <c r="H311" s="227" t="s">
        <v>420</v>
      </c>
      <c r="I311" s="227"/>
      <c r="J311" s="227" t="s">
        <v>421</v>
      </c>
      <c r="K311" s="227"/>
      <c r="L311" s="227" t="s">
        <v>422</v>
      </c>
      <c r="M311" s="227"/>
      <c r="N311" s="227" t="s">
        <v>423</v>
      </c>
      <c r="O311" s="227"/>
      <c r="P311" s="227" t="s">
        <v>424</v>
      </c>
      <c r="Q311" s="227"/>
      <c r="R311" s="227" t="s">
        <v>425</v>
      </c>
      <c r="S311" s="227"/>
      <c r="T311" s="227" t="s">
        <v>426</v>
      </c>
      <c r="U311" s="227"/>
      <c r="X311" s="644"/>
      <c r="Y311" s="645"/>
      <c r="Z311" s="633"/>
      <c r="AA311" s="633"/>
      <c r="AB311" s="633"/>
      <c r="AC311" s="633"/>
      <c r="AD311" s="633"/>
      <c r="AE311" s="633"/>
      <c r="AF311" s="633"/>
      <c r="AG311" s="633"/>
      <c r="AH311" s="633"/>
      <c r="AI311" s="633"/>
      <c r="AJ311" s="633"/>
      <c r="AK311" s="633"/>
      <c r="AL311" s="636"/>
    </row>
    <row r="312" spans="1:38" s="219" customFormat="1" ht="13.5" customHeight="1">
      <c r="A312" s="218"/>
      <c r="X312" s="644"/>
      <c r="Y312" s="645"/>
      <c r="Z312" s="633"/>
      <c r="AA312" s="633"/>
      <c r="AB312" s="633"/>
      <c r="AC312" s="633"/>
      <c r="AD312" s="633"/>
      <c r="AE312" s="633"/>
      <c r="AF312" s="633"/>
      <c r="AG312" s="633"/>
      <c r="AH312" s="633"/>
      <c r="AI312" s="633"/>
      <c r="AJ312" s="633"/>
      <c r="AK312" s="633"/>
      <c r="AL312" s="636"/>
    </row>
    <row r="313" spans="1:38" s="219" customFormat="1" ht="13.5" customHeight="1">
      <c r="A313" s="218"/>
      <c r="B313" s="227"/>
      <c r="C313" s="227"/>
      <c r="D313" s="227"/>
      <c r="F313" s="227"/>
      <c r="G313" s="227"/>
      <c r="H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X313" s="644"/>
      <c r="Y313" s="645"/>
      <c r="Z313" s="633"/>
      <c r="AA313" s="633"/>
      <c r="AB313" s="633"/>
      <c r="AC313" s="633"/>
      <c r="AD313" s="633"/>
      <c r="AE313" s="633"/>
      <c r="AF313" s="633"/>
      <c r="AG313" s="633"/>
      <c r="AH313" s="633"/>
      <c r="AI313" s="633"/>
      <c r="AJ313" s="633"/>
      <c r="AK313" s="633"/>
      <c r="AL313" s="636"/>
    </row>
    <row r="314" spans="1:38" s="219" customFormat="1" ht="13.5" customHeight="1" thickBot="1">
      <c r="A314" s="218"/>
      <c r="B314" s="227"/>
      <c r="C314" s="227"/>
      <c r="D314" s="227"/>
      <c r="F314" s="227"/>
      <c r="G314" s="227"/>
      <c r="H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X314" s="644"/>
      <c r="Y314" s="645"/>
      <c r="Z314" s="633"/>
      <c r="AA314" s="633"/>
      <c r="AB314" s="633"/>
      <c r="AC314" s="633"/>
      <c r="AD314" s="633"/>
      <c r="AE314" s="633"/>
      <c r="AF314" s="633"/>
      <c r="AG314" s="633"/>
      <c r="AH314" s="633"/>
      <c r="AI314" s="633"/>
      <c r="AJ314" s="633"/>
      <c r="AK314" s="633"/>
      <c r="AL314" s="636"/>
    </row>
    <row r="315" spans="1:38" s="219" customFormat="1" ht="13.5" customHeight="1">
      <c r="A315" s="218"/>
      <c r="B315" s="229"/>
      <c r="C315" s="228">
        <v>358</v>
      </c>
      <c r="D315" s="229"/>
      <c r="E315" s="228">
        <v>470.32299999999998</v>
      </c>
      <c r="F315" s="229"/>
      <c r="G315" s="228">
        <v>255.672</v>
      </c>
      <c r="H315" s="229"/>
      <c r="I315" s="228">
        <v>337.66399999999999</v>
      </c>
      <c r="J315" s="229"/>
      <c r="K315" s="228">
        <v>242.024</v>
      </c>
      <c r="L315" s="229"/>
      <c r="M315" s="228">
        <v>367</v>
      </c>
      <c r="N315" s="229"/>
      <c r="O315" s="228">
        <v>318.59699999999998</v>
      </c>
      <c r="P315" s="229"/>
      <c r="Q315" s="228">
        <v>243.25899999999999</v>
      </c>
      <c r="R315" s="229"/>
      <c r="S315" s="228">
        <v>440.72800000000001</v>
      </c>
      <c r="T315" s="229"/>
      <c r="U315" s="228">
        <v>222.75800000000001</v>
      </c>
      <c r="V315" s="637">
        <f>SUM(C315:U315)</f>
        <v>3256.0249999999996</v>
      </c>
      <c r="W315" s="638"/>
      <c r="X315" s="644"/>
      <c r="Y315" s="645"/>
      <c r="Z315" s="633"/>
      <c r="AA315" s="633"/>
      <c r="AB315" s="633"/>
      <c r="AC315" s="633"/>
      <c r="AD315" s="633"/>
      <c r="AE315" s="633"/>
      <c r="AF315" s="633"/>
      <c r="AG315" s="633"/>
      <c r="AH315" s="633"/>
      <c r="AI315" s="633"/>
      <c r="AJ315" s="633"/>
      <c r="AK315" s="633"/>
      <c r="AL315" s="636"/>
    </row>
    <row r="316" spans="1:38" s="219" customFormat="1" ht="13.5" customHeight="1">
      <c r="A316" s="218"/>
      <c r="B316" s="230" t="s">
        <v>922</v>
      </c>
      <c r="C316" s="228"/>
      <c r="D316" s="230" t="s">
        <v>253</v>
      </c>
      <c r="E316" s="228"/>
      <c r="F316" s="230" t="s">
        <v>309</v>
      </c>
      <c r="G316" s="228"/>
      <c r="H316" s="230" t="s">
        <v>738</v>
      </c>
      <c r="I316" s="228"/>
      <c r="J316" s="230" t="s">
        <v>253</v>
      </c>
      <c r="K316" s="228"/>
      <c r="L316" s="230" t="s">
        <v>253</v>
      </c>
      <c r="M316" s="228"/>
      <c r="N316" s="230" t="s">
        <v>253</v>
      </c>
      <c r="O316" s="228"/>
      <c r="P316" s="230" t="s">
        <v>309</v>
      </c>
      <c r="Q316" s="228"/>
      <c r="R316" s="230" t="s">
        <v>253</v>
      </c>
      <c r="S316" s="228"/>
      <c r="T316" s="230" t="s">
        <v>253</v>
      </c>
      <c r="U316" s="228"/>
      <c r="X316" s="644"/>
      <c r="Y316" s="645"/>
      <c r="Z316" s="633"/>
      <c r="AA316" s="633"/>
      <c r="AB316" s="633"/>
      <c r="AC316" s="633"/>
      <c r="AD316" s="633"/>
      <c r="AE316" s="633"/>
      <c r="AF316" s="633"/>
      <c r="AG316" s="633"/>
      <c r="AH316" s="633"/>
      <c r="AI316" s="633"/>
      <c r="AJ316" s="633"/>
      <c r="AK316" s="633"/>
      <c r="AL316" s="636"/>
    </row>
    <row r="317" spans="1:38" s="219" customFormat="1" ht="13.5" customHeight="1" thickBot="1">
      <c r="A317" s="218"/>
      <c r="B317" s="274"/>
      <c r="D317" s="274"/>
      <c r="F317" s="274"/>
      <c r="H317" s="274"/>
      <c r="J317" s="274"/>
      <c r="L317" s="274"/>
      <c r="N317" s="274"/>
      <c r="P317" s="274"/>
      <c r="R317" s="274"/>
      <c r="T317" s="274"/>
      <c r="X317" s="644"/>
      <c r="Y317" s="645"/>
      <c r="Z317" s="633"/>
      <c r="AA317" s="633"/>
      <c r="AB317" s="633"/>
      <c r="AC317" s="633"/>
      <c r="AD317" s="633"/>
      <c r="AE317" s="633"/>
      <c r="AF317" s="633"/>
      <c r="AG317" s="633"/>
      <c r="AH317" s="633"/>
      <c r="AI317" s="633"/>
      <c r="AJ317" s="633"/>
      <c r="AK317" s="633"/>
      <c r="AL317" s="636"/>
    </row>
    <row r="318" spans="1:38" s="219" customFormat="1" ht="14" customHeight="1">
      <c r="A318" s="218"/>
      <c r="B318" s="227" t="s">
        <v>12</v>
      </c>
      <c r="C318" s="227"/>
      <c r="D318" s="227" t="s">
        <v>12</v>
      </c>
      <c r="E318" s="227"/>
      <c r="F318" s="227" t="s">
        <v>9</v>
      </c>
      <c r="G318" s="227"/>
      <c r="H318" s="227" t="s">
        <v>9</v>
      </c>
      <c r="I318" s="227"/>
      <c r="J318" s="227" t="s">
        <v>365</v>
      </c>
      <c r="K318" s="227"/>
      <c r="L318" s="227" t="s">
        <v>192</v>
      </c>
      <c r="M318" s="227"/>
      <c r="N318" s="227" t="s">
        <v>12</v>
      </c>
      <c r="O318" s="227"/>
      <c r="P318" s="227" t="s">
        <v>70</v>
      </c>
      <c r="Q318" s="227"/>
      <c r="R318" s="227" t="s">
        <v>53</v>
      </c>
      <c r="S318" s="227"/>
      <c r="T318" s="227" t="s">
        <v>69</v>
      </c>
      <c r="U318" s="227"/>
      <c r="X318" s="644"/>
      <c r="Y318" s="645"/>
      <c r="Z318" s="633"/>
      <c r="AA318" s="633"/>
      <c r="AB318" s="633"/>
      <c r="AC318" s="633"/>
      <c r="AD318" s="633"/>
      <c r="AE318" s="633"/>
      <c r="AF318" s="633"/>
      <c r="AG318" s="633"/>
      <c r="AH318" s="633"/>
      <c r="AI318" s="633"/>
      <c r="AJ318" s="633"/>
      <c r="AK318" s="633"/>
      <c r="AL318" s="636"/>
    </row>
    <row r="319" spans="1:38" s="219" customFormat="1" ht="14" customHeight="1">
      <c r="A319" s="218"/>
      <c r="C319" s="227"/>
      <c r="E319" s="232" t="s">
        <v>654</v>
      </c>
      <c r="G319" s="232" t="s">
        <v>923</v>
      </c>
      <c r="I319" s="227"/>
      <c r="K319" s="233" t="s">
        <v>908</v>
      </c>
      <c r="M319" s="227"/>
      <c r="O319" s="227"/>
      <c r="Q319" s="233" t="s">
        <v>924</v>
      </c>
      <c r="S319" s="227"/>
      <c r="U319" s="233" t="s">
        <v>903</v>
      </c>
      <c r="X319" s="644"/>
      <c r="Y319" s="645"/>
      <c r="Z319" s="633"/>
      <c r="AA319" s="633"/>
      <c r="AB319" s="633"/>
      <c r="AC319" s="633"/>
      <c r="AD319" s="633"/>
      <c r="AE319" s="633"/>
      <c r="AF319" s="633"/>
      <c r="AG319" s="633"/>
      <c r="AH319" s="633"/>
      <c r="AI319" s="633"/>
      <c r="AJ319" s="633"/>
      <c r="AK319" s="633"/>
      <c r="AL319" s="636"/>
    </row>
    <row r="320" spans="1:38" s="219" customFormat="1" ht="13.5" customHeight="1">
      <c r="A320" s="218"/>
      <c r="K320" s="233"/>
      <c r="M320" s="233"/>
      <c r="X320" s="644">
        <f>V327/1000</f>
        <v>3.8115040000000002</v>
      </c>
      <c r="Y320" s="645">
        <f>X320</f>
        <v>3.8115040000000002</v>
      </c>
      <c r="Z320" s="633">
        <v>1</v>
      </c>
      <c r="AA320" s="632">
        <f>COUNTA(B323:U323)</f>
        <v>10</v>
      </c>
      <c r="AB320" s="633">
        <v>10</v>
      </c>
      <c r="AC320" s="632">
        <f>AA320-AB320</f>
        <v>0</v>
      </c>
      <c r="AD320" s="633">
        <v>10</v>
      </c>
      <c r="AE320" s="633">
        <f>AA320</f>
        <v>10</v>
      </c>
      <c r="AF320" s="633">
        <v>10</v>
      </c>
      <c r="AG320" s="633">
        <f>AE320-AF320</f>
        <v>0</v>
      </c>
      <c r="AH320" s="633">
        <v>10</v>
      </c>
      <c r="AI320" s="633"/>
      <c r="AJ320" s="633">
        <v>3.8119999999999998</v>
      </c>
      <c r="AK320" s="633">
        <v>3.8119999999999998</v>
      </c>
      <c r="AL320" s="636"/>
    </row>
    <row r="321" spans="1:38" s="219" customFormat="1" ht="13.5" customHeight="1">
      <c r="A321" s="218"/>
      <c r="X321" s="644"/>
      <c r="Y321" s="645"/>
      <c r="Z321" s="633"/>
      <c r="AA321" s="632"/>
      <c r="AB321" s="633"/>
      <c r="AC321" s="632"/>
      <c r="AD321" s="633"/>
      <c r="AE321" s="633"/>
      <c r="AF321" s="633"/>
      <c r="AG321" s="633"/>
      <c r="AH321" s="633"/>
      <c r="AI321" s="633"/>
      <c r="AJ321" s="633"/>
      <c r="AK321" s="633"/>
      <c r="AL321" s="636"/>
    </row>
    <row r="322" spans="1:38" s="219" customFormat="1" ht="13.5" customHeight="1">
      <c r="A322" s="218"/>
      <c r="B322" s="219">
        <v>251</v>
      </c>
      <c r="D322" s="219">
        <v>252</v>
      </c>
      <c r="F322" s="219">
        <v>253</v>
      </c>
      <c r="H322" s="219">
        <v>254</v>
      </c>
      <c r="J322" s="219">
        <v>255</v>
      </c>
      <c r="L322" s="219">
        <v>256</v>
      </c>
      <c r="N322" s="219">
        <v>257</v>
      </c>
      <c r="P322" s="219">
        <v>258</v>
      </c>
      <c r="R322" s="219">
        <v>259</v>
      </c>
      <c r="T322" s="219">
        <v>260</v>
      </c>
      <c r="X322" s="644"/>
      <c r="Y322" s="645"/>
      <c r="Z322" s="633"/>
      <c r="AA322" s="633"/>
      <c r="AB322" s="633"/>
      <c r="AC322" s="633"/>
      <c r="AD322" s="633"/>
      <c r="AE322" s="633"/>
      <c r="AF322" s="633"/>
      <c r="AG322" s="633"/>
      <c r="AH322" s="633"/>
      <c r="AI322" s="633"/>
      <c r="AJ322" s="633"/>
      <c r="AK322" s="633"/>
      <c r="AL322" s="636"/>
    </row>
    <row r="323" spans="1:38" s="219" customFormat="1" ht="13.5" customHeight="1">
      <c r="A323" s="218"/>
      <c r="B323" s="227" t="s">
        <v>427</v>
      </c>
      <c r="C323" s="227"/>
      <c r="D323" s="227" t="s">
        <v>649</v>
      </c>
      <c r="E323" s="227"/>
      <c r="F323" s="227" t="s">
        <v>685</v>
      </c>
      <c r="G323" s="227"/>
      <c r="H323" s="227" t="s">
        <v>428</v>
      </c>
      <c r="I323" s="227"/>
      <c r="J323" s="227" t="s">
        <v>609</v>
      </c>
      <c r="K323" s="227"/>
      <c r="L323" s="227" t="s">
        <v>686</v>
      </c>
      <c r="M323" s="227"/>
      <c r="N323" s="227" t="s">
        <v>687</v>
      </c>
      <c r="O323" s="227"/>
      <c r="P323" s="227" t="s">
        <v>688</v>
      </c>
      <c r="Q323" s="227"/>
      <c r="R323" s="227" t="s">
        <v>429</v>
      </c>
      <c r="S323" s="227"/>
      <c r="T323" s="227" t="s">
        <v>430</v>
      </c>
      <c r="U323" s="227"/>
      <c r="X323" s="644"/>
      <c r="Y323" s="645"/>
      <c r="Z323" s="633"/>
      <c r="AA323" s="633"/>
      <c r="AB323" s="633"/>
      <c r="AC323" s="633"/>
      <c r="AD323" s="633"/>
      <c r="AE323" s="633"/>
      <c r="AF323" s="633"/>
      <c r="AG323" s="633"/>
      <c r="AH323" s="633"/>
      <c r="AI323" s="633"/>
      <c r="AJ323" s="633"/>
      <c r="AK323" s="633"/>
      <c r="AL323" s="636"/>
    </row>
    <row r="324" spans="1:38" s="219" customFormat="1" ht="13.5" customHeight="1">
      <c r="A324" s="218"/>
      <c r="X324" s="644"/>
      <c r="Y324" s="645"/>
      <c r="Z324" s="633"/>
      <c r="AA324" s="633"/>
      <c r="AB324" s="633"/>
      <c r="AC324" s="633"/>
      <c r="AD324" s="633"/>
      <c r="AE324" s="633"/>
      <c r="AF324" s="633"/>
      <c r="AG324" s="633"/>
      <c r="AH324" s="633"/>
      <c r="AI324" s="633"/>
      <c r="AJ324" s="633"/>
      <c r="AK324" s="633"/>
      <c r="AL324" s="636"/>
    </row>
    <row r="325" spans="1:38" s="219" customFormat="1" ht="13.5" customHeight="1">
      <c r="A325" s="218"/>
      <c r="B325" s="227"/>
      <c r="C325" s="227"/>
      <c r="D325" s="227"/>
      <c r="F325" s="227"/>
      <c r="G325" s="227"/>
      <c r="H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X325" s="644"/>
      <c r="Y325" s="645"/>
      <c r="Z325" s="633"/>
      <c r="AA325" s="633"/>
      <c r="AB325" s="633"/>
      <c r="AC325" s="633"/>
      <c r="AD325" s="633"/>
      <c r="AE325" s="633"/>
      <c r="AF325" s="633"/>
      <c r="AG325" s="633"/>
      <c r="AH325" s="633"/>
      <c r="AI325" s="633"/>
      <c r="AJ325" s="633"/>
      <c r="AK325" s="633"/>
      <c r="AL325" s="636"/>
    </row>
    <row r="326" spans="1:38" s="219" customFormat="1" ht="13.5" customHeight="1" thickBot="1">
      <c r="A326" s="218"/>
      <c r="B326" s="227"/>
      <c r="C326" s="227"/>
      <c r="D326" s="227"/>
      <c r="F326" s="227"/>
      <c r="G326" s="227"/>
      <c r="H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X326" s="644"/>
      <c r="Y326" s="645"/>
      <c r="Z326" s="633"/>
      <c r="AA326" s="633"/>
      <c r="AB326" s="633"/>
      <c r="AC326" s="633"/>
      <c r="AD326" s="633"/>
      <c r="AE326" s="633"/>
      <c r="AF326" s="633"/>
      <c r="AG326" s="633"/>
      <c r="AH326" s="633"/>
      <c r="AI326" s="633"/>
      <c r="AJ326" s="633"/>
      <c r="AK326" s="633"/>
      <c r="AL326" s="636"/>
    </row>
    <row r="327" spans="1:38" s="219" customFormat="1" ht="13.5" customHeight="1">
      <c r="A327" s="218"/>
      <c r="B327" s="229"/>
      <c r="C327" s="228">
        <v>340</v>
      </c>
      <c r="D327" s="229"/>
      <c r="E327" s="228">
        <v>440</v>
      </c>
      <c r="F327" s="229"/>
      <c r="G327" s="228">
        <v>395.05700000000002</v>
      </c>
      <c r="H327" s="229"/>
      <c r="I327" s="228">
        <v>511.12900000000002</v>
      </c>
      <c r="J327" s="229"/>
      <c r="K327" s="228">
        <v>380</v>
      </c>
      <c r="L327" s="229"/>
      <c r="M327" s="228">
        <v>338</v>
      </c>
      <c r="N327" s="229"/>
      <c r="O327" s="228">
        <v>302</v>
      </c>
      <c r="P327" s="229"/>
      <c r="Q327" s="228">
        <v>420.09199999999998</v>
      </c>
      <c r="R327" s="229"/>
      <c r="S327" s="228">
        <v>292.226</v>
      </c>
      <c r="T327" s="229"/>
      <c r="U327" s="228">
        <v>393</v>
      </c>
      <c r="V327" s="637">
        <f>SUM(C327:U327)</f>
        <v>3811.5040000000004</v>
      </c>
      <c r="W327" s="638"/>
      <c r="X327" s="644"/>
      <c r="Y327" s="645"/>
      <c r="Z327" s="633"/>
      <c r="AA327" s="633"/>
      <c r="AB327" s="633"/>
      <c r="AC327" s="633"/>
      <c r="AD327" s="633"/>
      <c r="AE327" s="633"/>
      <c r="AF327" s="633"/>
      <c r="AG327" s="633"/>
      <c r="AH327" s="633"/>
      <c r="AI327" s="633"/>
      <c r="AJ327" s="633"/>
      <c r="AK327" s="633"/>
      <c r="AL327" s="636"/>
    </row>
    <row r="328" spans="1:38" s="219" customFormat="1" ht="13.5" customHeight="1">
      <c r="A328" s="218"/>
      <c r="B328" s="230"/>
      <c r="C328" s="228"/>
      <c r="D328" s="230"/>
      <c r="E328" s="228"/>
      <c r="F328" s="230"/>
      <c r="G328" s="228"/>
      <c r="H328" s="230" t="s">
        <v>253</v>
      </c>
      <c r="I328" s="227"/>
      <c r="J328" s="230" t="s">
        <v>253</v>
      </c>
      <c r="K328" s="228"/>
      <c r="L328" s="230" t="s">
        <v>606</v>
      </c>
      <c r="M328" s="228"/>
      <c r="N328" s="230" t="s">
        <v>253</v>
      </c>
      <c r="O328" s="228"/>
      <c r="P328" s="230" t="s">
        <v>253</v>
      </c>
      <c r="Q328" s="228"/>
      <c r="R328" s="230" t="s">
        <v>253</v>
      </c>
      <c r="S328" s="228"/>
      <c r="T328" s="230" t="s">
        <v>253</v>
      </c>
      <c r="U328" s="228"/>
      <c r="X328" s="644"/>
      <c r="Y328" s="645"/>
      <c r="Z328" s="633"/>
      <c r="AA328" s="633"/>
      <c r="AB328" s="633"/>
      <c r="AC328" s="633"/>
      <c r="AD328" s="633"/>
      <c r="AE328" s="633"/>
      <c r="AF328" s="633"/>
      <c r="AG328" s="633"/>
      <c r="AH328" s="633"/>
      <c r="AI328" s="633"/>
      <c r="AJ328" s="633"/>
      <c r="AK328" s="633"/>
      <c r="AL328" s="636"/>
    </row>
    <row r="329" spans="1:38" s="219" customFormat="1" ht="13.5" customHeight="1" thickBot="1">
      <c r="A329" s="218"/>
      <c r="B329" s="274"/>
      <c r="D329" s="274"/>
      <c r="F329" s="274"/>
      <c r="H329" s="274"/>
      <c r="I329" s="227"/>
      <c r="J329" s="274"/>
      <c r="L329" s="274"/>
      <c r="N329" s="274"/>
      <c r="P329" s="274"/>
      <c r="R329" s="274"/>
      <c r="T329" s="274"/>
      <c r="X329" s="644"/>
      <c r="Y329" s="645"/>
      <c r="Z329" s="633"/>
      <c r="AA329" s="633"/>
      <c r="AB329" s="633"/>
      <c r="AC329" s="633"/>
      <c r="AD329" s="633"/>
      <c r="AE329" s="633"/>
      <c r="AF329" s="633"/>
      <c r="AG329" s="633"/>
      <c r="AH329" s="633"/>
      <c r="AI329" s="633"/>
      <c r="AJ329" s="633"/>
      <c r="AK329" s="633"/>
      <c r="AL329" s="636"/>
    </row>
    <row r="330" spans="1:38" s="219" customFormat="1" ht="14" customHeight="1">
      <c r="A330" s="218"/>
      <c r="B330" s="227" t="s">
        <v>80</v>
      </c>
      <c r="C330" s="227"/>
      <c r="D330" s="227" t="s">
        <v>23</v>
      </c>
      <c r="E330" s="227"/>
      <c r="F330" s="227" t="s">
        <v>12</v>
      </c>
      <c r="G330" s="227"/>
      <c r="H330" s="227" t="s">
        <v>168</v>
      </c>
      <c r="I330" s="227"/>
      <c r="J330" s="227" t="s">
        <v>127</v>
      </c>
      <c r="K330" s="227"/>
      <c r="L330" s="227" t="s">
        <v>12</v>
      </c>
      <c r="M330" s="227"/>
      <c r="N330" s="227" t="s">
        <v>11</v>
      </c>
      <c r="O330" s="227"/>
      <c r="P330" s="227" t="s">
        <v>12</v>
      </c>
      <c r="Q330" s="227"/>
      <c r="R330" s="227" t="s">
        <v>54</v>
      </c>
      <c r="S330" s="227"/>
      <c r="T330" s="227" t="s">
        <v>37</v>
      </c>
      <c r="U330" s="227"/>
      <c r="X330" s="644"/>
      <c r="Y330" s="645"/>
      <c r="Z330" s="633"/>
      <c r="AA330" s="633"/>
      <c r="AB330" s="633"/>
      <c r="AC330" s="633"/>
      <c r="AD330" s="633"/>
      <c r="AE330" s="633"/>
      <c r="AF330" s="633"/>
      <c r="AG330" s="633"/>
      <c r="AH330" s="633"/>
      <c r="AI330" s="633"/>
      <c r="AJ330" s="633"/>
      <c r="AK330" s="633"/>
      <c r="AL330" s="636"/>
    </row>
    <row r="331" spans="1:38" s="219" customFormat="1" ht="14" customHeight="1">
      <c r="A331" s="218"/>
      <c r="C331" s="233" t="s">
        <v>924</v>
      </c>
      <c r="E331" s="233"/>
      <c r="G331" s="233"/>
      <c r="H331" s="238" t="s">
        <v>914</v>
      </c>
      <c r="I331" s="232" t="s">
        <v>654</v>
      </c>
      <c r="J331" s="238" t="s">
        <v>914</v>
      </c>
      <c r="K331" s="227"/>
      <c r="M331" s="227"/>
      <c r="O331" s="227"/>
      <c r="Q331" s="227"/>
      <c r="S331" s="246" t="s">
        <v>907</v>
      </c>
      <c r="U331" s="227"/>
      <c r="X331" s="644"/>
      <c r="Y331" s="645"/>
      <c r="Z331" s="633"/>
      <c r="AA331" s="633"/>
      <c r="AB331" s="633"/>
      <c r="AC331" s="633"/>
      <c r="AD331" s="633"/>
      <c r="AE331" s="633"/>
      <c r="AF331" s="633"/>
      <c r="AG331" s="633"/>
      <c r="AH331" s="633"/>
      <c r="AI331" s="633"/>
      <c r="AJ331" s="633"/>
      <c r="AK331" s="633"/>
      <c r="AL331" s="636"/>
    </row>
    <row r="332" spans="1:38" s="219" customFormat="1" ht="13.5" customHeight="1">
      <c r="A332" s="218"/>
      <c r="K332" s="233"/>
      <c r="M332" s="233"/>
      <c r="X332" s="644">
        <f>V339/1000</f>
        <v>3.6641949999999999</v>
      </c>
      <c r="Y332" s="645">
        <f>X332</f>
        <v>3.6641949999999999</v>
      </c>
      <c r="Z332" s="633">
        <v>1</v>
      </c>
      <c r="AA332" s="632">
        <f>COUNTA(B335:U335)</f>
        <v>10</v>
      </c>
      <c r="AB332" s="633">
        <v>10</v>
      </c>
      <c r="AC332" s="632">
        <f>AA332-AB332</f>
        <v>0</v>
      </c>
      <c r="AD332" s="633">
        <v>10</v>
      </c>
      <c r="AE332" s="633">
        <f>AA332</f>
        <v>10</v>
      </c>
      <c r="AF332" s="633">
        <v>10</v>
      </c>
      <c r="AG332" s="633">
        <f>AE332-AF332</f>
        <v>0</v>
      </c>
      <c r="AH332" s="633">
        <v>10</v>
      </c>
      <c r="AI332" s="633"/>
      <c r="AJ332" s="633">
        <v>3.6640000000000001</v>
      </c>
      <c r="AK332" s="633">
        <v>3.6640000000000001</v>
      </c>
      <c r="AL332" s="636"/>
    </row>
    <row r="333" spans="1:38" s="219" customFormat="1" ht="13.5" customHeight="1">
      <c r="A333" s="218"/>
      <c r="X333" s="644"/>
      <c r="Y333" s="645"/>
      <c r="Z333" s="633"/>
      <c r="AA333" s="632"/>
      <c r="AB333" s="633"/>
      <c r="AC333" s="632"/>
      <c r="AD333" s="633"/>
      <c r="AE333" s="633"/>
      <c r="AF333" s="633"/>
      <c r="AG333" s="633"/>
      <c r="AH333" s="633"/>
      <c r="AI333" s="633"/>
      <c r="AJ333" s="633"/>
      <c r="AK333" s="633"/>
      <c r="AL333" s="636"/>
    </row>
    <row r="334" spans="1:38" s="219" customFormat="1" ht="13.5" customHeight="1">
      <c r="A334" s="218"/>
      <c r="B334" s="219">
        <v>261</v>
      </c>
      <c r="D334" s="219">
        <v>262</v>
      </c>
      <c r="F334" s="219">
        <v>263</v>
      </c>
      <c r="H334" s="219">
        <v>264</v>
      </c>
      <c r="J334" s="219">
        <v>265</v>
      </c>
      <c r="L334" s="219">
        <v>266</v>
      </c>
      <c r="N334" s="219">
        <v>267</v>
      </c>
      <c r="P334" s="219">
        <v>268</v>
      </c>
      <c r="R334" s="219">
        <v>269</v>
      </c>
      <c r="T334" s="219">
        <v>270</v>
      </c>
      <c r="X334" s="644"/>
      <c r="Y334" s="645"/>
      <c r="Z334" s="633"/>
      <c r="AA334" s="633"/>
      <c r="AB334" s="633"/>
      <c r="AC334" s="633"/>
      <c r="AD334" s="633"/>
      <c r="AE334" s="633"/>
      <c r="AF334" s="633"/>
      <c r="AG334" s="633"/>
      <c r="AH334" s="633"/>
      <c r="AI334" s="633"/>
      <c r="AJ334" s="633"/>
      <c r="AK334" s="633"/>
      <c r="AL334" s="636"/>
    </row>
    <row r="335" spans="1:38" s="219" customFormat="1" ht="13.5" customHeight="1">
      <c r="A335" s="218"/>
      <c r="B335" s="227" t="s">
        <v>431</v>
      </c>
      <c r="C335" s="227"/>
      <c r="D335" s="227" t="s">
        <v>432</v>
      </c>
      <c r="E335" s="227"/>
      <c r="F335" s="227" t="s">
        <v>433</v>
      </c>
      <c r="G335" s="227"/>
      <c r="H335" s="227" t="s">
        <v>434</v>
      </c>
      <c r="I335" s="227"/>
      <c r="J335" s="227" t="s">
        <v>435</v>
      </c>
      <c r="K335" s="227"/>
      <c r="L335" s="227" t="s">
        <v>436</v>
      </c>
      <c r="M335" s="227"/>
      <c r="N335" s="227" t="s">
        <v>437</v>
      </c>
      <c r="O335" s="227"/>
      <c r="P335" s="227" t="s">
        <v>438</v>
      </c>
      <c r="Q335" s="227"/>
      <c r="R335" s="227" t="s">
        <v>689</v>
      </c>
      <c r="S335" s="227"/>
      <c r="T335" s="227" t="s">
        <v>690</v>
      </c>
      <c r="U335" s="227"/>
      <c r="X335" s="644"/>
      <c r="Y335" s="645"/>
      <c r="Z335" s="633"/>
      <c r="AA335" s="633"/>
      <c r="AB335" s="633"/>
      <c r="AC335" s="633"/>
      <c r="AD335" s="633"/>
      <c r="AE335" s="633"/>
      <c r="AF335" s="633"/>
      <c r="AG335" s="633"/>
      <c r="AH335" s="633"/>
      <c r="AI335" s="633"/>
      <c r="AJ335" s="633"/>
      <c r="AK335" s="633"/>
      <c r="AL335" s="636"/>
    </row>
    <row r="336" spans="1:38" s="219" customFormat="1" ht="13.5" customHeight="1">
      <c r="A336" s="218"/>
      <c r="X336" s="644"/>
      <c r="Y336" s="645"/>
      <c r="Z336" s="633"/>
      <c r="AA336" s="633"/>
      <c r="AB336" s="633"/>
      <c r="AC336" s="633"/>
      <c r="AD336" s="633"/>
      <c r="AE336" s="633"/>
      <c r="AF336" s="633"/>
      <c r="AG336" s="633"/>
      <c r="AH336" s="633"/>
      <c r="AI336" s="633"/>
      <c r="AJ336" s="633"/>
      <c r="AK336" s="633"/>
      <c r="AL336" s="636"/>
    </row>
    <row r="337" spans="1:38" s="219" customFormat="1" ht="13.5" customHeight="1">
      <c r="A337" s="218"/>
      <c r="B337" s="227"/>
      <c r="C337" s="227"/>
      <c r="D337" s="227"/>
      <c r="F337" s="227"/>
      <c r="G337" s="227"/>
      <c r="H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X337" s="644"/>
      <c r="Y337" s="645"/>
      <c r="Z337" s="633"/>
      <c r="AA337" s="633"/>
      <c r="AB337" s="633"/>
      <c r="AC337" s="633"/>
      <c r="AD337" s="633"/>
      <c r="AE337" s="633"/>
      <c r="AF337" s="633"/>
      <c r="AG337" s="633"/>
      <c r="AH337" s="633"/>
      <c r="AI337" s="633"/>
      <c r="AJ337" s="633"/>
      <c r="AK337" s="633"/>
      <c r="AL337" s="636"/>
    </row>
    <row r="338" spans="1:38" s="219" customFormat="1" ht="13.5" customHeight="1" thickBot="1">
      <c r="A338" s="218"/>
      <c r="B338" s="227"/>
      <c r="C338" s="227"/>
      <c r="D338" s="227"/>
      <c r="F338" s="227"/>
      <c r="G338" s="227"/>
      <c r="H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X338" s="644"/>
      <c r="Y338" s="645"/>
      <c r="Z338" s="633"/>
      <c r="AA338" s="633"/>
      <c r="AB338" s="633"/>
      <c r="AC338" s="633"/>
      <c r="AD338" s="633"/>
      <c r="AE338" s="633"/>
      <c r="AF338" s="633"/>
      <c r="AG338" s="633"/>
      <c r="AH338" s="633"/>
      <c r="AI338" s="633"/>
      <c r="AJ338" s="633"/>
      <c r="AK338" s="633"/>
      <c r="AL338" s="636"/>
    </row>
    <row r="339" spans="1:38" s="219" customFormat="1" ht="13.5" customHeight="1">
      <c r="A339" s="218"/>
      <c r="B339" s="229"/>
      <c r="C339" s="228">
        <v>421</v>
      </c>
      <c r="D339" s="229"/>
      <c r="E339" s="228">
        <v>422.589</v>
      </c>
      <c r="F339" s="229"/>
      <c r="G339" s="228">
        <v>330</v>
      </c>
      <c r="H339" s="229"/>
      <c r="I339" s="228">
        <v>399</v>
      </c>
      <c r="J339" s="229"/>
      <c r="K339" s="228">
        <v>379</v>
      </c>
      <c r="L339" s="229"/>
      <c r="M339" s="228">
        <v>353</v>
      </c>
      <c r="N339" s="229"/>
      <c r="O339" s="228">
        <v>378</v>
      </c>
      <c r="P339" s="229"/>
      <c r="Q339" s="228">
        <v>344</v>
      </c>
      <c r="R339" s="229"/>
      <c r="S339" s="228">
        <v>307</v>
      </c>
      <c r="T339" s="229"/>
      <c r="U339" s="228">
        <v>330.60599999999999</v>
      </c>
      <c r="V339" s="637">
        <f>SUM(C339:U339)</f>
        <v>3664.1949999999997</v>
      </c>
      <c r="W339" s="638"/>
      <c r="X339" s="644"/>
      <c r="Y339" s="645"/>
      <c r="Z339" s="633"/>
      <c r="AA339" s="633"/>
      <c r="AB339" s="633"/>
      <c r="AC339" s="633"/>
      <c r="AD339" s="633"/>
      <c r="AE339" s="633"/>
      <c r="AF339" s="633"/>
      <c r="AG339" s="633"/>
      <c r="AH339" s="633"/>
      <c r="AI339" s="633"/>
      <c r="AJ339" s="633"/>
      <c r="AK339" s="633"/>
      <c r="AL339" s="636"/>
    </row>
    <row r="340" spans="1:38" s="219" customFormat="1" ht="13.5" customHeight="1">
      <c r="A340" s="218"/>
      <c r="B340" s="230"/>
      <c r="C340" s="228"/>
      <c r="D340" s="230"/>
      <c r="E340" s="228"/>
      <c r="F340" s="230"/>
      <c r="G340" s="228"/>
      <c r="H340" s="230" t="s">
        <v>309</v>
      </c>
      <c r="I340" s="227"/>
      <c r="J340" s="230" t="s">
        <v>253</v>
      </c>
      <c r="K340" s="228"/>
      <c r="L340" s="230"/>
      <c r="M340" s="228"/>
      <c r="N340" s="230"/>
      <c r="O340" s="228"/>
      <c r="P340" s="230"/>
      <c r="Q340" s="228"/>
      <c r="R340" s="230"/>
      <c r="S340" s="228"/>
      <c r="T340" s="230"/>
      <c r="U340" s="228"/>
      <c r="X340" s="644"/>
      <c r="Y340" s="645"/>
      <c r="Z340" s="633"/>
      <c r="AA340" s="633"/>
      <c r="AB340" s="633"/>
      <c r="AC340" s="633"/>
      <c r="AD340" s="633"/>
      <c r="AE340" s="633"/>
      <c r="AF340" s="633"/>
      <c r="AG340" s="633"/>
      <c r="AH340" s="633"/>
      <c r="AI340" s="633"/>
      <c r="AJ340" s="633"/>
      <c r="AK340" s="633"/>
      <c r="AL340" s="636"/>
    </row>
    <row r="341" spans="1:38" s="219" customFormat="1" ht="13.5" customHeight="1" thickBot="1">
      <c r="A341" s="218"/>
      <c r="B341" s="274"/>
      <c r="D341" s="274"/>
      <c r="F341" s="274"/>
      <c r="H341" s="274"/>
      <c r="I341" s="227"/>
      <c r="J341" s="274"/>
      <c r="L341" s="274"/>
      <c r="N341" s="274"/>
      <c r="P341" s="274"/>
      <c r="R341" s="274"/>
      <c r="T341" s="274"/>
      <c r="X341" s="644"/>
      <c r="Y341" s="645"/>
      <c r="Z341" s="633"/>
      <c r="AA341" s="633"/>
      <c r="AB341" s="633"/>
      <c r="AC341" s="633"/>
      <c r="AD341" s="633"/>
      <c r="AE341" s="633"/>
      <c r="AF341" s="633"/>
      <c r="AG341" s="633"/>
      <c r="AH341" s="633"/>
      <c r="AI341" s="633"/>
      <c r="AJ341" s="633"/>
      <c r="AK341" s="633"/>
      <c r="AL341" s="636"/>
    </row>
    <row r="342" spans="1:38" s="219" customFormat="1" ht="14" customHeight="1">
      <c r="A342" s="218"/>
      <c r="B342" s="227" t="s">
        <v>12</v>
      </c>
      <c r="C342" s="227"/>
      <c r="D342" s="227" t="s">
        <v>71</v>
      </c>
      <c r="E342" s="227"/>
      <c r="F342" s="227" t="s">
        <v>24</v>
      </c>
      <c r="G342" s="227"/>
      <c r="H342" s="227" t="s">
        <v>12</v>
      </c>
      <c r="I342" s="227"/>
      <c r="J342" s="227" t="s">
        <v>55</v>
      </c>
      <c r="K342" s="227"/>
      <c r="L342" s="227" t="s">
        <v>11</v>
      </c>
      <c r="M342" s="227"/>
      <c r="N342" s="227" t="s">
        <v>12</v>
      </c>
      <c r="O342" s="227"/>
      <c r="P342" s="227" t="s">
        <v>12</v>
      </c>
      <c r="Q342" s="227"/>
      <c r="R342" s="227" t="s">
        <v>11</v>
      </c>
      <c r="S342" s="227"/>
      <c r="T342" s="227" t="s">
        <v>11</v>
      </c>
      <c r="U342" s="227"/>
      <c r="X342" s="644"/>
      <c r="Y342" s="645"/>
      <c r="Z342" s="633"/>
      <c r="AA342" s="633"/>
      <c r="AB342" s="633"/>
      <c r="AC342" s="633"/>
      <c r="AD342" s="633"/>
      <c r="AE342" s="633"/>
      <c r="AF342" s="633"/>
      <c r="AG342" s="633"/>
      <c r="AH342" s="633"/>
      <c r="AI342" s="633"/>
      <c r="AJ342" s="633"/>
      <c r="AK342" s="633"/>
      <c r="AL342" s="636"/>
    </row>
    <row r="343" spans="1:38" s="219" customFormat="1" ht="14" customHeight="1">
      <c r="A343" s="218"/>
      <c r="C343" s="227"/>
      <c r="E343" s="233"/>
      <c r="G343" s="232" t="s">
        <v>654</v>
      </c>
      <c r="I343" s="232"/>
      <c r="K343" s="227"/>
      <c r="M343" s="227"/>
      <c r="O343" s="227"/>
      <c r="Q343" s="227"/>
      <c r="S343" s="227"/>
      <c r="U343" s="227"/>
      <c r="X343" s="644"/>
      <c r="Y343" s="645"/>
      <c r="Z343" s="633"/>
      <c r="AA343" s="633"/>
      <c r="AB343" s="633"/>
      <c r="AC343" s="633"/>
      <c r="AD343" s="633"/>
      <c r="AE343" s="633"/>
      <c r="AF343" s="633"/>
      <c r="AG343" s="633"/>
      <c r="AH343" s="633"/>
      <c r="AI343" s="633"/>
      <c r="AJ343" s="633"/>
      <c r="AK343" s="633"/>
      <c r="AL343" s="636"/>
    </row>
    <row r="344" spans="1:38" s="219" customFormat="1" ht="13.5" customHeight="1">
      <c r="A344" s="218"/>
      <c r="G344" s="235"/>
      <c r="S344" s="233"/>
      <c r="X344" s="644">
        <f>V351/1000</f>
        <v>3.5903400000000003</v>
      </c>
      <c r="Y344" s="645">
        <f>X344</f>
        <v>3.5903400000000003</v>
      </c>
      <c r="Z344" s="633"/>
      <c r="AA344" s="632">
        <f>COUNTA(B347:U347)</f>
        <v>10</v>
      </c>
      <c r="AB344" s="633">
        <v>10</v>
      </c>
      <c r="AC344" s="632">
        <f>AA344-AB344</f>
        <v>0</v>
      </c>
      <c r="AD344" s="633">
        <v>10</v>
      </c>
      <c r="AE344" s="633">
        <f>AA344</f>
        <v>10</v>
      </c>
      <c r="AF344" s="633">
        <v>10</v>
      </c>
      <c r="AG344" s="633">
        <f>AE344-AF344</f>
        <v>0</v>
      </c>
      <c r="AH344" s="633">
        <v>10</v>
      </c>
      <c r="AI344" s="633"/>
      <c r="AJ344" s="633">
        <v>3.59</v>
      </c>
      <c r="AK344" s="633">
        <v>3.59</v>
      </c>
      <c r="AL344" s="636"/>
    </row>
    <row r="345" spans="1:38" s="219" customFormat="1" ht="13.5" customHeight="1">
      <c r="A345" s="218"/>
      <c r="X345" s="644"/>
      <c r="Y345" s="645"/>
      <c r="Z345" s="633"/>
      <c r="AA345" s="632"/>
      <c r="AB345" s="633"/>
      <c r="AC345" s="632"/>
      <c r="AD345" s="633"/>
      <c r="AE345" s="633"/>
      <c r="AF345" s="633"/>
      <c r="AG345" s="633"/>
      <c r="AH345" s="633"/>
      <c r="AI345" s="633"/>
      <c r="AJ345" s="633"/>
      <c r="AK345" s="633"/>
      <c r="AL345" s="636"/>
    </row>
    <row r="346" spans="1:38" s="219" customFormat="1" ht="13.5" customHeight="1">
      <c r="A346" s="218"/>
      <c r="B346" s="219">
        <v>271</v>
      </c>
      <c r="D346" s="219">
        <v>272</v>
      </c>
      <c r="F346" s="219">
        <v>273</v>
      </c>
      <c r="H346" s="219">
        <v>274</v>
      </c>
      <c r="J346" s="219">
        <v>275</v>
      </c>
      <c r="L346" s="219">
        <v>276</v>
      </c>
      <c r="N346" s="219">
        <v>277</v>
      </c>
      <c r="P346" s="219">
        <v>278</v>
      </c>
      <c r="R346" s="219">
        <v>279</v>
      </c>
      <c r="T346" s="219">
        <v>280</v>
      </c>
      <c r="X346" s="644"/>
      <c r="Y346" s="645"/>
      <c r="Z346" s="633"/>
      <c r="AA346" s="633"/>
      <c r="AB346" s="633"/>
      <c r="AC346" s="633"/>
      <c r="AD346" s="633"/>
      <c r="AE346" s="633"/>
      <c r="AF346" s="633"/>
      <c r="AG346" s="633"/>
      <c r="AH346" s="633"/>
      <c r="AI346" s="633"/>
      <c r="AJ346" s="633"/>
      <c r="AK346" s="633"/>
      <c r="AL346" s="636"/>
    </row>
    <row r="347" spans="1:38" s="219" customFormat="1" ht="13.5" customHeight="1">
      <c r="A347" s="218"/>
      <c r="B347" s="227" t="s">
        <v>439</v>
      </c>
      <c r="C347" s="227"/>
      <c r="D347" s="227" t="s">
        <v>440</v>
      </c>
      <c r="E347" s="227"/>
      <c r="F347" s="227" t="s">
        <v>441</v>
      </c>
      <c r="G347" s="227"/>
      <c r="H347" s="227" t="s">
        <v>442</v>
      </c>
      <c r="I347" s="227"/>
      <c r="J347" s="227" t="s">
        <v>443</v>
      </c>
      <c r="K347" s="227"/>
      <c r="L347" s="227" t="s">
        <v>444</v>
      </c>
      <c r="M347" s="227"/>
      <c r="N347" s="227" t="s">
        <v>691</v>
      </c>
      <c r="O347" s="227"/>
      <c r="P347" s="227" t="s">
        <v>445</v>
      </c>
      <c r="Q347" s="227"/>
      <c r="R347" s="227" t="s">
        <v>446</v>
      </c>
      <c r="S347" s="227"/>
      <c r="T347" s="227" t="s">
        <v>447</v>
      </c>
      <c r="U347" s="227"/>
      <c r="X347" s="644"/>
      <c r="Y347" s="645"/>
      <c r="Z347" s="633"/>
      <c r="AA347" s="633"/>
      <c r="AB347" s="633"/>
      <c r="AC347" s="633"/>
      <c r="AD347" s="633"/>
      <c r="AE347" s="633"/>
      <c r="AF347" s="633"/>
      <c r="AG347" s="633"/>
      <c r="AH347" s="633"/>
      <c r="AI347" s="633"/>
      <c r="AJ347" s="633"/>
      <c r="AK347" s="633"/>
      <c r="AL347" s="636"/>
    </row>
    <row r="348" spans="1:38" s="219" customFormat="1" ht="13.5" customHeight="1">
      <c r="A348" s="218"/>
      <c r="X348" s="644"/>
      <c r="Y348" s="645"/>
      <c r="Z348" s="633"/>
      <c r="AA348" s="633"/>
      <c r="AB348" s="633"/>
      <c r="AC348" s="633"/>
      <c r="AD348" s="633"/>
      <c r="AE348" s="633"/>
      <c r="AF348" s="633"/>
      <c r="AG348" s="633"/>
      <c r="AH348" s="633"/>
      <c r="AI348" s="633"/>
      <c r="AJ348" s="633"/>
      <c r="AK348" s="633"/>
      <c r="AL348" s="636"/>
    </row>
    <row r="349" spans="1:38" s="219" customFormat="1" ht="13.5" customHeight="1">
      <c r="A349" s="218"/>
      <c r="B349" s="227"/>
      <c r="C349" s="227"/>
      <c r="D349" s="227"/>
      <c r="F349" s="227"/>
      <c r="G349" s="227"/>
      <c r="H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X349" s="644"/>
      <c r="Y349" s="645"/>
      <c r="Z349" s="633"/>
      <c r="AA349" s="633"/>
      <c r="AB349" s="633"/>
      <c r="AC349" s="633"/>
      <c r="AD349" s="633"/>
      <c r="AE349" s="633"/>
      <c r="AF349" s="633"/>
      <c r="AG349" s="633"/>
      <c r="AH349" s="633"/>
      <c r="AI349" s="633"/>
      <c r="AJ349" s="633"/>
      <c r="AK349" s="633"/>
      <c r="AL349" s="636"/>
    </row>
    <row r="350" spans="1:38" s="219" customFormat="1" ht="13.5" customHeight="1" thickBot="1">
      <c r="A350" s="218"/>
      <c r="B350" s="227"/>
      <c r="C350" s="227"/>
      <c r="D350" s="227"/>
      <c r="F350" s="227"/>
      <c r="G350" s="227"/>
      <c r="H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X350" s="644"/>
      <c r="Y350" s="645"/>
      <c r="Z350" s="633"/>
      <c r="AA350" s="633"/>
      <c r="AB350" s="633"/>
      <c r="AC350" s="633"/>
      <c r="AD350" s="633"/>
      <c r="AE350" s="633"/>
      <c r="AF350" s="633"/>
      <c r="AG350" s="633"/>
      <c r="AH350" s="633"/>
      <c r="AI350" s="633"/>
      <c r="AJ350" s="633"/>
      <c r="AK350" s="633"/>
      <c r="AL350" s="636"/>
    </row>
    <row r="351" spans="1:38" s="219" customFormat="1" ht="13.5" customHeight="1">
      <c r="A351" s="218"/>
      <c r="B351" s="229"/>
      <c r="C351" s="228">
        <v>268.315</v>
      </c>
      <c r="D351" s="229"/>
      <c r="E351" s="228">
        <v>354</v>
      </c>
      <c r="F351" s="229"/>
      <c r="G351" s="228">
        <v>360</v>
      </c>
      <c r="H351" s="229"/>
      <c r="I351" s="228">
        <v>362</v>
      </c>
      <c r="J351" s="229"/>
      <c r="K351" s="228">
        <v>341</v>
      </c>
      <c r="L351" s="229"/>
      <c r="M351" s="228">
        <v>331</v>
      </c>
      <c r="N351" s="229"/>
      <c r="O351" s="228">
        <v>360.02499999999998</v>
      </c>
      <c r="P351" s="252"/>
      <c r="Q351" s="228">
        <v>478</v>
      </c>
      <c r="R351" s="229"/>
      <c r="S351" s="228">
        <v>359</v>
      </c>
      <c r="T351" s="229"/>
      <c r="U351" s="228">
        <v>377</v>
      </c>
      <c r="V351" s="637">
        <f>SUM(C351:U351)</f>
        <v>3590.34</v>
      </c>
      <c r="W351" s="638"/>
      <c r="X351" s="644"/>
      <c r="Y351" s="645"/>
      <c r="Z351" s="633"/>
      <c r="AA351" s="633"/>
      <c r="AB351" s="633"/>
      <c r="AC351" s="633"/>
      <c r="AD351" s="633"/>
      <c r="AE351" s="633"/>
      <c r="AF351" s="633"/>
      <c r="AG351" s="633"/>
      <c r="AH351" s="633"/>
      <c r="AI351" s="633"/>
      <c r="AJ351" s="633"/>
      <c r="AK351" s="633"/>
      <c r="AL351" s="636"/>
    </row>
    <row r="352" spans="1:38" s="219" customFormat="1" ht="13.5" customHeight="1">
      <c r="A352" s="218"/>
      <c r="B352" s="230"/>
      <c r="C352" s="228"/>
      <c r="D352" s="288" t="s">
        <v>253</v>
      </c>
      <c r="E352" s="228"/>
      <c r="F352" s="230"/>
      <c r="G352" s="228"/>
      <c r="H352" s="230"/>
      <c r="I352" s="228"/>
      <c r="J352" s="230"/>
      <c r="K352" s="228"/>
      <c r="L352" s="230"/>
      <c r="M352" s="228"/>
      <c r="N352" s="230" t="s">
        <v>253</v>
      </c>
      <c r="O352" s="228"/>
      <c r="P352" s="230" t="s">
        <v>253</v>
      </c>
      <c r="Q352" s="228"/>
      <c r="R352" s="230" t="s">
        <v>253</v>
      </c>
      <c r="S352" s="228"/>
      <c r="T352" s="230" t="s">
        <v>253</v>
      </c>
      <c r="U352" s="228"/>
      <c r="X352" s="644"/>
      <c r="Y352" s="645"/>
      <c r="Z352" s="633"/>
      <c r="AA352" s="633"/>
      <c r="AB352" s="633"/>
      <c r="AC352" s="633"/>
      <c r="AD352" s="633"/>
      <c r="AE352" s="633"/>
      <c r="AF352" s="633"/>
      <c r="AG352" s="633"/>
      <c r="AH352" s="633"/>
      <c r="AI352" s="633"/>
      <c r="AJ352" s="633"/>
      <c r="AK352" s="633"/>
      <c r="AL352" s="636"/>
    </row>
    <row r="353" spans="1:38" s="219" customFormat="1" ht="13.5" customHeight="1" thickBot="1">
      <c r="A353" s="218"/>
      <c r="B353" s="274"/>
      <c r="D353" s="274"/>
      <c r="F353" s="274"/>
      <c r="H353" s="274"/>
      <c r="J353" s="274"/>
      <c r="L353" s="274"/>
      <c r="N353" s="274"/>
      <c r="P353" s="315"/>
      <c r="R353" s="274"/>
      <c r="T353" s="274"/>
      <c r="X353" s="644"/>
      <c r="Y353" s="645"/>
      <c r="Z353" s="633"/>
      <c r="AA353" s="633"/>
      <c r="AB353" s="633"/>
      <c r="AC353" s="633"/>
      <c r="AD353" s="633"/>
      <c r="AE353" s="633"/>
      <c r="AF353" s="633"/>
      <c r="AG353" s="633"/>
      <c r="AH353" s="633"/>
      <c r="AI353" s="633"/>
      <c r="AJ353" s="633"/>
      <c r="AK353" s="633"/>
      <c r="AL353" s="636"/>
    </row>
    <row r="354" spans="1:38" s="219" customFormat="1" ht="14" customHeight="1">
      <c r="A354" s="218"/>
      <c r="B354" s="227" t="s">
        <v>70</v>
      </c>
      <c r="C354" s="227"/>
      <c r="D354" s="227" t="s">
        <v>10</v>
      </c>
      <c r="E354" s="227"/>
      <c r="F354" s="227" t="s">
        <v>11</v>
      </c>
      <c r="G354" s="227"/>
      <c r="H354" s="227" t="s">
        <v>12</v>
      </c>
      <c r="I354" s="227"/>
      <c r="J354" s="227" t="s">
        <v>11</v>
      </c>
      <c r="K354" s="227"/>
      <c r="L354" s="227" t="s">
        <v>11</v>
      </c>
      <c r="M354" s="227"/>
      <c r="N354" s="227" t="s">
        <v>11</v>
      </c>
      <c r="O354" s="227"/>
      <c r="P354" s="227" t="s">
        <v>53</v>
      </c>
      <c r="Q354" s="227"/>
      <c r="R354" s="227" t="s">
        <v>22</v>
      </c>
      <c r="S354" s="227"/>
      <c r="T354" s="227" t="s">
        <v>11</v>
      </c>
      <c r="U354" s="227"/>
      <c r="X354" s="644"/>
      <c r="Y354" s="645"/>
      <c r="Z354" s="633"/>
      <c r="AA354" s="633"/>
      <c r="AB354" s="633"/>
      <c r="AC354" s="633"/>
      <c r="AD354" s="633"/>
      <c r="AE354" s="633"/>
      <c r="AF354" s="633"/>
      <c r="AG354" s="633"/>
      <c r="AH354" s="633"/>
      <c r="AI354" s="633"/>
      <c r="AJ354" s="633"/>
      <c r="AK354" s="633"/>
      <c r="AL354" s="636"/>
    </row>
    <row r="355" spans="1:38" s="219" customFormat="1" ht="14" customHeight="1">
      <c r="A355" s="218"/>
      <c r="C355" s="227"/>
      <c r="X355" s="644"/>
      <c r="Y355" s="645"/>
      <c r="Z355" s="633"/>
      <c r="AA355" s="633"/>
      <c r="AB355" s="633"/>
      <c r="AC355" s="633"/>
      <c r="AD355" s="633"/>
      <c r="AE355" s="633"/>
      <c r="AF355" s="633"/>
      <c r="AG355" s="633"/>
      <c r="AH355" s="633"/>
      <c r="AI355" s="633"/>
      <c r="AJ355" s="633"/>
      <c r="AK355" s="633"/>
      <c r="AL355" s="636"/>
    </row>
    <row r="356" spans="1:38" s="219" customFormat="1" ht="13.5" customHeight="1">
      <c r="A356" s="218"/>
      <c r="X356" s="644">
        <f>V363/1000</f>
        <v>3.9315749999999996</v>
      </c>
      <c r="Y356" s="645">
        <f>X356</f>
        <v>3.9315749999999996</v>
      </c>
      <c r="Z356" s="633"/>
      <c r="AA356" s="632">
        <f>COUNTA(B359:V359)</f>
        <v>10</v>
      </c>
      <c r="AB356" s="633">
        <v>10</v>
      </c>
      <c r="AC356" s="632">
        <f>AA356-AB356</f>
        <v>0</v>
      </c>
      <c r="AD356" s="633">
        <v>10</v>
      </c>
      <c r="AE356" s="633">
        <f>AA356</f>
        <v>10</v>
      </c>
      <c r="AF356" s="633">
        <v>10</v>
      </c>
      <c r="AG356" s="633">
        <f>AE356-AF356</f>
        <v>0</v>
      </c>
      <c r="AH356" s="633">
        <v>10</v>
      </c>
      <c r="AI356" s="633"/>
      <c r="AJ356" s="633">
        <v>0.83899999999999997</v>
      </c>
      <c r="AK356" s="633">
        <v>0.83899999999999997</v>
      </c>
      <c r="AL356" s="636"/>
    </row>
    <row r="357" spans="1:38" s="219" customFormat="1" ht="13.5" customHeight="1">
      <c r="A357" s="218"/>
      <c r="X357" s="644"/>
      <c r="Y357" s="645"/>
      <c r="Z357" s="633"/>
      <c r="AA357" s="632"/>
      <c r="AB357" s="633"/>
      <c r="AC357" s="632"/>
      <c r="AD357" s="633"/>
      <c r="AE357" s="633"/>
      <c r="AF357" s="633"/>
      <c r="AG357" s="633"/>
      <c r="AH357" s="633"/>
      <c r="AI357" s="633"/>
      <c r="AJ357" s="633"/>
      <c r="AK357" s="633"/>
      <c r="AL357" s="636"/>
    </row>
    <row r="358" spans="1:38" s="219" customFormat="1" ht="13.5" customHeight="1">
      <c r="A358" s="218"/>
      <c r="B358" s="219">
        <v>281</v>
      </c>
      <c r="D358" s="219">
        <v>282</v>
      </c>
      <c r="F358" s="219">
        <v>283</v>
      </c>
      <c r="H358" s="219">
        <v>284</v>
      </c>
      <c r="J358" s="219">
        <v>285</v>
      </c>
      <c r="L358" s="219">
        <v>286</v>
      </c>
      <c r="N358" s="219">
        <v>287</v>
      </c>
      <c r="P358" s="219">
        <v>288</v>
      </c>
      <c r="R358" s="219">
        <v>289</v>
      </c>
      <c r="T358" s="219">
        <v>290</v>
      </c>
      <c r="X358" s="644"/>
      <c r="Y358" s="645"/>
      <c r="Z358" s="633"/>
      <c r="AA358" s="633"/>
      <c r="AB358" s="633"/>
      <c r="AC358" s="633"/>
      <c r="AD358" s="633"/>
      <c r="AE358" s="633"/>
      <c r="AF358" s="633"/>
      <c r="AG358" s="633"/>
      <c r="AH358" s="633"/>
      <c r="AI358" s="633"/>
      <c r="AJ358" s="633"/>
      <c r="AK358" s="633"/>
      <c r="AL358" s="636"/>
    </row>
    <row r="359" spans="1:38" s="219" customFormat="1" ht="13.5" customHeight="1">
      <c r="A359" s="218"/>
      <c r="B359" s="227" t="s">
        <v>448</v>
      </c>
      <c r="D359" s="227" t="s">
        <v>449</v>
      </c>
      <c r="E359" s="227"/>
      <c r="F359" s="227" t="s">
        <v>450</v>
      </c>
      <c r="G359" s="227"/>
      <c r="H359" s="227" t="s">
        <v>451</v>
      </c>
      <c r="I359" s="227"/>
      <c r="J359" s="227" t="s">
        <v>692</v>
      </c>
      <c r="K359" s="227"/>
      <c r="L359" s="227" t="s">
        <v>452</v>
      </c>
      <c r="M359" s="227"/>
      <c r="N359" s="227" t="s">
        <v>453</v>
      </c>
      <c r="O359" s="227"/>
      <c r="P359" s="227" t="s">
        <v>454</v>
      </c>
      <c r="Q359" s="227"/>
      <c r="R359" s="227" t="s">
        <v>455</v>
      </c>
      <c r="S359" s="227"/>
      <c r="T359" s="227" t="s">
        <v>456</v>
      </c>
      <c r="U359" s="227"/>
      <c r="X359" s="644"/>
      <c r="Y359" s="645"/>
      <c r="Z359" s="633"/>
      <c r="AA359" s="633"/>
      <c r="AB359" s="633"/>
      <c r="AC359" s="633"/>
      <c r="AD359" s="633"/>
      <c r="AE359" s="633"/>
      <c r="AF359" s="633"/>
      <c r="AG359" s="633"/>
      <c r="AH359" s="633"/>
      <c r="AI359" s="633"/>
      <c r="AJ359" s="633"/>
      <c r="AK359" s="633"/>
      <c r="AL359" s="636"/>
    </row>
    <row r="360" spans="1:38" s="219" customFormat="1" ht="13.5" customHeight="1">
      <c r="A360" s="218"/>
      <c r="X360" s="644"/>
      <c r="Y360" s="645"/>
      <c r="Z360" s="633"/>
      <c r="AA360" s="633"/>
      <c r="AB360" s="633"/>
      <c r="AC360" s="633"/>
      <c r="AD360" s="633"/>
      <c r="AE360" s="633"/>
      <c r="AF360" s="633"/>
      <c r="AG360" s="633"/>
      <c r="AH360" s="633"/>
      <c r="AI360" s="633"/>
      <c r="AJ360" s="633"/>
      <c r="AK360" s="633"/>
      <c r="AL360" s="636"/>
    </row>
    <row r="361" spans="1:38" s="219" customFormat="1" ht="13.5" customHeight="1">
      <c r="A361" s="218"/>
      <c r="B361" s="227"/>
      <c r="D361" s="227"/>
      <c r="F361" s="227"/>
      <c r="G361" s="227"/>
      <c r="H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X361" s="644"/>
      <c r="Y361" s="645"/>
      <c r="Z361" s="633"/>
      <c r="AA361" s="633"/>
      <c r="AB361" s="633"/>
      <c r="AC361" s="633"/>
      <c r="AD361" s="633"/>
      <c r="AE361" s="633"/>
      <c r="AF361" s="633"/>
      <c r="AG361" s="633"/>
      <c r="AH361" s="633"/>
      <c r="AI361" s="633"/>
      <c r="AJ361" s="633"/>
      <c r="AK361" s="633"/>
      <c r="AL361" s="636"/>
    </row>
    <row r="362" spans="1:38" s="219" customFormat="1" ht="13.5" customHeight="1" thickBot="1">
      <c r="A362" s="218"/>
      <c r="B362" s="227"/>
      <c r="D362" s="227"/>
      <c r="F362" s="227"/>
      <c r="G362" s="227"/>
      <c r="H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X362" s="644"/>
      <c r="Y362" s="645"/>
      <c r="Z362" s="633"/>
      <c r="AA362" s="633"/>
      <c r="AB362" s="633"/>
      <c r="AC362" s="633"/>
      <c r="AD362" s="633"/>
      <c r="AE362" s="633"/>
      <c r="AF362" s="633"/>
      <c r="AG362" s="633"/>
      <c r="AH362" s="633"/>
      <c r="AI362" s="633"/>
      <c r="AJ362" s="633"/>
      <c r="AK362" s="633"/>
      <c r="AL362" s="636"/>
    </row>
    <row r="363" spans="1:38" s="219" customFormat="1" ht="13.5" customHeight="1">
      <c r="A363" s="218"/>
      <c r="B363" s="229"/>
      <c r="C363" s="228">
        <v>434</v>
      </c>
      <c r="D363" s="229"/>
      <c r="E363" s="228">
        <v>405.02</v>
      </c>
      <c r="F363" s="229"/>
      <c r="G363" s="228">
        <v>390.995</v>
      </c>
      <c r="H363" s="229"/>
      <c r="I363" s="228">
        <v>312</v>
      </c>
      <c r="J363" s="229"/>
      <c r="K363" s="228">
        <v>498.56</v>
      </c>
      <c r="L363" s="229"/>
      <c r="M363" s="228">
        <v>382</v>
      </c>
      <c r="N363" s="229"/>
      <c r="O363" s="228">
        <v>346</v>
      </c>
      <c r="P363" s="229"/>
      <c r="Q363" s="228">
        <v>381</v>
      </c>
      <c r="R363" s="229"/>
      <c r="S363" s="228">
        <v>366</v>
      </c>
      <c r="T363" s="229"/>
      <c r="U363" s="228">
        <v>416</v>
      </c>
      <c r="V363" s="637">
        <f>SUM(C363:U363)</f>
        <v>3931.5749999999998</v>
      </c>
      <c r="W363" s="638"/>
      <c r="X363" s="644"/>
      <c r="Y363" s="645"/>
      <c r="Z363" s="633"/>
      <c r="AA363" s="633"/>
      <c r="AB363" s="633"/>
      <c r="AC363" s="633"/>
      <c r="AD363" s="633"/>
      <c r="AE363" s="633"/>
      <c r="AF363" s="633"/>
      <c r="AG363" s="633"/>
      <c r="AH363" s="633"/>
      <c r="AI363" s="633"/>
      <c r="AJ363" s="633"/>
      <c r="AK363" s="633"/>
      <c r="AL363" s="636"/>
    </row>
    <row r="364" spans="1:38" s="219" customFormat="1" ht="13.5" customHeight="1">
      <c r="A364" s="218"/>
      <c r="B364" s="230"/>
      <c r="D364" s="230"/>
      <c r="E364" s="228"/>
      <c r="F364" s="230" t="s">
        <v>253</v>
      </c>
      <c r="G364" s="228"/>
      <c r="H364" s="230"/>
      <c r="I364" s="228"/>
      <c r="J364" s="230" t="s">
        <v>253</v>
      </c>
      <c r="K364" s="228"/>
      <c r="L364" s="230" t="s">
        <v>309</v>
      </c>
      <c r="M364" s="228"/>
      <c r="N364" s="230" t="s">
        <v>253</v>
      </c>
      <c r="O364" s="227"/>
      <c r="P364" s="230" t="s">
        <v>253</v>
      </c>
      <c r="Q364" s="228"/>
      <c r="R364" s="230"/>
      <c r="S364" s="228"/>
      <c r="T364" s="230"/>
      <c r="U364" s="228"/>
      <c r="X364" s="644"/>
      <c r="Y364" s="645"/>
      <c r="Z364" s="633"/>
      <c r="AA364" s="633"/>
      <c r="AB364" s="633"/>
      <c r="AC364" s="633"/>
      <c r="AD364" s="633"/>
      <c r="AE364" s="633"/>
      <c r="AF364" s="633"/>
      <c r="AG364" s="633"/>
      <c r="AH364" s="633"/>
      <c r="AI364" s="633"/>
      <c r="AJ364" s="633"/>
      <c r="AK364" s="633"/>
      <c r="AL364" s="636"/>
    </row>
    <row r="365" spans="1:38" s="219" customFormat="1" ht="13.5" customHeight="1" thickBot="1">
      <c r="A365" s="218"/>
      <c r="B365" s="274"/>
      <c r="D365" s="274"/>
      <c r="F365" s="274"/>
      <c r="H365" s="274"/>
      <c r="J365" s="274"/>
      <c r="L365" s="274"/>
      <c r="N365" s="274"/>
      <c r="O365" s="227"/>
      <c r="P365" s="274"/>
      <c r="R365" s="274"/>
      <c r="T365" s="274"/>
      <c r="X365" s="644"/>
      <c r="Y365" s="645"/>
      <c r="Z365" s="633"/>
      <c r="AA365" s="633"/>
      <c r="AB365" s="633"/>
      <c r="AC365" s="633"/>
      <c r="AD365" s="633"/>
      <c r="AE365" s="633"/>
      <c r="AF365" s="633"/>
      <c r="AG365" s="633"/>
      <c r="AH365" s="633"/>
      <c r="AI365" s="633"/>
      <c r="AJ365" s="633"/>
      <c r="AK365" s="633"/>
      <c r="AL365" s="636"/>
    </row>
    <row r="366" spans="1:38" s="219" customFormat="1" ht="14" customHeight="1">
      <c r="A366" s="218"/>
      <c r="B366" s="227" t="s">
        <v>55</v>
      </c>
      <c r="D366" s="227" t="s">
        <v>55</v>
      </c>
      <c r="E366" s="227"/>
      <c r="F366" s="227" t="s">
        <v>80</v>
      </c>
      <c r="G366" s="227"/>
      <c r="H366" s="227" t="s">
        <v>55</v>
      </c>
      <c r="I366" s="227"/>
      <c r="J366" s="227" t="s">
        <v>22</v>
      </c>
      <c r="K366" s="227"/>
      <c r="L366" s="227" t="s">
        <v>167</v>
      </c>
      <c r="M366" s="227"/>
      <c r="N366" s="227" t="s">
        <v>71</v>
      </c>
      <c r="O366" s="227"/>
      <c r="P366" s="227" t="s">
        <v>12</v>
      </c>
      <c r="Q366" s="227"/>
      <c r="R366" s="227" t="s">
        <v>12</v>
      </c>
      <c r="S366" s="227"/>
      <c r="T366" s="227" t="s">
        <v>12</v>
      </c>
      <c r="U366" s="227"/>
      <c r="X366" s="644"/>
      <c r="Y366" s="645"/>
      <c r="Z366" s="633"/>
      <c r="AA366" s="633"/>
      <c r="AB366" s="633"/>
      <c r="AC366" s="633"/>
      <c r="AD366" s="633"/>
      <c r="AE366" s="633"/>
      <c r="AF366" s="633"/>
      <c r="AG366" s="633"/>
      <c r="AH366" s="633"/>
      <c r="AI366" s="633"/>
      <c r="AJ366" s="633"/>
      <c r="AK366" s="633"/>
      <c r="AL366" s="636"/>
    </row>
    <row r="367" spans="1:38" s="219" customFormat="1" ht="14" customHeight="1">
      <c r="A367" s="218"/>
      <c r="G367" s="233"/>
      <c r="J367" s="238" t="s">
        <v>914</v>
      </c>
      <c r="K367" s="233" t="s">
        <v>903</v>
      </c>
      <c r="L367" s="238" t="s">
        <v>914</v>
      </c>
      <c r="O367" s="235"/>
      <c r="S367" s="227"/>
      <c r="X367" s="644"/>
      <c r="Y367" s="645"/>
      <c r="Z367" s="633"/>
      <c r="AA367" s="633"/>
      <c r="AB367" s="633"/>
      <c r="AC367" s="633"/>
      <c r="AD367" s="633"/>
      <c r="AE367" s="633"/>
      <c r="AF367" s="633"/>
      <c r="AG367" s="633"/>
      <c r="AH367" s="633"/>
      <c r="AI367" s="633"/>
      <c r="AJ367" s="633"/>
      <c r="AK367" s="633"/>
      <c r="AL367" s="636"/>
    </row>
    <row r="368" spans="1:38" s="219" customFormat="1" ht="13.5" customHeight="1">
      <c r="A368" s="218"/>
      <c r="L368" s="242"/>
      <c r="O368" s="253"/>
      <c r="X368" s="644">
        <f>V375/1000</f>
        <v>2.944699</v>
      </c>
      <c r="Y368" s="645">
        <f>X368</f>
        <v>2.944699</v>
      </c>
      <c r="Z368" s="633">
        <v>1</v>
      </c>
      <c r="AA368" s="633">
        <f>COUNTA(B371:R371)</f>
        <v>9</v>
      </c>
      <c r="AB368" s="633">
        <v>9</v>
      </c>
      <c r="AC368" s="633">
        <f>AA368-AB368</f>
        <v>0</v>
      </c>
      <c r="AD368" s="633">
        <v>9</v>
      </c>
      <c r="AE368" s="633">
        <f>AA368</f>
        <v>9</v>
      </c>
      <c r="AF368" s="633">
        <v>8</v>
      </c>
      <c r="AG368" s="633">
        <f>AE368-AF368</f>
        <v>1</v>
      </c>
      <c r="AH368" s="633">
        <v>3</v>
      </c>
      <c r="AI368" s="633"/>
      <c r="AJ368" s="633"/>
      <c r="AK368" s="633"/>
      <c r="AL368" s="636"/>
    </row>
    <row r="369" spans="1:38" s="219" customFormat="1" ht="13.5" customHeight="1" thickBot="1">
      <c r="A369" s="218"/>
      <c r="O369" s="253"/>
      <c r="X369" s="644"/>
      <c r="Y369" s="645"/>
      <c r="Z369" s="633"/>
      <c r="AA369" s="633"/>
      <c r="AB369" s="633"/>
      <c r="AC369" s="633"/>
      <c r="AD369" s="633"/>
      <c r="AE369" s="633"/>
      <c r="AF369" s="633"/>
      <c r="AG369" s="633"/>
      <c r="AH369" s="633"/>
      <c r="AI369" s="633"/>
      <c r="AJ369" s="633"/>
      <c r="AK369" s="633"/>
      <c r="AL369" s="636"/>
    </row>
    <row r="370" spans="1:38" s="219" customFormat="1" ht="13.5" customHeight="1">
      <c r="A370" s="218"/>
      <c r="B370" s="219">
        <v>291</v>
      </c>
      <c r="D370" s="219">
        <v>292</v>
      </c>
      <c r="F370" s="219">
        <v>293</v>
      </c>
      <c r="H370" s="219">
        <v>294</v>
      </c>
      <c r="J370" s="219">
        <v>295</v>
      </c>
      <c r="L370" s="219">
        <v>296</v>
      </c>
      <c r="N370" s="219">
        <v>297</v>
      </c>
      <c r="P370" s="219">
        <v>298</v>
      </c>
      <c r="R370" s="219">
        <v>299</v>
      </c>
      <c r="T370" s="254" t="s">
        <v>925</v>
      </c>
      <c r="X370" s="644"/>
      <c r="Y370" s="633"/>
      <c r="Z370" s="633"/>
      <c r="AA370" s="633"/>
      <c r="AB370" s="633"/>
      <c r="AC370" s="633"/>
      <c r="AD370" s="633"/>
      <c r="AE370" s="633"/>
      <c r="AF370" s="633"/>
      <c r="AG370" s="633"/>
      <c r="AH370" s="633"/>
      <c r="AI370" s="633"/>
      <c r="AJ370" s="633"/>
      <c r="AK370" s="633"/>
      <c r="AL370" s="636"/>
    </row>
    <row r="371" spans="1:38" s="219" customFormat="1" ht="13.5" customHeight="1" thickBot="1">
      <c r="A371" s="218"/>
      <c r="B371" s="227" t="s">
        <v>457</v>
      </c>
      <c r="D371" s="227" t="s">
        <v>458</v>
      </c>
      <c r="E371" s="227"/>
      <c r="F371" s="227" t="s">
        <v>693</v>
      </c>
      <c r="G371" s="227"/>
      <c r="H371" s="227" t="s">
        <v>459</v>
      </c>
      <c r="I371" s="227"/>
      <c r="J371" s="227" t="s">
        <v>460</v>
      </c>
      <c r="K371" s="227"/>
      <c r="L371" s="227" t="s">
        <v>461</v>
      </c>
      <c r="M371" s="227"/>
      <c r="N371" s="227" t="s">
        <v>462</v>
      </c>
      <c r="P371" s="219" t="s">
        <v>463</v>
      </c>
      <c r="R371" s="219" t="s">
        <v>464</v>
      </c>
      <c r="T371" s="255" t="s">
        <v>926</v>
      </c>
      <c r="X371" s="644"/>
      <c r="Y371" s="633"/>
      <c r="Z371" s="633"/>
      <c r="AA371" s="633"/>
      <c r="AB371" s="633"/>
      <c r="AC371" s="633"/>
      <c r="AD371" s="633"/>
      <c r="AE371" s="633"/>
      <c r="AF371" s="633"/>
      <c r="AG371" s="633"/>
      <c r="AH371" s="633"/>
      <c r="AI371" s="633"/>
      <c r="AJ371" s="633"/>
      <c r="AK371" s="633"/>
      <c r="AL371" s="636"/>
    </row>
    <row r="372" spans="1:38" s="219" customFormat="1" ht="13.5" customHeight="1">
      <c r="A372" s="218"/>
      <c r="U372" s="227"/>
      <c r="X372" s="644"/>
      <c r="Y372" s="633"/>
      <c r="Z372" s="633"/>
      <c r="AA372" s="633"/>
      <c r="AB372" s="633"/>
      <c r="AC372" s="633"/>
      <c r="AD372" s="633"/>
      <c r="AE372" s="633"/>
      <c r="AF372" s="633"/>
      <c r="AG372" s="633"/>
      <c r="AH372" s="633"/>
      <c r="AI372" s="633"/>
      <c r="AJ372" s="633"/>
      <c r="AK372" s="633"/>
      <c r="AL372" s="636"/>
    </row>
    <row r="373" spans="1:38" s="219" customFormat="1" ht="13.5" customHeight="1">
      <c r="A373" s="218"/>
      <c r="B373" s="227"/>
      <c r="D373" s="227"/>
      <c r="F373" s="227"/>
      <c r="G373" s="227"/>
      <c r="H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X373" s="644"/>
      <c r="Y373" s="633"/>
      <c r="Z373" s="633"/>
      <c r="AA373" s="633"/>
      <c r="AB373" s="633"/>
      <c r="AC373" s="633"/>
      <c r="AD373" s="633"/>
      <c r="AE373" s="633"/>
      <c r="AF373" s="633"/>
      <c r="AG373" s="633"/>
      <c r="AH373" s="633"/>
      <c r="AI373" s="633"/>
      <c r="AJ373" s="633"/>
      <c r="AK373" s="633"/>
      <c r="AL373" s="636"/>
    </row>
    <row r="374" spans="1:38" s="219" customFormat="1" ht="15" customHeight="1" thickBot="1">
      <c r="A374" s="218"/>
      <c r="B374" s="227"/>
      <c r="D374" s="227"/>
      <c r="F374" s="227"/>
      <c r="G374" s="227"/>
      <c r="H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X374" s="644"/>
      <c r="Y374" s="633"/>
      <c r="Z374" s="633"/>
      <c r="AA374" s="633"/>
      <c r="AB374" s="633"/>
      <c r="AC374" s="633"/>
      <c r="AD374" s="633"/>
      <c r="AE374" s="633"/>
      <c r="AF374" s="633"/>
      <c r="AG374" s="633"/>
      <c r="AH374" s="633"/>
      <c r="AI374" s="633"/>
      <c r="AJ374" s="633"/>
      <c r="AK374" s="633"/>
      <c r="AL374" s="636"/>
    </row>
    <row r="375" spans="1:38" s="219" customFormat="1" ht="13.5" customHeight="1">
      <c r="A375" s="218"/>
      <c r="B375" s="229"/>
      <c r="C375" s="347">
        <v>370</v>
      </c>
      <c r="D375" s="229"/>
      <c r="E375" s="228">
        <v>328</v>
      </c>
      <c r="F375" s="229"/>
      <c r="G375" s="228">
        <v>354.53199999999998</v>
      </c>
      <c r="H375" s="229"/>
      <c r="I375" s="228">
        <v>390</v>
      </c>
      <c r="J375" s="229"/>
      <c r="K375" s="228">
        <v>395</v>
      </c>
      <c r="L375" s="229"/>
      <c r="M375" s="228">
        <v>368.33100000000002</v>
      </c>
      <c r="N375" s="229"/>
      <c r="O375" s="219">
        <v>401.67399999999998</v>
      </c>
      <c r="P375" s="229"/>
      <c r="Q375" s="219">
        <v>177.173</v>
      </c>
      <c r="R375" s="229"/>
      <c r="S375" s="219">
        <v>159.989</v>
      </c>
      <c r="T375" s="254" t="s">
        <v>926</v>
      </c>
      <c r="V375" s="637">
        <f>SUM(C375:U375)</f>
        <v>2944.6990000000001</v>
      </c>
      <c r="W375" s="638"/>
      <c r="X375" s="644"/>
      <c r="Y375" s="633"/>
      <c r="Z375" s="633"/>
      <c r="AA375" s="633"/>
      <c r="AB375" s="633"/>
      <c r="AC375" s="633"/>
      <c r="AD375" s="633"/>
      <c r="AE375" s="633"/>
      <c r="AF375" s="633"/>
      <c r="AG375" s="633"/>
      <c r="AH375" s="633"/>
      <c r="AI375" s="633"/>
      <c r="AJ375" s="633"/>
      <c r="AK375" s="633"/>
      <c r="AL375" s="636"/>
    </row>
    <row r="376" spans="1:38" s="219" customFormat="1" ht="13.5" customHeight="1">
      <c r="A376" s="218"/>
      <c r="B376" s="230"/>
      <c r="D376" s="230"/>
      <c r="E376" s="228"/>
      <c r="F376" s="230"/>
      <c r="G376" s="228"/>
      <c r="H376" s="230"/>
      <c r="I376" s="228"/>
      <c r="J376" s="230"/>
      <c r="K376" s="228"/>
      <c r="L376" s="230"/>
      <c r="M376" s="228"/>
      <c r="N376" s="230"/>
      <c r="P376" s="230"/>
      <c r="R376" s="230"/>
      <c r="T376" s="346"/>
      <c r="X376" s="644"/>
      <c r="Y376" s="633"/>
      <c r="Z376" s="633"/>
      <c r="AA376" s="633"/>
      <c r="AB376" s="633"/>
      <c r="AC376" s="633"/>
      <c r="AD376" s="633"/>
      <c r="AE376" s="633"/>
      <c r="AF376" s="633"/>
      <c r="AG376" s="633"/>
      <c r="AH376" s="633"/>
      <c r="AI376" s="633"/>
      <c r="AJ376" s="633"/>
      <c r="AK376" s="633"/>
      <c r="AL376" s="636"/>
    </row>
    <row r="377" spans="1:38" s="219" customFormat="1" ht="15" customHeight="1" thickBot="1">
      <c r="A377" s="218"/>
      <c r="B377" s="274"/>
      <c r="D377" s="274"/>
      <c r="F377" s="274"/>
      <c r="H377" s="231"/>
      <c r="J377" s="231"/>
      <c r="L377" s="231"/>
      <c r="N377" s="231"/>
      <c r="P377" s="231"/>
      <c r="R377" s="231"/>
      <c r="T377" s="255"/>
      <c r="X377" s="644"/>
      <c r="Y377" s="633"/>
      <c r="Z377" s="633"/>
      <c r="AA377" s="633"/>
      <c r="AB377" s="633"/>
      <c r="AC377" s="633"/>
      <c r="AD377" s="633"/>
      <c r="AE377" s="633"/>
      <c r="AF377" s="633"/>
      <c r="AG377" s="633"/>
      <c r="AH377" s="633"/>
      <c r="AI377" s="633"/>
      <c r="AJ377" s="633"/>
      <c r="AK377" s="633"/>
      <c r="AL377" s="636"/>
    </row>
    <row r="378" spans="1:38" s="219" customFormat="1" ht="14" customHeight="1" thickBot="1">
      <c r="A378" s="218"/>
      <c r="B378" s="227" t="s">
        <v>55</v>
      </c>
      <c r="D378" s="227" t="s">
        <v>11</v>
      </c>
      <c r="E378" s="227"/>
      <c r="F378" s="227" t="s">
        <v>11</v>
      </c>
      <c r="G378" s="227"/>
      <c r="H378" s="227" t="s">
        <v>25</v>
      </c>
      <c r="I378" s="227"/>
      <c r="J378" s="256" t="s">
        <v>71</v>
      </c>
      <c r="K378" s="227"/>
      <c r="L378" s="256" t="s">
        <v>71</v>
      </c>
      <c r="M378" s="227"/>
      <c r="N378" s="227" t="s">
        <v>10</v>
      </c>
      <c r="P378" s="219" t="s">
        <v>24</v>
      </c>
      <c r="R378" s="219" t="s">
        <v>37</v>
      </c>
      <c r="U378" s="257"/>
      <c r="V378" s="652">
        <f>SUM(V22:W377)/1000</f>
        <v>106.85471999999999</v>
      </c>
      <c r="W378" s="653"/>
      <c r="X378" s="646"/>
      <c r="Y378" s="648"/>
      <c r="Z378" s="648"/>
      <c r="AA378" s="648"/>
      <c r="AB378" s="648"/>
      <c r="AC378" s="648"/>
      <c r="AD378" s="648"/>
      <c r="AE378" s="648"/>
      <c r="AF378" s="648"/>
      <c r="AG378" s="648"/>
      <c r="AH378" s="648"/>
      <c r="AI378" s="648"/>
      <c r="AJ378" s="648"/>
      <c r="AK378" s="648"/>
      <c r="AL378" s="649"/>
    </row>
    <row r="379" spans="1:38" s="219" customFormat="1" ht="20" customHeight="1" thickBot="1">
      <c r="A379" s="258"/>
      <c r="D379" s="259"/>
      <c r="E379" s="260"/>
      <c r="F379" s="259"/>
      <c r="G379" s="261"/>
      <c r="H379" s="259"/>
      <c r="I379" s="260"/>
      <c r="J379" s="259"/>
      <c r="K379" s="260"/>
      <c r="L379" s="259"/>
      <c r="M379" s="259"/>
      <c r="N379" s="259"/>
      <c r="O379" s="259"/>
      <c r="P379" s="262" t="s">
        <v>914</v>
      </c>
      <c r="Q379" s="263" t="s">
        <v>903</v>
      </c>
      <c r="R379" s="262" t="s">
        <v>914</v>
      </c>
      <c r="S379" s="259"/>
      <c r="T379" s="259"/>
      <c r="U379" s="654" t="s">
        <v>927</v>
      </c>
      <c r="V379" s="655"/>
      <c r="W379" s="656"/>
      <c r="X379" s="264">
        <f>SUM(X22:X378)</f>
        <v>106.85471999999999</v>
      </c>
      <c r="Y379" s="264">
        <f t="shared" ref="Y379:AL379" si="2">SUM(Y22:Y378)</f>
        <v>106.85471999999999</v>
      </c>
      <c r="Z379" s="265">
        <f t="shared" si="2"/>
        <v>19</v>
      </c>
      <c r="AA379" s="265">
        <f t="shared" si="2"/>
        <v>298</v>
      </c>
      <c r="AB379" s="265">
        <f t="shared" si="2"/>
        <v>293</v>
      </c>
      <c r="AC379" s="265">
        <f t="shared" si="2"/>
        <v>5</v>
      </c>
      <c r="AD379" s="265">
        <f t="shared" si="2"/>
        <v>292</v>
      </c>
      <c r="AE379" s="265">
        <f t="shared" si="2"/>
        <v>298</v>
      </c>
      <c r="AF379" s="265">
        <f t="shared" si="2"/>
        <v>200</v>
      </c>
      <c r="AG379" s="265">
        <f t="shared" si="2"/>
        <v>98</v>
      </c>
      <c r="AH379" s="265">
        <f t="shared" si="2"/>
        <v>127</v>
      </c>
      <c r="AI379" s="265">
        <f t="shared" si="2"/>
        <v>0</v>
      </c>
      <c r="AJ379" s="264">
        <f t="shared" si="2"/>
        <v>32.115000000000002</v>
      </c>
      <c r="AK379" s="264">
        <f t="shared" si="2"/>
        <v>31.632999999999999</v>
      </c>
      <c r="AL379" s="266">
        <f t="shared" si="2"/>
        <v>4.8360000000000003</v>
      </c>
    </row>
    <row r="380" spans="1:38" s="234" customFormat="1" ht="13.5" customHeight="1"/>
    <row r="381" spans="1:38" s="234" customFormat="1" ht="13.5" customHeight="1"/>
    <row r="382" spans="1:38" s="234" customFormat="1" ht="13.5" customHeight="1"/>
    <row r="383" spans="1:38" s="234" customFormat="1" ht="13.5" customHeight="1"/>
    <row r="384" spans="1:38" s="234" customFormat="1" ht="13.5" customHeight="1"/>
    <row r="385" s="234" customFormat="1" ht="13.5" customHeight="1"/>
    <row r="386" s="234" customFormat="1" ht="13.5" customHeight="1"/>
    <row r="387" s="234" customFormat="1" ht="13.5" customHeight="1"/>
    <row r="388" s="234" customFormat="1" ht="13.5" customHeight="1"/>
    <row r="389" s="234" customFormat="1" ht="13.5" customHeight="1"/>
    <row r="390" s="234" customFormat="1" ht="13.5" customHeight="1"/>
    <row r="391" s="234" customFormat="1" ht="13.5" customHeight="1"/>
    <row r="392" s="234" customFormat="1" ht="13.5" customHeight="1"/>
    <row r="393" s="234" customFormat="1" ht="13.5" customHeight="1"/>
    <row r="394" s="234" customFormat="1" ht="13.5" customHeight="1"/>
    <row r="395" s="234" customFormat="1" ht="13.5" customHeight="1"/>
    <row r="396" s="234" customFormat="1" ht="13.5" customHeight="1"/>
    <row r="397" s="234" customFormat="1" ht="13.5" customHeight="1"/>
    <row r="398" s="234" customFormat="1" ht="13.5" customHeight="1"/>
    <row r="399" s="234" customFormat="1" ht="13.5" customHeight="1"/>
    <row r="400" s="234" customFormat="1" ht="13.5" customHeight="1"/>
    <row r="401" s="234" customFormat="1" ht="13.5" customHeight="1"/>
    <row r="402" s="234" customFormat="1" ht="13.5" customHeight="1"/>
    <row r="403" s="234" customFormat="1" ht="13.5" customHeight="1"/>
    <row r="404" s="234" customFormat="1" ht="13.5" customHeight="1"/>
    <row r="405" s="234" customFormat="1" ht="13.5" customHeight="1"/>
    <row r="406" s="234" customFormat="1" ht="13.5" customHeight="1"/>
    <row r="407" s="234" customFormat="1" ht="13.5" customHeight="1"/>
    <row r="408" s="234" customFormat="1" ht="13.5" customHeight="1"/>
    <row r="409" s="234" customFormat="1" ht="13.5" customHeight="1"/>
    <row r="410" s="234" customFormat="1" ht="13.5" customHeight="1"/>
    <row r="411" s="234" customFormat="1" ht="13.5" customHeight="1"/>
    <row r="412" s="234" customFormat="1" ht="13.5" customHeight="1"/>
    <row r="413" s="234" customFormat="1" ht="13.5" customHeight="1"/>
    <row r="414" s="234" customFormat="1" ht="13.5" customHeight="1"/>
    <row r="415" s="234" customFormat="1" ht="13.5" customHeight="1"/>
    <row r="416" s="234" customFormat="1" ht="13.5" customHeight="1"/>
    <row r="417" s="234" customFormat="1" ht="13.5" customHeight="1"/>
    <row r="418" s="234" customFormat="1" ht="13.5" customHeight="1"/>
    <row r="419" s="234" customFormat="1" ht="13.5" customHeight="1"/>
    <row r="420" s="234" customFormat="1" ht="13.5" customHeight="1"/>
    <row r="421" s="234" customFormat="1" ht="13.5" customHeight="1"/>
    <row r="422" s="234" customFormat="1" ht="13.5" customHeight="1"/>
    <row r="423" s="234" customFormat="1" ht="13.5" customHeight="1"/>
    <row r="424" s="234" customFormat="1" ht="13.5" customHeight="1"/>
    <row r="425" s="234" customFormat="1" ht="13.5" customHeight="1"/>
    <row r="426" s="234" customFormat="1" ht="13.5" customHeight="1"/>
    <row r="427" s="234" customFormat="1" ht="13.5" customHeight="1"/>
    <row r="428" s="234" customFormat="1" ht="13.5" customHeight="1"/>
    <row r="429" s="234" customFormat="1" ht="13.5" customHeight="1"/>
    <row r="430" s="234" customFormat="1" ht="13.5" customHeight="1"/>
    <row r="431" s="234" customFormat="1" ht="13.5" customHeight="1"/>
    <row r="432" s="234" customFormat="1" ht="13.5" customHeight="1"/>
    <row r="433" spans="5:19" s="234" customFormat="1" ht="13.5" customHeight="1"/>
    <row r="434" spans="5:19" s="234" customFormat="1" ht="13.5" customHeight="1"/>
    <row r="435" spans="5:19" s="234" customFormat="1" ht="13.5" customHeight="1"/>
    <row r="436" spans="5:19" s="234" customFormat="1" ht="13.5" customHeight="1"/>
    <row r="437" spans="5:19" ht="13.5" customHeight="1">
      <c r="E437" s="234"/>
      <c r="G437" s="234"/>
      <c r="I437" s="234"/>
      <c r="M437" s="234"/>
      <c r="Q437" s="234"/>
      <c r="S437" s="234"/>
    </row>
    <row r="438" spans="5:19" ht="13.5" customHeight="1">
      <c r="E438" s="234"/>
      <c r="G438" s="234"/>
      <c r="I438" s="234"/>
      <c r="M438" s="234"/>
      <c r="Q438" s="234"/>
      <c r="S438" s="234"/>
    </row>
    <row r="439" spans="5:19" ht="13.5" customHeight="1">
      <c r="E439" s="234"/>
      <c r="G439" s="234"/>
      <c r="I439" s="234"/>
      <c r="M439" s="234"/>
      <c r="Q439" s="234"/>
      <c r="S439" s="234"/>
    </row>
    <row r="440" spans="5:19" ht="13.5" customHeight="1">
      <c r="E440" s="234"/>
      <c r="G440" s="234"/>
      <c r="I440" s="234"/>
      <c r="M440" s="234"/>
      <c r="Q440" s="234"/>
      <c r="S440" s="234"/>
    </row>
    <row r="441" spans="5:19" ht="13.5" customHeight="1">
      <c r="E441" s="234"/>
      <c r="G441" s="234"/>
      <c r="I441" s="234"/>
      <c r="M441" s="234"/>
      <c r="Q441" s="234"/>
      <c r="S441" s="234"/>
    </row>
    <row r="442" spans="5:19" ht="13.5" customHeight="1">
      <c r="E442" s="234"/>
      <c r="G442" s="234"/>
      <c r="I442" s="234"/>
      <c r="M442" s="234"/>
      <c r="Q442" s="234"/>
      <c r="S442" s="234"/>
    </row>
    <row r="443" spans="5:19" ht="13.5" customHeight="1">
      <c r="E443" s="234"/>
      <c r="G443" s="234"/>
      <c r="I443" s="234"/>
      <c r="M443" s="234"/>
      <c r="Q443" s="234"/>
      <c r="S443" s="234"/>
    </row>
    <row r="444" spans="5:19" ht="13.5" customHeight="1">
      <c r="E444" s="234"/>
      <c r="G444" s="234"/>
      <c r="I444" s="234"/>
      <c r="M444" s="234"/>
      <c r="Q444" s="234"/>
      <c r="S444" s="234"/>
    </row>
    <row r="445" spans="5:19" ht="13.5" customHeight="1">
      <c r="E445" s="234"/>
      <c r="G445" s="234"/>
      <c r="I445" s="234"/>
      <c r="M445" s="234"/>
      <c r="Q445" s="234"/>
      <c r="S445" s="234"/>
    </row>
    <row r="446" spans="5:19" ht="13.5" customHeight="1">
      <c r="E446" s="234"/>
      <c r="G446" s="234"/>
      <c r="I446" s="234"/>
      <c r="M446" s="234"/>
      <c r="Q446" s="234"/>
      <c r="S446" s="234"/>
    </row>
    <row r="447" spans="5:19" ht="13.5" customHeight="1">
      <c r="E447" s="234"/>
      <c r="G447" s="234"/>
      <c r="I447" s="234"/>
      <c r="M447" s="234"/>
      <c r="Q447" s="234"/>
      <c r="S447" s="234"/>
    </row>
    <row r="448" spans="5:19" ht="13.5" customHeight="1">
      <c r="E448" s="234"/>
      <c r="G448" s="234"/>
      <c r="I448" s="234"/>
      <c r="M448" s="234"/>
      <c r="Q448" s="234"/>
      <c r="S448" s="234"/>
    </row>
    <row r="449" spans="5:19" ht="13.5" customHeight="1">
      <c r="E449" s="234"/>
      <c r="G449" s="234"/>
      <c r="I449" s="234"/>
      <c r="M449" s="234"/>
      <c r="Q449" s="234"/>
      <c r="S449" s="234"/>
    </row>
    <row r="450" spans="5:19" ht="13.5" customHeight="1">
      <c r="E450" s="234"/>
      <c r="G450" s="234"/>
      <c r="I450" s="234"/>
      <c r="M450" s="234"/>
      <c r="Q450" s="234"/>
      <c r="S450" s="234"/>
    </row>
    <row r="451" spans="5:19" ht="13.5" customHeight="1">
      <c r="E451" s="234"/>
      <c r="G451" s="234"/>
      <c r="I451" s="234"/>
      <c r="M451" s="234"/>
      <c r="Q451" s="234"/>
      <c r="S451" s="234"/>
    </row>
    <row r="452" spans="5:19" ht="13.5" customHeight="1">
      <c r="E452" s="234"/>
      <c r="G452" s="234"/>
      <c r="I452" s="234"/>
      <c r="M452" s="234"/>
      <c r="Q452" s="234"/>
      <c r="S452" s="234"/>
    </row>
    <row r="453" spans="5:19" ht="13.5" customHeight="1">
      <c r="E453" s="234"/>
      <c r="G453" s="234"/>
      <c r="I453" s="234"/>
      <c r="M453" s="234"/>
      <c r="Q453" s="234"/>
      <c r="S453" s="234"/>
    </row>
    <row r="454" spans="5:19" ht="13.5" customHeight="1">
      <c r="E454" s="234"/>
      <c r="G454" s="234"/>
      <c r="I454" s="234"/>
      <c r="M454" s="234"/>
      <c r="Q454" s="234"/>
      <c r="S454" s="234"/>
    </row>
    <row r="455" spans="5:19" ht="13.5" customHeight="1">
      <c r="E455" s="234"/>
      <c r="G455" s="234"/>
      <c r="I455" s="234"/>
      <c r="M455" s="234"/>
      <c r="Q455" s="234"/>
      <c r="S455" s="234"/>
    </row>
    <row r="456" spans="5:19" ht="13.5" customHeight="1">
      <c r="E456" s="234"/>
      <c r="G456" s="234"/>
      <c r="I456" s="234"/>
      <c r="M456" s="234"/>
      <c r="Q456" s="234"/>
      <c r="S456" s="234"/>
    </row>
    <row r="457" spans="5:19" ht="13.5" customHeight="1">
      <c r="E457" s="234"/>
      <c r="G457" s="234"/>
      <c r="I457" s="234"/>
      <c r="M457" s="234"/>
      <c r="Q457" s="234"/>
      <c r="S457" s="234"/>
    </row>
    <row r="458" spans="5:19" ht="13.5" customHeight="1">
      <c r="E458" s="234"/>
      <c r="G458" s="234"/>
      <c r="I458" s="234"/>
      <c r="M458" s="234"/>
      <c r="Q458" s="234"/>
      <c r="S458" s="234"/>
    </row>
    <row r="459" spans="5:19" ht="13.5" customHeight="1">
      <c r="E459" s="234"/>
      <c r="G459" s="234"/>
      <c r="I459" s="234"/>
      <c r="M459" s="234"/>
      <c r="Q459" s="234"/>
      <c r="S459" s="234"/>
    </row>
    <row r="460" spans="5:19" ht="13.5" customHeight="1">
      <c r="E460" s="234"/>
      <c r="G460" s="234"/>
      <c r="I460" s="234"/>
      <c r="M460" s="234"/>
      <c r="Q460" s="234"/>
      <c r="S460" s="234"/>
    </row>
    <row r="461" spans="5:19" ht="13.5" customHeight="1">
      <c r="E461" s="234"/>
      <c r="G461" s="234"/>
      <c r="I461" s="234"/>
      <c r="M461" s="234"/>
      <c r="Q461" s="234"/>
      <c r="S461" s="234"/>
    </row>
    <row r="462" spans="5:19" ht="13.5" customHeight="1">
      <c r="E462" s="234"/>
      <c r="G462" s="234"/>
      <c r="I462" s="234"/>
      <c r="M462" s="234"/>
      <c r="Q462" s="234"/>
    </row>
    <row r="463" spans="5:19" ht="13.5" customHeight="1">
      <c r="E463" s="234"/>
      <c r="G463" s="234"/>
      <c r="I463" s="234"/>
      <c r="M463" s="234"/>
      <c r="Q463" s="234"/>
    </row>
    <row r="464" spans="5:19" ht="13.5" customHeight="1">
      <c r="E464" s="234"/>
      <c r="G464" s="234"/>
      <c r="I464" s="234"/>
      <c r="M464" s="234"/>
      <c r="Q464" s="234"/>
    </row>
    <row r="465" spans="5:17" ht="13.5" customHeight="1">
      <c r="E465" s="234"/>
      <c r="G465" s="234"/>
      <c r="I465" s="234"/>
      <c r="M465" s="234"/>
      <c r="Q465" s="234"/>
    </row>
    <row r="466" spans="5:17" ht="13.5" customHeight="1">
      <c r="E466" s="234"/>
      <c r="G466" s="234"/>
      <c r="I466" s="234"/>
      <c r="M466" s="234"/>
      <c r="Q466" s="234"/>
    </row>
    <row r="467" spans="5:17" ht="13.5" customHeight="1">
      <c r="E467" s="234"/>
      <c r="G467" s="234"/>
      <c r="I467" s="234"/>
      <c r="M467" s="234"/>
      <c r="Q467" s="234"/>
    </row>
    <row r="468" spans="5:17" ht="13.5" customHeight="1">
      <c r="E468" s="234"/>
      <c r="G468" s="234"/>
      <c r="I468" s="234"/>
      <c r="M468" s="234"/>
      <c r="Q468" s="234"/>
    </row>
    <row r="469" spans="5:17" ht="13.5" customHeight="1">
      <c r="E469" s="234"/>
      <c r="G469" s="234"/>
      <c r="I469" s="234"/>
      <c r="M469" s="234"/>
      <c r="Q469" s="234"/>
    </row>
    <row r="470" spans="5:17" ht="13.5" customHeight="1">
      <c r="E470" s="234"/>
      <c r="G470" s="234"/>
      <c r="I470" s="234"/>
      <c r="M470" s="234"/>
      <c r="Q470" s="234"/>
    </row>
    <row r="471" spans="5:17" ht="13.5" customHeight="1">
      <c r="E471" s="234"/>
      <c r="G471" s="234"/>
      <c r="I471" s="234"/>
      <c r="M471" s="234"/>
      <c r="Q471" s="234"/>
    </row>
    <row r="472" spans="5:17" ht="13.5" customHeight="1">
      <c r="E472" s="234"/>
      <c r="G472" s="234"/>
      <c r="I472" s="234"/>
      <c r="M472" s="234"/>
      <c r="Q472" s="234"/>
    </row>
    <row r="473" spans="5:17" ht="13.5" customHeight="1">
      <c r="E473" s="234"/>
      <c r="G473" s="234"/>
      <c r="I473" s="234"/>
      <c r="M473" s="234"/>
      <c r="Q473" s="234"/>
    </row>
    <row r="474" spans="5:17" ht="13.5" customHeight="1">
      <c r="E474" s="234"/>
      <c r="G474" s="234"/>
      <c r="I474" s="234"/>
      <c r="M474" s="234"/>
      <c r="Q474" s="234"/>
    </row>
    <row r="475" spans="5:17" ht="13.5" customHeight="1">
      <c r="E475" s="234"/>
      <c r="G475" s="234"/>
      <c r="I475" s="234"/>
      <c r="M475" s="234"/>
      <c r="Q475" s="234"/>
    </row>
    <row r="476" spans="5:17" ht="13.5" customHeight="1">
      <c r="E476" s="234"/>
      <c r="G476" s="234"/>
      <c r="I476" s="234"/>
      <c r="M476" s="234"/>
      <c r="Q476" s="234"/>
    </row>
    <row r="477" spans="5:17" ht="13.5" customHeight="1">
      <c r="E477" s="234"/>
      <c r="G477" s="234"/>
      <c r="I477" s="234"/>
      <c r="M477" s="234"/>
      <c r="Q477" s="234"/>
    </row>
    <row r="478" spans="5:17" ht="13.5" customHeight="1">
      <c r="E478" s="234"/>
      <c r="G478" s="234"/>
      <c r="I478" s="234"/>
      <c r="M478" s="234"/>
      <c r="Q478" s="234"/>
    </row>
    <row r="479" spans="5:17" ht="13.5" customHeight="1">
      <c r="E479" s="234"/>
      <c r="G479" s="234"/>
      <c r="I479" s="234"/>
      <c r="M479" s="234"/>
      <c r="Q479" s="234"/>
    </row>
    <row r="480" spans="5:17" ht="13.5" customHeight="1">
      <c r="E480" s="234"/>
      <c r="G480" s="234"/>
      <c r="I480" s="234"/>
      <c r="M480" s="234"/>
    </row>
    <row r="481" spans="5:13" ht="13.5" customHeight="1">
      <c r="E481" s="234"/>
      <c r="G481" s="234"/>
      <c r="I481" s="234"/>
      <c r="M481" s="234"/>
    </row>
    <row r="482" spans="5:13" ht="13.5" customHeight="1">
      <c r="E482" s="234"/>
      <c r="G482" s="234"/>
      <c r="I482" s="234"/>
      <c r="M482" s="234"/>
    </row>
    <row r="483" spans="5:13" ht="13.5" customHeight="1">
      <c r="E483" s="234"/>
      <c r="G483" s="234"/>
      <c r="I483" s="234"/>
      <c r="M483" s="234"/>
    </row>
    <row r="484" spans="5:13" ht="13.5" customHeight="1">
      <c r="E484" s="234"/>
      <c r="G484" s="234"/>
      <c r="I484" s="234"/>
      <c r="M484" s="234"/>
    </row>
    <row r="485" spans="5:13" ht="13.5" customHeight="1">
      <c r="E485" s="234"/>
      <c r="G485" s="234"/>
      <c r="I485" s="234"/>
      <c r="M485" s="234"/>
    </row>
    <row r="486" spans="5:13" ht="13.5" customHeight="1">
      <c r="E486" s="234"/>
      <c r="G486" s="234"/>
      <c r="I486" s="234"/>
      <c r="M486" s="234"/>
    </row>
    <row r="487" spans="5:13" ht="13.5" customHeight="1">
      <c r="E487" s="234"/>
      <c r="G487" s="234"/>
      <c r="I487" s="234"/>
      <c r="M487" s="234"/>
    </row>
    <row r="488" spans="5:13" ht="13.5" customHeight="1">
      <c r="E488" s="234"/>
      <c r="G488" s="234"/>
      <c r="I488" s="234"/>
      <c r="M488" s="234"/>
    </row>
    <row r="489" spans="5:13" ht="13.5" customHeight="1">
      <c r="E489" s="234"/>
      <c r="G489" s="234"/>
      <c r="I489" s="234"/>
      <c r="M489" s="234"/>
    </row>
    <row r="490" spans="5:13" ht="13.5" customHeight="1">
      <c r="E490" s="234"/>
      <c r="G490" s="234"/>
      <c r="I490" s="234"/>
      <c r="M490" s="234"/>
    </row>
    <row r="491" spans="5:13" ht="13.5" customHeight="1">
      <c r="E491" s="234"/>
      <c r="G491" s="234"/>
      <c r="I491" s="234"/>
      <c r="M491" s="234"/>
    </row>
    <row r="492" spans="5:13" ht="13.5" customHeight="1">
      <c r="E492" s="234"/>
      <c r="G492" s="234"/>
      <c r="I492" s="234"/>
      <c r="M492" s="234"/>
    </row>
    <row r="493" spans="5:13" ht="13.5" customHeight="1">
      <c r="E493" s="234"/>
      <c r="G493" s="234"/>
      <c r="I493" s="234"/>
      <c r="M493" s="234"/>
    </row>
    <row r="494" spans="5:13" ht="13.5" customHeight="1">
      <c r="E494" s="234"/>
      <c r="G494" s="234"/>
      <c r="I494" s="234"/>
      <c r="M494" s="234"/>
    </row>
    <row r="495" spans="5:13" ht="13.5" customHeight="1">
      <c r="E495" s="234"/>
      <c r="G495" s="234"/>
      <c r="I495" s="234"/>
      <c r="M495" s="234"/>
    </row>
    <row r="496" spans="5:13" ht="13.5" customHeight="1">
      <c r="E496" s="234"/>
      <c r="G496" s="234"/>
      <c r="I496" s="234"/>
      <c r="M496" s="234"/>
    </row>
    <row r="497" spans="5:13" ht="13.5" customHeight="1">
      <c r="E497" s="234"/>
      <c r="G497" s="234"/>
      <c r="I497" s="234"/>
      <c r="M497" s="234"/>
    </row>
    <row r="498" spans="5:13" ht="13.5" customHeight="1">
      <c r="E498" s="234"/>
      <c r="G498" s="234"/>
      <c r="I498" s="234"/>
      <c r="M498" s="234"/>
    </row>
    <row r="499" spans="5:13" ht="13.5" customHeight="1">
      <c r="E499" s="234"/>
      <c r="G499" s="234"/>
      <c r="I499" s="234"/>
      <c r="M499" s="234"/>
    </row>
    <row r="500" spans="5:13" ht="13.5" customHeight="1">
      <c r="E500" s="234"/>
      <c r="G500" s="234"/>
      <c r="I500" s="234"/>
      <c r="M500" s="234"/>
    </row>
    <row r="501" spans="5:13" ht="13.5" customHeight="1">
      <c r="E501" s="234"/>
      <c r="G501" s="234"/>
      <c r="I501" s="234"/>
      <c r="M501" s="234"/>
    </row>
    <row r="502" spans="5:13" ht="13.5" customHeight="1">
      <c r="E502" s="234"/>
      <c r="G502" s="234"/>
      <c r="I502" s="234"/>
      <c r="M502" s="234"/>
    </row>
    <row r="503" spans="5:13" ht="13.5" customHeight="1">
      <c r="E503" s="234"/>
      <c r="G503" s="234"/>
      <c r="I503" s="234"/>
      <c r="M503" s="234"/>
    </row>
    <row r="504" spans="5:13" ht="13.5" customHeight="1">
      <c r="G504" s="234"/>
      <c r="I504" s="234"/>
    </row>
    <row r="505" spans="5:13" ht="13.5" customHeight="1">
      <c r="G505" s="234"/>
      <c r="I505" s="234"/>
    </row>
    <row r="506" spans="5:13" ht="13.5" customHeight="1">
      <c r="G506" s="234"/>
      <c r="I506" s="234"/>
    </row>
    <row r="507" spans="5:13" ht="13.5" customHeight="1">
      <c r="G507" s="234"/>
      <c r="I507" s="234"/>
    </row>
    <row r="508" spans="5:13" ht="13.5" customHeight="1">
      <c r="G508" s="234"/>
      <c r="I508" s="234"/>
    </row>
    <row r="509" spans="5:13" ht="13.5" customHeight="1">
      <c r="G509" s="234"/>
      <c r="I509" s="234"/>
    </row>
    <row r="510" spans="5:13" ht="12.5" customHeight="1">
      <c r="G510" s="234"/>
      <c r="I510" s="234"/>
    </row>
    <row r="511" spans="5:13" ht="12.5" customHeight="1">
      <c r="G511" s="234"/>
      <c r="I511" s="234"/>
    </row>
    <row r="512" spans="5:13" ht="12.5" customHeight="1">
      <c r="G512" s="234"/>
      <c r="I512" s="234"/>
    </row>
    <row r="513" spans="7:9" ht="12.5" customHeight="1">
      <c r="G513" s="234"/>
      <c r="I513" s="234"/>
    </row>
    <row r="514" spans="7:9" ht="12.5" customHeight="1">
      <c r="G514" s="234"/>
      <c r="I514" s="234"/>
    </row>
    <row r="515" spans="7:9" ht="12.5" customHeight="1">
      <c r="G515" s="234"/>
      <c r="I515" s="234"/>
    </row>
    <row r="516" spans="7:9" ht="12.5" customHeight="1">
      <c r="G516" s="234"/>
      <c r="I516" s="234"/>
    </row>
    <row r="517" spans="7:9" ht="12.5" customHeight="1">
      <c r="G517" s="234"/>
      <c r="I517" s="234"/>
    </row>
    <row r="518" spans="7:9" ht="12.5" customHeight="1">
      <c r="G518" s="234"/>
      <c r="I518" s="234"/>
    </row>
    <row r="519" spans="7:9" ht="12.5" customHeight="1">
      <c r="G519" s="234"/>
      <c r="I519" s="234"/>
    </row>
    <row r="520" spans="7:9" ht="12.5" customHeight="1">
      <c r="G520" s="234"/>
      <c r="I520" s="234"/>
    </row>
    <row r="521" spans="7:9" ht="12.5" customHeight="1">
      <c r="G521" s="234"/>
      <c r="I521" s="234"/>
    </row>
    <row r="522" spans="7:9" ht="12.5" customHeight="1">
      <c r="G522" s="234"/>
      <c r="I522" s="234"/>
    </row>
    <row r="523" spans="7:9" ht="12.5" customHeight="1">
      <c r="G523" s="234"/>
      <c r="I523" s="234"/>
    </row>
    <row r="524" spans="7:9" ht="12.5" customHeight="1">
      <c r="G524" s="234"/>
      <c r="I524" s="234"/>
    </row>
    <row r="525" spans="7:9" ht="12.5" customHeight="1">
      <c r="G525" s="234"/>
      <c r="I525" s="234"/>
    </row>
    <row r="526" spans="7:9" ht="12.5" customHeight="1">
      <c r="G526" s="234"/>
      <c r="I526" s="234"/>
    </row>
    <row r="527" spans="7:9" ht="12.5" customHeight="1">
      <c r="G527" s="234"/>
      <c r="I527" s="234"/>
    </row>
    <row r="528" spans="7:9" ht="12.5" customHeight="1">
      <c r="G528" s="234"/>
      <c r="I528" s="234"/>
    </row>
    <row r="529" spans="7:9" ht="12.5" customHeight="1">
      <c r="G529" s="234"/>
      <c r="I529" s="234"/>
    </row>
    <row r="530" spans="7:9" ht="12.5" customHeight="1">
      <c r="G530" s="234"/>
      <c r="I530" s="234"/>
    </row>
    <row r="531" spans="7:9" ht="12.5" customHeight="1">
      <c r="G531" s="234"/>
      <c r="I531" s="234"/>
    </row>
    <row r="532" spans="7:9" ht="12.5" customHeight="1">
      <c r="G532" s="234"/>
      <c r="I532" s="234"/>
    </row>
    <row r="533" spans="7:9" ht="12.5" customHeight="1">
      <c r="G533" s="234"/>
      <c r="I533" s="234"/>
    </row>
    <row r="534" spans="7:9" ht="12.5" customHeight="1">
      <c r="G534" s="234"/>
      <c r="I534" s="234"/>
    </row>
    <row r="535" spans="7:9" ht="12.5" customHeight="1">
      <c r="G535" s="234"/>
      <c r="I535" s="234"/>
    </row>
    <row r="536" spans="7:9" ht="12.5" customHeight="1">
      <c r="G536" s="234"/>
      <c r="I536" s="234"/>
    </row>
    <row r="537" spans="7:9" ht="12.5" customHeight="1">
      <c r="G537" s="234"/>
      <c r="I537" s="234"/>
    </row>
    <row r="538" spans="7:9" ht="12.5" customHeight="1">
      <c r="G538" s="234"/>
    </row>
    <row r="539" spans="7:9" ht="12.5" customHeight="1">
      <c r="G539" s="234"/>
    </row>
    <row r="540" spans="7:9" ht="12.5" customHeight="1"/>
    <row r="541" spans="7:9" ht="12.5" customHeight="1"/>
    <row r="542" spans="7:9" ht="12.5" customHeight="1"/>
    <row r="543" spans="7:9" ht="12.5" customHeight="1"/>
    <row r="544" spans="7:9" ht="12.5" customHeight="1"/>
    <row r="545" ht="12.5" customHeight="1"/>
    <row r="546" ht="12.5" customHeight="1"/>
    <row r="547" ht="12.5" customHeight="1"/>
    <row r="548" ht="12.5" customHeight="1"/>
    <row r="549" ht="12.5" customHeight="1"/>
    <row r="550" ht="12.5" customHeight="1"/>
    <row r="551" ht="12.5" customHeight="1"/>
    <row r="552" ht="12.5" customHeight="1"/>
    <row r="553" ht="12.5" customHeight="1"/>
    <row r="554" ht="12.5" customHeight="1"/>
    <row r="555" ht="12.5" customHeight="1"/>
    <row r="556" ht="12.5" customHeight="1"/>
    <row r="557" ht="12.5" customHeight="1"/>
    <row r="558" ht="12.5" customHeight="1"/>
    <row r="559" ht="12.5" customHeight="1"/>
    <row r="560" ht="12.5" customHeight="1"/>
    <row r="561" ht="12.5" customHeight="1"/>
    <row r="562" ht="12.5" customHeight="1"/>
    <row r="563" ht="12.5" customHeight="1"/>
    <row r="564" ht="12.5" customHeight="1"/>
    <row r="565" ht="12.5" customHeight="1"/>
    <row r="566" ht="12.5" customHeight="1"/>
    <row r="567" ht="12.5" customHeight="1"/>
    <row r="568" ht="12.5" customHeight="1"/>
    <row r="569" ht="12.5" customHeight="1"/>
    <row r="570" ht="12.5" customHeight="1"/>
    <row r="571" ht="12.5" customHeight="1"/>
    <row r="572" ht="12.5" customHeight="1"/>
    <row r="573" ht="12.5" customHeight="1"/>
    <row r="574" ht="12.5" customHeight="1"/>
    <row r="575" ht="12.5" customHeight="1"/>
    <row r="576" ht="12.5" customHeight="1"/>
    <row r="577" ht="12.5" customHeight="1"/>
    <row r="578" ht="12.5" customHeight="1"/>
    <row r="579" ht="12.5" customHeight="1"/>
    <row r="580" ht="12.5" customHeight="1"/>
    <row r="581" ht="12.5" customHeight="1"/>
    <row r="582" ht="12.5" customHeight="1"/>
    <row r="583" ht="12.5" customHeight="1"/>
    <row r="584" ht="12.5" customHeight="1"/>
    <row r="585" ht="12.5" customHeight="1"/>
    <row r="586" ht="12.5" customHeight="1"/>
    <row r="587" ht="12.5" customHeight="1"/>
    <row r="588" ht="12.5" customHeight="1"/>
    <row r="589" ht="12.5" customHeight="1"/>
    <row r="590" ht="12.5" customHeight="1"/>
    <row r="591" ht="12.5" customHeight="1"/>
    <row r="592" ht="12.5" customHeight="1"/>
    <row r="593" ht="12.5" customHeight="1"/>
    <row r="594" ht="12.5" customHeight="1"/>
    <row r="595" ht="12.5" customHeight="1"/>
    <row r="596" ht="12.5" customHeight="1"/>
    <row r="597" ht="12.5" customHeight="1"/>
    <row r="598" ht="12.5" customHeight="1"/>
    <row r="599" ht="12.5" customHeight="1"/>
    <row r="600" ht="12.5" customHeight="1"/>
    <row r="601" ht="12.5" customHeight="1"/>
    <row r="602" ht="12.5" customHeight="1"/>
    <row r="603" ht="12.5" customHeight="1"/>
    <row r="604" ht="12.5" customHeight="1"/>
    <row r="605" ht="12.5" customHeight="1"/>
    <row r="606" ht="12.5" customHeight="1"/>
    <row r="607" ht="12.5" customHeight="1"/>
    <row r="608" ht="12.5" customHeight="1"/>
    <row r="609" ht="12.5" customHeight="1"/>
    <row r="610" ht="12.5" customHeight="1"/>
    <row r="611" ht="12.5" customHeight="1"/>
    <row r="612" ht="12.5" customHeight="1"/>
    <row r="613" ht="12.5" customHeight="1"/>
    <row r="614" ht="12.5" customHeight="1"/>
    <row r="615" ht="12.5" customHeight="1"/>
    <row r="616" ht="12.5" customHeight="1"/>
    <row r="617" ht="12.5" customHeight="1"/>
    <row r="618" ht="12.5" customHeight="1"/>
    <row r="619" ht="12.5" customHeight="1"/>
    <row r="620" ht="12.5" customHeight="1"/>
    <row r="621" ht="12.5" customHeight="1"/>
    <row r="622" ht="12.5" customHeight="1"/>
    <row r="623" ht="12.5" customHeight="1"/>
    <row r="624" ht="12.5" customHeight="1"/>
    <row r="625" ht="12.5" customHeight="1"/>
    <row r="626" ht="12.5" customHeight="1"/>
    <row r="627" ht="12.5" customHeight="1"/>
    <row r="628" ht="12.5" customHeight="1"/>
    <row r="629" ht="12.5" customHeight="1"/>
    <row r="630" ht="12.5" customHeight="1"/>
    <row r="631" ht="12.5" customHeight="1"/>
    <row r="632" ht="12.5" customHeight="1"/>
    <row r="633" ht="12.5" customHeight="1"/>
    <row r="634" ht="12.5" customHeight="1"/>
    <row r="635" ht="12.5" customHeight="1"/>
    <row r="636" ht="12.5" customHeight="1"/>
    <row r="637" ht="12.5" customHeight="1"/>
    <row r="638" ht="12.5" customHeight="1"/>
    <row r="639" ht="12.5" customHeight="1"/>
    <row r="640" ht="12.5" customHeight="1"/>
    <row r="641" ht="12.5" customHeight="1"/>
    <row r="642" ht="12.5" customHeight="1"/>
    <row r="643" ht="12.5" customHeight="1"/>
    <row r="644" ht="12.5" customHeight="1"/>
    <row r="645" ht="12.5" customHeight="1"/>
    <row r="646" ht="12.5" customHeight="1"/>
    <row r="647" ht="12.5" customHeight="1"/>
    <row r="648" ht="12.5" customHeight="1"/>
    <row r="649" ht="12.5" customHeight="1"/>
    <row r="650" ht="12.5" customHeight="1"/>
    <row r="651" ht="12.5" customHeight="1"/>
    <row r="652" ht="12.5" customHeight="1"/>
    <row r="653" ht="12.5" customHeight="1"/>
    <row r="654" ht="12.5" customHeight="1"/>
    <row r="655" ht="12.5" customHeight="1"/>
    <row r="656" ht="12.5" customHeight="1"/>
    <row r="657" ht="12.5" customHeight="1"/>
    <row r="658" ht="12.5" customHeight="1"/>
    <row r="659" ht="12.5" customHeight="1"/>
    <row r="660" ht="12.5" customHeight="1"/>
    <row r="661" ht="12.5" customHeight="1"/>
    <row r="662" ht="12.5" customHeight="1"/>
    <row r="663" ht="12.5" customHeight="1"/>
    <row r="664" ht="12.5" customHeight="1"/>
    <row r="665" ht="12.5" customHeight="1"/>
    <row r="666" ht="12.5" customHeight="1"/>
    <row r="667" ht="12.5" customHeight="1"/>
    <row r="668" ht="12.5" customHeight="1"/>
    <row r="669" ht="12.5" customHeight="1"/>
    <row r="670" ht="12.5" customHeight="1"/>
    <row r="671" ht="12.5" customHeight="1"/>
    <row r="672" ht="12.5" customHeight="1"/>
    <row r="673" ht="12.5" customHeight="1"/>
    <row r="674" ht="12.5" customHeight="1"/>
    <row r="675" ht="12.5" customHeight="1"/>
    <row r="676" ht="12.5" customHeight="1"/>
    <row r="677" ht="12.5" customHeight="1"/>
    <row r="678" ht="12.5" customHeight="1"/>
    <row r="679" ht="12.5" customHeight="1"/>
    <row r="680" ht="12.5" customHeight="1"/>
    <row r="681" ht="12.5" customHeight="1"/>
    <row r="682" ht="12.5" customHeight="1"/>
    <row r="683" ht="12.5" customHeight="1"/>
    <row r="684" ht="12.5" customHeight="1"/>
    <row r="685" ht="12.5" customHeight="1"/>
    <row r="686" ht="12.5" customHeight="1"/>
    <row r="687" ht="12.5" customHeight="1"/>
    <row r="688" ht="12.5" customHeight="1"/>
    <row r="689" ht="12.5" customHeight="1"/>
    <row r="690" ht="12.5" customHeight="1"/>
    <row r="691" ht="12.5" customHeight="1"/>
    <row r="692" ht="12.5" customHeight="1"/>
    <row r="693" ht="12.5" customHeight="1"/>
    <row r="694" ht="12.5" customHeight="1"/>
    <row r="695" ht="12.5" customHeight="1"/>
    <row r="696" ht="12.5" customHeight="1"/>
    <row r="697" ht="12.5" customHeight="1"/>
    <row r="698" ht="12.5" customHeight="1"/>
    <row r="699" ht="12.5" customHeight="1"/>
    <row r="700" ht="12.5" customHeight="1"/>
    <row r="701" ht="12.5" customHeight="1"/>
    <row r="702" ht="12.5" customHeight="1"/>
    <row r="703" ht="12.5" customHeight="1"/>
    <row r="704" ht="12.5" customHeight="1"/>
    <row r="705" ht="12.5" customHeight="1"/>
    <row r="706" ht="12.5" customHeight="1"/>
    <row r="707" ht="12.5" customHeight="1"/>
    <row r="708" ht="12.5" customHeight="1"/>
    <row r="709" ht="12.5" customHeight="1"/>
    <row r="710" ht="12.5" customHeight="1"/>
    <row r="711" ht="12.5" customHeight="1"/>
    <row r="712" ht="12.5" customHeight="1"/>
    <row r="713" ht="12.5" customHeight="1"/>
    <row r="714" ht="12.5" customHeight="1"/>
    <row r="715" ht="12.5" customHeight="1"/>
    <row r="716" ht="12.5" customHeight="1"/>
    <row r="717" ht="12.5" customHeight="1"/>
    <row r="718" ht="12.5" customHeight="1"/>
    <row r="719" ht="12.5" customHeight="1"/>
    <row r="720" ht="12.5" customHeight="1"/>
    <row r="721" ht="12.5" customHeight="1"/>
    <row r="722" ht="12.5" customHeight="1"/>
    <row r="723" ht="12.5" customHeight="1"/>
    <row r="724" ht="12.5" customHeight="1"/>
    <row r="725" ht="12.5" customHeight="1"/>
    <row r="726" ht="12.5" customHeight="1"/>
    <row r="727" ht="12.5" customHeight="1"/>
    <row r="728" ht="12.5" customHeight="1"/>
    <row r="729" ht="12.5" customHeight="1"/>
    <row r="730" ht="12.5" customHeight="1"/>
    <row r="731" ht="12.5" customHeight="1"/>
    <row r="732" ht="12.5" customHeight="1"/>
    <row r="733" ht="12.5" customHeight="1"/>
    <row r="734" ht="12.5" customHeight="1"/>
    <row r="735" ht="12.5" customHeight="1"/>
    <row r="736" ht="12.5" customHeight="1"/>
    <row r="737" ht="12.5" customHeight="1"/>
    <row r="738" ht="12.5" customHeight="1"/>
    <row r="739" ht="12.5" customHeight="1"/>
    <row r="740" ht="12.5" customHeight="1"/>
    <row r="741" ht="12.5" customHeight="1"/>
    <row r="742" ht="12.5" customHeight="1"/>
    <row r="743" ht="12.5" customHeight="1"/>
    <row r="744" ht="12.5" customHeight="1"/>
    <row r="745" ht="12.5" customHeight="1"/>
    <row r="746" ht="12.5" customHeight="1"/>
    <row r="747" ht="12.5" customHeight="1"/>
    <row r="748" ht="12.5" customHeight="1"/>
    <row r="749" ht="12.5" customHeight="1"/>
    <row r="750" ht="12.5" customHeight="1"/>
    <row r="751" ht="12.5" customHeight="1"/>
    <row r="752" ht="12.5" customHeight="1"/>
    <row r="753" ht="12.5" customHeight="1"/>
    <row r="754" ht="12.5" customHeight="1"/>
    <row r="755" ht="12.5" customHeight="1"/>
    <row r="756" ht="12.5" customHeight="1"/>
    <row r="757" ht="12.5" customHeight="1"/>
    <row r="758" ht="12.5" customHeight="1"/>
    <row r="759" ht="12.5" customHeight="1"/>
    <row r="760" ht="12.5" customHeight="1"/>
    <row r="761" ht="12.5" customHeight="1"/>
    <row r="762" ht="12.5" customHeight="1"/>
    <row r="763" ht="12.5" customHeight="1"/>
    <row r="764" ht="12.5" customHeight="1"/>
    <row r="765" ht="12.5" customHeight="1"/>
    <row r="766" ht="12.5" customHeight="1"/>
    <row r="767" ht="12.5" customHeight="1"/>
    <row r="768" ht="12.5" customHeight="1"/>
    <row r="769" ht="12.5" customHeight="1"/>
    <row r="770" ht="12.5" customHeight="1"/>
    <row r="771" ht="12.5" customHeight="1"/>
    <row r="772" ht="12.5" customHeight="1"/>
    <row r="773" ht="12.5" customHeight="1"/>
    <row r="774" ht="12.5" customHeight="1"/>
    <row r="775" ht="12.5" customHeight="1"/>
    <row r="776" ht="12.5" customHeight="1"/>
    <row r="777" ht="12.5" customHeight="1"/>
    <row r="778" ht="12.5" customHeight="1"/>
    <row r="779" ht="12.5" customHeight="1"/>
    <row r="780" ht="12.5" customHeight="1"/>
    <row r="781" ht="12.5" customHeight="1"/>
    <row r="782" ht="12.5" customHeight="1"/>
    <row r="783" ht="12.5" customHeight="1"/>
    <row r="784" ht="12.5" customHeight="1"/>
    <row r="785" ht="12.5" customHeight="1"/>
    <row r="786" ht="12.5" customHeight="1"/>
    <row r="787" ht="12.5" customHeight="1"/>
    <row r="788" ht="12.5" customHeight="1"/>
    <row r="789" ht="12.5" customHeight="1"/>
    <row r="790" ht="12.5" customHeight="1"/>
    <row r="791" ht="12.5" customHeight="1"/>
    <row r="792" ht="12.5" customHeight="1"/>
    <row r="793" ht="12.5" customHeight="1"/>
    <row r="794" ht="12.5" customHeight="1"/>
    <row r="795" ht="12.5" customHeight="1"/>
    <row r="796" ht="12.5" customHeight="1"/>
    <row r="797" ht="12.5" customHeight="1"/>
    <row r="798" ht="12.5" customHeight="1"/>
    <row r="799" ht="12.5" customHeight="1"/>
    <row r="800" ht="12.5" customHeight="1"/>
    <row r="801" ht="12.5" customHeight="1"/>
    <row r="802" ht="12.5" customHeight="1"/>
    <row r="803" ht="12.5" customHeight="1"/>
    <row r="804" ht="12.5" customHeight="1"/>
    <row r="805" ht="12.5" customHeight="1"/>
    <row r="806" ht="12.5" customHeight="1"/>
    <row r="807" ht="12.5" customHeight="1"/>
    <row r="808" ht="12.5" customHeight="1"/>
    <row r="809" ht="12.5" customHeight="1"/>
    <row r="810" ht="12.5" customHeight="1"/>
    <row r="811" ht="12.5" customHeight="1"/>
    <row r="812" ht="12.5" customHeight="1"/>
    <row r="813" ht="12.5" customHeight="1"/>
    <row r="814" ht="12.5" customHeight="1"/>
    <row r="815" ht="12.5" customHeight="1"/>
    <row r="816" ht="12.5" customHeight="1"/>
    <row r="817" ht="12.5" customHeight="1"/>
    <row r="818" ht="12.5" customHeight="1"/>
    <row r="819" ht="12.5" customHeight="1"/>
    <row r="820" ht="12.5" customHeight="1"/>
    <row r="821" ht="12.5" customHeight="1"/>
    <row r="822" ht="12.5" customHeight="1"/>
    <row r="823" ht="12.5" customHeight="1"/>
    <row r="824" ht="12.5" customHeight="1"/>
    <row r="825" ht="12.5" customHeight="1"/>
    <row r="826" ht="12.5" customHeight="1"/>
    <row r="827" ht="12.5" customHeight="1"/>
    <row r="828" ht="12.5" customHeight="1"/>
    <row r="829" ht="12.5" customHeight="1"/>
    <row r="830" ht="12.5" customHeight="1"/>
    <row r="831" ht="12.5" customHeight="1"/>
    <row r="832" ht="12.5" customHeight="1"/>
    <row r="833" ht="12.5" customHeight="1"/>
    <row r="834" ht="12.5" customHeight="1"/>
    <row r="835" ht="12.5" customHeight="1"/>
    <row r="836" ht="12.5" customHeight="1"/>
    <row r="837" ht="12.5" customHeight="1"/>
    <row r="838" ht="12.5" customHeight="1"/>
    <row r="839" ht="12.5" customHeight="1"/>
    <row r="840" ht="12.5" customHeight="1"/>
    <row r="841" ht="12.5" customHeight="1"/>
    <row r="842" ht="12.5" customHeight="1"/>
    <row r="843" ht="12.5" customHeight="1"/>
    <row r="844" ht="12.5" customHeight="1"/>
    <row r="845" ht="12.5" customHeight="1"/>
    <row r="846" ht="12.5" customHeight="1"/>
    <row r="847" ht="12.5" customHeight="1"/>
    <row r="848" ht="12.5" customHeight="1"/>
    <row r="849" ht="12.5" customHeight="1"/>
    <row r="850" ht="12.5" customHeight="1"/>
    <row r="851" ht="12.5" customHeight="1"/>
    <row r="852" ht="12.5" customHeight="1"/>
    <row r="853" ht="12.5" customHeight="1"/>
    <row r="854" ht="12.5" customHeight="1"/>
    <row r="855" ht="12.5" customHeight="1"/>
    <row r="856" ht="12.5" customHeight="1"/>
    <row r="857" ht="12.5" customHeight="1"/>
    <row r="858" ht="12.5" customHeight="1"/>
    <row r="859" ht="12.5" customHeight="1"/>
    <row r="860" ht="12.5" customHeight="1"/>
    <row r="861" ht="12.5" customHeight="1"/>
    <row r="862" ht="12.5" customHeight="1"/>
    <row r="863" ht="12.5" customHeight="1"/>
    <row r="864" ht="12.5" customHeight="1"/>
    <row r="865" ht="12.5" customHeight="1"/>
    <row r="866" ht="12.5" customHeight="1"/>
    <row r="867" ht="12.5" customHeight="1"/>
    <row r="868" ht="12.5" customHeight="1"/>
    <row r="869" ht="12.5" customHeight="1"/>
    <row r="870" ht="12.5" customHeight="1"/>
    <row r="871" ht="12.5" customHeight="1"/>
    <row r="872" ht="12.5" customHeight="1"/>
    <row r="873" ht="12.5" customHeight="1"/>
    <row r="874" ht="12.5" customHeight="1"/>
    <row r="875" ht="12.5" customHeight="1"/>
    <row r="876" ht="12.5" customHeight="1"/>
    <row r="877" ht="12.5" customHeight="1"/>
    <row r="878" ht="12.5" customHeight="1"/>
    <row r="879" ht="12.5" customHeight="1"/>
    <row r="880" ht="12.5" customHeight="1"/>
    <row r="881" ht="12.5" customHeight="1"/>
    <row r="882" ht="12.5" customHeight="1"/>
    <row r="883" ht="12.5" customHeight="1"/>
    <row r="884" ht="12.5" customHeight="1"/>
    <row r="885" ht="12.5" customHeight="1"/>
    <row r="886" ht="12.5" customHeight="1"/>
    <row r="887" ht="12.5" customHeight="1"/>
    <row r="888" ht="12.5" customHeight="1"/>
    <row r="889" ht="12.5" customHeight="1"/>
    <row r="890" ht="12.5" customHeight="1"/>
    <row r="891" ht="12.5" customHeight="1"/>
    <row r="892" ht="12.5" customHeight="1"/>
    <row r="893" ht="12.5" customHeight="1"/>
    <row r="894" ht="12.5" customHeight="1"/>
    <row r="895" ht="12.5" customHeight="1"/>
    <row r="896" ht="12.5" customHeight="1"/>
    <row r="897" ht="12.5" customHeight="1"/>
    <row r="898" ht="12.5" customHeight="1"/>
    <row r="899" ht="12.5" customHeight="1"/>
    <row r="900" ht="12.5" customHeight="1"/>
    <row r="901" ht="12.5" customHeight="1"/>
    <row r="902" ht="12.5" customHeight="1"/>
    <row r="903" ht="12.5" customHeight="1"/>
    <row r="904" ht="12.5" customHeight="1"/>
    <row r="905" ht="12.5" customHeight="1"/>
    <row r="906" ht="12.5" customHeight="1"/>
    <row r="907" ht="12.5" customHeight="1"/>
    <row r="908" ht="12.5" customHeight="1"/>
    <row r="909" ht="12.5" customHeight="1"/>
    <row r="910" ht="12.5" customHeight="1"/>
    <row r="911" ht="12.5" customHeight="1"/>
    <row r="912" ht="12.5" customHeight="1"/>
    <row r="913" ht="12.5" customHeight="1"/>
    <row r="914" ht="12.5" customHeight="1"/>
    <row r="915" ht="12.5" customHeight="1"/>
    <row r="916" ht="12.5" customHeight="1"/>
    <row r="917" ht="12.5" customHeight="1"/>
    <row r="918" ht="12.5" customHeight="1"/>
    <row r="919" ht="12.5" customHeight="1"/>
    <row r="920" ht="12.5" customHeight="1"/>
    <row r="921" ht="12.5" customHeight="1"/>
    <row r="922" ht="12.5" customHeight="1"/>
    <row r="923" ht="12.5" customHeight="1"/>
    <row r="924" ht="12.5" customHeight="1"/>
    <row r="925" ht="12.5" customHeight="1"/>
    <row r="926" ht="12.5" customHeight="1"/>
    <row r="927" ht="12.5" customHeight="1"/>
    <row r="928" ht="12.5" customHeight="1"/>
    <row r="929" ht="12.5" customHeight="1"/>
    <row r="930" ht="12.5" customHeight="1"/>
    <row r="931" ht="12.5" customHeight="1"/>
    <row r="932" ht="12.5" customHeight="1"/>
    <row r="933" ht="12.5" customHeight="1"/>
    <row r="934" ht="12.5" customHeight="1"/>
    <row r="935" ht="12.5" customHeight="1"/>
    <row r="936" ht="12.5" customHeight="1"/>
    <row r="937" ht="12.5" customHeight="1"/>
    <row r="938" ht="12.5" customHeight="1"/>
    <row r="939" ht="12.5" customHeight="1"/>
    <row r="940" ht="12.5" customHeight="1"/>
    <row r="941" ht="12.5" customHeight="1"/>
    <row r="942" ht="12.5" customHeight="1"/>
    <row r="943" ht="12.5" customHeight="1"/>
    <row r="944" ht="12.5" customHeight="1"/>
    <row r="945" ht="12.5" customHeight="1"/>
    <row r="946" ht="12.5" customHeight="1"/>
    <row r="947" ht="12.5" customHeight="1"/>
    <row r="948" ht="12.5" customHeight="1"/>
    <row r="949" ht="12.5" customHeight="1"/>
    <row r="950" ht="12.5" customHeight="1"/>
    <row r="951" ht="12.5" customHeight="1"/>
    <row r="952" ht="12.5" customHeight="1"/>
    <row r="953" ht="12.5" customHeight="1"/>
    <row r="954" ht="12.5" customHeight="1"/>
    <row r="955" ht="12.5" customHeight="1"/>
    <row r="956" ht="12.5" customHeight="1"/>
    <row r="957" ht="12.5" customHeight="1"/>
    <row r="958" ht="12.5" customHeight="1"/>
    <row r="959" ht="12.5" customHeight="1"/>
    <row r="960" ht="12.5" customHeight="1"/>
    <row r="961" ht="12.5" customHeight="1"/>
    <row r="962" ht="12.5" customHeight="1"/>
    <row r="963" ht="12.5" customHeight="1"/>
    <row r="964" ht="12.5" customHeight="1"/>
    <row r="965" ht="12.5" customHeight="1"/>
    <row r="966" ht="12.5" customHeight="1"/>
    <row r="967" ht="12.5" customHeight="1"/>
    <row r="968" ht="12.5" customHeight="1"/>
    <row r="969" ht="12.5" customHeight="1"/>
    <row r="970" ht="12.5" customHeight="1"/>
    <row r="971" ht="12.5" customHeight="1"/>
    <row r="972" ht="12.5" customHeight="1"/>
    <row r="973" ht="12.5" customHeight="1"/>
    <row r="974" ht="12.5" customHeight="1"/>
    <row r="975" ht="12.5" customHeight="1"/>
    <row r="976" ht="12.5" customHeight="1"/>
    <row r="977" ht="12.5" customHeight="1"/>
    <row r="978" ht="12.5" customHeight="1"/>
    <row r="979" ht="12.5" customHeight="1"/>
    <row r="980" ht="12.5" customHeight="1"/>
    <row r="981" ht="12.5" customHeight="1"/>
    <row r="982" ht="12.5" customHeight="1"/>
    <row r="983" ht="12.5" customHeight="1"/>
    <row r="984" ht="12.5" customHeight="1"/>
    <row r="985" ht="12.5" customHeight="1"/>
    <row r="986" ht="12.5" customHeight="1"/>
    <row r="987" ht="12.5" customHeight="1"/>
    <row r="988" ht="12.5" customHeight="1"/>
    <row r="989" ht="12.5" customHeight="1"/>
    <row r="990" ht="12.5" customHeight="1"/>
    <row r="991" ht="12.5" customHeight="1"/>
    <row r="992" ht="12.5" customHeight="1"/>
    <row r="993" ht="12.5" customHeight="1"/>
    <row r="994" ht="12.5" customHeight="1"/>
    <row r="995" ht="12.5" customHeight="1"/>
    <row r="996" ht="12.5" customHeight="1"/>
    <row r="997" ht="12.5" customHeight="1"/>
    <row r="998" ht="12.5" customHeight="1"/>
    <row r="999" ht="12.5" customHeight="1"/>
    <row r="1000" ht="12.5" customHeight="1"/>
    <row r="1001" ht="12.5" customHeight="1"/>
    <row r="1002" ht="12.5" customHeight="1"/>
    <row r="1003" ht="12.5" customHeight="1"/>
    <row r="1004" ht="12.5" customHeight="1"/>
    <row r="1005" ht="12.5" customHeight="1"/>
    <row r="1006" ht="12.5" customHeight="1"/>
    <row r="1007" ht="12.5" customHeight="1"/>
    <row r="1008" ht="12.5" customHeight="1"/>
    <row r="1009" ht="12.5" customHeight="1"/>
    <row r="1010" ht="12.5" customHeight="1"/>
    <row r="1011" ht="12.5" customHeight="1"/>
    <row r="1012" ht="12.5" customHeight="1"/>
    <row r="1013" ht="12.5" customHeight="1"/>
    <row r="1014" ht="12.5" customHeight="1"/>
    <row r="1015" ht="12.5" customHeight="1"/>
    <row r="1016" ht="12.5" customHeight="1"/>
    <row r="1017" ht="12.5" customHeight="1"/>
    <row r="1018" ht="12.5" customHeight="1"/>
    <row r="1019" ht="12.5" customHeight="1"/>
    <row r="1020" ht="12.5" customHeight="1"/>
    <row r="1021" ht="12.5" customHeight="1"/>
    <row r="1022" ht="12.5" customHeight="1"/>
    <row r="1023" ht="12.5" customHeight="1"/>
    <row r="1024" ht="12.5" customHeight="1"/>
    <row r="1025" ht="12.5" customHeight="1"/>
    <row r="1026" ht="12.5" customHeight="1"/>
    <row r="1027" ht="12.5" customHeight="1"/>
    <row r="1028" ht="12.5" customHeight="1"/>
    <row r="1029" ht="12.5" customHeight="1"/>
    <row r="1030" ht="12.5" customHeight="1"/>
    <row r="1031" ht="12.5" customHeight="1"/>
    <row r="1032" ht="12.5" customHeight="1"/>
    <row r="1033" ht="12.5" customHeight="1"/>
    <row r="1034" ht="12.5" customHeight="1"/>
    <row r="1035" ht="12.5" customHeight="1"/>
    <row r="1036" ht="12.5" customHeight="1"/>
    <row r="1037" ht="12.5" customHeight="1"/>
    <row r="1038" ht="12.5" customHeight="1"/>
    <row r="1039" ht="12.5" customHeight="1"/>
    <row r="1040" ht="12.5" customHeight="1"/>
    <row r="1041" ht="12.5" customHeight="1"/>
    <row r="1042" ht="12.5" customHeight="1"/>
    <row r="1043" ht="12.5" customHeight="1"/>
    <row r="1044" ht="12.5" customHeight="1"/>
    <row r="1045" ht="12.5" customHeight="1"/>
    <row r="1046" ht="12.5" customHeight="1"/>
    <row r="1047" ht="12.5" customHeight="1"/>
    <row r="1048" ht="12.5" customHeight="1"/>
    <row r="1049" ht="12.5" customHeight="1"/>
    <row r="1050" ht="12.5" customHeight="1"/>
    <row r="1051" ht="12.5" customHeight="1"/>
    <row r="1052" ht="12.5" customHeight="1"/>
    <row r="1053" ht="12.5" customHeight="1"/>
    <row r="1054" ht="12.5" customHeight="1"/>
    <row r="1055" ht="12.5" customHeight="1"/>
    <row r="1056" ht="12.5" customHeight="1"/>
    <row r="1057" ht="12.5" customHeight="1"/>
    <row r="1058" ht="12.5" customHeight="1"/>
    <row r="1059" ht="12.5" customHeight="1"/>
    <row r="1060" ht="12.5" customHeight="1"/>
    <row r="1061" ht="12.5" customHeight="1"/>
    <row r="1062" ht="12.5" customHeight="1"/>
    <row r="1063" ht="12.5" customHeight="1"/>
    <row r="1064" ht="12.5" customHeight="1"/>
    <row r="1065" ht="12.5" customHeight="1"/>
    <row r="1066" ht="12.5" customHeight="1"/>
    <row r="1067" ht="12.5" customHeight="1"/>
    <row r="1068" ht="12.5" customHeight="1"/>
    <row r="1069" ht="12.5" customHeight="1"/>
    <row r="1070" ht="12.5" customHeight="1"/>
    <row r="1071" ht="12.5" customHeight="1"/>
    <row r="1072" ht="12.5" customHeight="1"/>
    <row r="1073" ht="12.5" customHeight="1"/>
    <row r="1074" ht="12.5" customHeight="1"/>
    <row r="1075" ht="12.5" customHeight="1"/>
    <row r="1076" ht="12.5" customHeight="1"/>
    <row r="1077" ht="12.5" customHeight="1"/>
    <row r="1078" ht="12.5" customHeight="1"/>
    <row r="1079" ht="12.5" customHeight="1"/>
    <row r="1080" ht="12.5" customHeight="1"/>
    <row r="1081" ht="12.5" customHeight="1"/>
    <row r="1082" ht="12.5" customHeight="1"/>
    <row r="1083" ht="12.5" customHeight="1"/>
    <row r="1084" ht="12.5" customHeight="1"/>
    <row r="1085" ht="12.5" customHeight="1"/>
    <row r="1086" ht="12.5" customHeight="1"/>
    <row r="1087" ht="12.5" customHeight="1"/>
    <row r="1088" ht="12.5" customHeight="1"/>
    <row r="1089" ht="12.5" customHeight="1"/>
    <row r="1090" ht="12.5" customHeight="1"/>
    <row r="1091" ht="12.5" customHeight="1"/>
    <row r="1092" ht="12.5" customHeight="1"/>
    <row r="1093" ht="12.5" customHeight="1"/>
    <row r="1094" ht="12.5" customHeight="1"/>
    <row r="1095" ht="12.5" customHeight="1"/>
    <row r="1096" ht="12.5" customHeight="1"/>
    <row r="1097" ht="12.5" customHeight="1"/>
  </sheetData>
  <mergeCells count="611">
    <mergeCell ref="D88:D90"/>
    <mergeCell ref="U379:W379"/>
    <mergeCell ref="V351:W351"/>
    <mergeCell ref="V363:W363"/>
    <mergeCell ref="AJ368:AJ378"/>
    <mergeCell ref="AK368:AK378"/>
    <mergeCell ref="AL368:AL378"/>
    <mergeCell ref="V375:W375"/>
    <mergeCell ref="V378:W378"/>
    <mergeCell ref="AD368:AD378"/>
    <mergeCell ref="AE368:AE378"/>
    <mergeCell ref="AF368:AF378"/>
    <mergeCell ref="AG368:AG378"/>
    <mergeCell ref="AH368:AH378"/>
    <mergeCell ref="AI368:AI378"/>
    <mergeCell ref="AJ356:AJ367"/>
    <mergeCell ref="AK356:AK367"/>
    <mergeCell ref="AL356:AL367"/>
    <mergeCell ref="X368:X378"/>
    <mergeCell ref="Y368:Y378"/>
    <mergeCell ref="Z368:Z378"/>
    <mergeCell ref="AA368:AA378"/>
    <mergeCell ref="AB368:AB378"/>
    <mergeCell ref="AC368:AC378"/>
    <mergeCell ref="AG356:AG367"/>
    <mergeCell ref="AH356:AH367"/>
    <mergeCell ref="AI356:AI367"/>
    <mergeCell ref="AJ344:AJ355"/>
    <mergeCell ref="AK344:AK355"/>
    <mergeCell ref="AL344:AL355"/>
    <mergeCell ref="AG344:AG355"/>
    <mergeCell ref="AH344:AH355"/>
    <mergeCell ref="AI344:AI355"/>
    <mergeCell ref="X356:X367"/>
    <mergeCell ref="Y356:Y367"/>
    <mergeCell ref="Z356:Z367"/>
    <mergeCell ref="AA356:AA367"/>
    <mergeCell ref="AB356:AB367"/>
    <mergeCell ref="AC356:AC367"/>
    <mergeCell ref="AD344:AD355"/>
    <mergeCell ref="AE344:AE355"/>
    <mergeCell ref="AF344:AF355"/>
    <mergeCell ref="X344:X355"/>
    <mergeCell ref="Y344:Y355"/>
    <mergeCell ref="Z344:Z355"/>
    <mergeCell ref="AA344:AA355"/>
    <mergeCell ref="AB344:AB355"/>
    <mergeCell ref="AC344:AC355"/>
    <mergeCell ref="AD356:AD367"/>
    <mergeCell ref="AE356:AE367"/>
    <mergeCell ref="AF356:AF367"/>
    <mergeCell ref="AL320:AL331"/>
    <mergeCell ref="V327:W327"/>
    <mergeCell ref="X332:X343"/>
    <mergeCell ref="Y332:Y343"/>
    <mergeCell ref="Z332:Z343"/>
    <mergeCell ref="AA332:AA343"/>
    <mergeCell ref="AB332:AB343"/>
    <mergeCell ref="AC332:AC343"/>
    <mergeCell ref="AD320:AD331"/>
    <mergeCell ref="AE320:AE331"/>
    <mergeCell ref="AF320:AF331"/>
    <mergeCell ref="AG320:AG331"/>
    <mergeCell ref="AH320:AH331"/>
    <mergeCell ref="AI320:AI331"/>
    <mergeCell ref="AJ332:AJ343"/>
    <mergeCell ref="AK332:AK343"/>
    <mergeCell ref="AL332:AL343"/>
    <mergeCell ref="V339:W339"/>
    <mergeCell ref="AG332:AG343"/>
    <mergeCell ref="AH332:AH343"/>
    <mergeCell ref="AI332:AI343"/>
    <mergeCell ref="X320:X331"/>
    <mergeCell ref="Y320:Y331"/>
    <mergeCell ref="Z320:Z331"/>
    <mergeCell ref="AA320:AA331"/>
    <mergeCell ref="AB320:AB331"/>
    <mergeCell ref="AC320:AC331"/>
    <mergeCell ref="AK296:AK307"/>
    <mergeCell ref="AA296:AA307"/>
    <mergeCell ref="AB296:AB307"/>
    <mergeCell ref="AC296:AC307"/>
    <mergeCell ref="AD308:AD319"/>
    <mergeCell ref="AE308:AE319"/>
    <mergeCell ref="AF308:AF319"/>
    <mergeCell ref="AH308:AH319"/>
    <mergeCell ref="AI308:AI319"/>
    <mergeCell ref="AD332:AD343"/>
    <mergeCell ref="AE332:AE343"/>
    <mergeCell ref="AF332:AF343"/>
    <mergeCell ref="AJ320:AJ331"/>
    <mergeCell ref="AK320:AK331"/>
    <mergeCell ref="AL296:AL307"/>
    <mergeCell ref="V303:W303"/>
    <mergeCell ref="X308:X319"/>
    <mergeCell ref="Y308:Y319"/>
    <mergeCell ref="Z308:Z319"/>
    <mergeCell ref="AA308:AA319"/>
    <mergeCell ref="AB308:AB319"/>
    <mergeCell ref="AC308:AC319"/>
    <mergeCell ref="AD296:AD307"/>
    <mergeCell ref="AE296:AE307"/>
    <mergeCell ref="AF296:AF307"/>
    <mergeCell ref="AG296:AG307"/>
    <mergeCell ref="AH296:AH307"/>
    <mergeCell ref="AI296:AI307"/>
    <mergeCell ref="AJ308:AJ319"/>
    <mergeCell ref="AK308:AK319"/>
    <mergeCell ref="AL308:AL319"/>
    <mergeCell ref="V315:W315"/>
    <mergeCell ref="AG308:AG319"/>
    <mergeCell ref="X296:X307"/>
    <mergeCell ref="Y296:Y307"/>
    <mergeCell ref="Z296:Z307"/>
    <mergeCell ref="AJ284:AJ295"/>
    <mergeCell ref="AJ272:AJ283"/>
    <mergeCell ref="AJ296:AJ307"/>
    <mergeCell ref="AK284:AK295"/>
    <mergeCell ref="AD284:AD295"/>
    <mergeCell ref="AE284:AE295"/>
    <mergeCell ref="AF284:AF295"/>
    <mergeCell ref="X284:X295"/>
    <mergeCell ref="Y284:Y295"/>
    <mergeCell ref="Z284:Z295"/>
    <mergeCell ref="AA284:AA295"/>
    <mergeCell ref="AB284:AB295"/>
    <mergeCell ref="AC284:AC295"/>
    <mergeCell ref="AL284:AL295"/>
    <mergeCell ref="V291:W291"/>
    <mergeCell ref="AG284:AG295"/>
    <mergeCell ref="AH284:AH295"/>
    <mergeCell ref="AI284:AI295"/>
    <mergeCell ref="AI260:AI271"/>
    <mergeCell ref="AJ260:AJ271"/>
    <mergeCell ref="AK260:AK271"/>
    <mergeCell ref="AL260:AL271"/>
    <mergeCell ref="V267:W267"/>
    <mergeCell ref="Q272:V272"/>
    <mergeCell ref="X272:X283"/>
    <mergeCell ref="Y272:Y283"/>
    <mergeCell ref="Z272:Z283"/>
    <mergeCell ref="AA272:AA283"/>
    <mergeCell ref="AC260:AC271"/>
    <mergeCell ref="AD260:AD271"/>
    <mergeCell ref="AE260:AE271"/>
    <mergeCell ref="AF260:AF271"/>
    <mergeCell ref="AG260:AG271"/>
    <mergeCell ref="AH260:AH271"/>
    <mergeCell ref="AH272:AH283"/>
    <mergeCell ref="AI272:AI283"/>
    <mergeCell ref="AK272:AK283"/>
    <mergeCell ref="AL272:AL283"/>
    <mergeCell ref="Q273:V273"/>
    <mergeCell ref="V279:W279"/>
    <mergeCell ref="AB272:AB283"/>
    <mergeCell ref="X260:X271"/>
    <mergeCell ref="Y260:Y271"/>
    <mergeCell ref="Z260:Z271"/>
    <mergeCell ref="AA260:AA271"/>
    <mergeCell ref="AB260:AB271"/>
    <mergeCell ref="AC272:AC283"/>
    <mergeCell ref="AD272:AD283"/>
    <mergeCell ref="AE272:AE283"/>
    <mergeCell ref="AF272:AF283"/>
    <mergeCell ref="AG272:AG283"/>
    <mergeCell ref="AJ236:AJ247"/>
    <mergeCell ref="AK236:AK247"/>
    <mergeCell ref="AL236:AL247"/>
    <mergeCell ref="V243:W243"/>
    <mergeCell ref="X248:X259"/>
    <mergeCell ref="Y248:Y259"/>
    <mergeCell ref="Z248:Z259"/>
    <mergeCell ref="AA248:AA259"/>
    <mergeCell ref="AB248:AB259"/>
    <mergeCell ref="AC236:AC247"/>
    <mergeCell ref="AD236:AD247"/>
    <mergeCell ref="AE236:AE247"/>
    <mergeCell ref="AF236:AF247"/>
    <mergeCell ref="AG236:AG247"/>
    <mergeCell ref="AH236:AH247"/>
    <mergeCell ref="AI248:AI259"/>
    <mergeCell ref="AJ248:AJ259"/>
    <mergeCell ref="AK248:AK259"/>
    <mergeCell ref="AL248:AL259"/>
    <mergeCell ref="V255:W255"/>
    <mergeCell ref="AG248:AG259"/>
    <mergeCell ref="AH248:AH259"/>
    <mergeCell ref="X236:X247"/>
    <mergeCell ref="Y236:Y247"/>
    <mergeCell ref="Z236:Z247"/>
    <mergeCell ref="AA236:AA247"/>
    <mergeCell ref="AB236:AB247"/>
    <mergeCell ref="AC224:AC235"/>
    <mergeCell ref="AD224:AD235"/>
    <mergeCell ref="AE224:AE235"/>
    <mergeCell ref="AF224:AF235"/>
    <mergeCell ref="AC248:AC259"/>
    <mergeCell ref="AD248:AD259"/>
    <mergeCell ref="AE248:AE259"/>
    <mergeCell ref="AF248:AF259"/>
    <mergeCell ref="AI212:AI223"/>
    <mergeCell ref="Z212:Z223"/>
    <mergeCell ref="AA212:AA223"/>
    <mergeCell ref="AB212:AB223"/>
    <mergeCell ref="AI236:AI247"/>
    <mergeCell ref="AJ212:AJ223"/>
    <mergeCell ref="AK212:AK223"/>
    <mergeCell ref="AL212:AL223"/>
    <mergeCell ref="V219:W219"/>
    <mergeCell ref="X224:X235"/>
    <mergeCell ref="Y224:Y235"/>
    <mergeCell ref="Z224:Z235"/>
    <mergeCell ref="AA224:AA235"/>
    <mergeCell ref="AB224:AB235"/>
    <mergeCell ref="AC212:AC223"/>
    <mergeCell ref="AD212:AD223"/>
    <mergeCell ref="AE212:AE223"/>
    <mergeCell ref="AF212:AF223"/>
    <mergeCell ref="AG212:AG223"/>
    <mergeCell ref="AH212:AH223"/>
    <mergeCell ref="AI224:AI235"/>
    <mergeCell ref="AJ224:AJ235"/>
    <mergeCell ref="AK224:AK235"/>
    <mergeCell ref="AL224:AL235"/>
    <mergeCell ref="V231:W231"/>
    <mergeCell ref="AG224:AG235"/>
    <mergeCell ref="AH224:AH235"/>
    <mergeCell ref="X212:X223"/>
    <mergeCell ref="Y212:Y223"/>
    <mergeCell ref="AI188:AI199"/>
    <mergeCell ref="AJ188:AJ199"/>
    <mergeCell ref="AK188:AK199"/>
    <mergeCell ref="AL188:AL199"/>
    <mergeCell ref="V195:W195"/>
    <mergeCell ref="X200:X211"/>
    <mergeCell ref="Y200:Y211"/>
    <mergeCell ref="Z200:Z211"/>
    <mergeCell ref="AA200:AA211"/>
    <mergeCell ref="AB200:AB211"/>
    <mergeCell ref="AC188:AC199"/>
    <mergeCell ref="AD188:AD199"/>
    <mergeCell ref="AE188:AE199"/>
    <mergeCell ref="AF188:AF199"/>
    <mergeCell ref="AG188:AG199"/>
    <mergeCell ref="AH188:AH199"/>
    <mergeCell ref="AI200:AI211"/>
    <mergeCell ref="AJ200:AJ211"/>
    <mergeCell ref="AK200:AK211"/>
    <mergeCell ref="AL200:AL211"/>
    <mergeCell ref="V207:W207"/>
    <mergeCell ref="AG200:AG211"/>
    <mergeCell ref="AH200:AH211"/>
    <mergeCell ref="X188:X199"/>
    <mergeCell ref="Y188:Y199"/>
    <mergeCell ref="Z188:Z199"/>
    <mergeCell ref="AA188:AA199"/>
    <mergeCell ref="AB188:AB199"/>
    <mergeCell ref="AC176:AC187"/>
    <mergeCell ref="AD176:AD187"/>
    <mergeCell ref="AE176:AE187"/>
    <mergeCell ref="AF176:AF187"/>
    <mergeCell ref="AC200:AC211"/>
    <mergeCell ref="AD200:AD211"/>
    <mergeCell ref="AE200:AE211"/>
    <mergeCell ref="AF200:AF211"/>
    <mergeCell ref="AJ164:AJ175"/>
    <mergeCell ref="AK164:AK175"/>
    <mergeCell ref="AL164:AL175"/>
    <mergeCell ref="V171:W171"/>
    <mergeCell ref="X176:X187"/>
    <mergeCell ref="Y176:Y187"/>
    <mergeCell ref="Z176:Z187"/>
    <mergeCell ref="AA176:AA187"/>
    <mergeCell ref="AB176:AB187"/>
    <mergeCell ref="AC164:AC175"/>
    <mergeCell ref="AD164:AD175"/>
    <mergeCell ref="AE164:AE175"/>
    <mergeCell ref="AF164:AF175"/>
    <mergeCell ref="AG164:AG175"/>
    <mergeCell ref="AH164:AH175"/>
    <mergeCell ref="AI176:AI187"/>
    <mergeCell ref="AJ176:AJ187"/>
    <mergeCell ref="AK176:AK187"/>
    <mergeCell ref="AL176:AL187"/>
    <mergeCell ref="V183:W183"/>
    <mergeCell ref="AG176:AG187"/>
    <mergeCell ref="AH176:AH187"/>
    <mergeCell ref="X164:X175"/>
    <mergeCell ref="Y164:Y175"/>
    <mergeCell ref="Z164:Z175"/>
    <mergeCell ref="AA164:AA175"/>
    <mergeCell ref="AB164:AB175"/>
    <mergeCell ref="AC152:AC163"/>
    <mergeCell ref="AD152:AD163"/>
    <mergeCell ref="AE152:AE163"/>
    <mergeCell ref="AF152:AF163"/>
    <mergeCell ref="AI140:AI151"/>
    <mergeCell ref="Z140:Z151"/>
    <mergeCell ref="AA140:AA151"/>
    <mergeCell ref="AB140:AB151"/>
    <mergeCell ref="AI164:AI175"/>
    <mergeCell ref="AJ140:AJ151"/>
    <mergeCell ref="AK140:AK151"/>
    <mergeCell ref="AL140:AL151"/>
    <mergeCell ref="V147:W147"/>
    <mergeCell ref="X152:X163"/>
    <mergeCell ref="Y152:Y163"/>
    <mergeCell ref="Z152:Z163"/>
    <mergeCell ref="AA152:AA163"/>
    <mergeCell ref="AB152:AB163"/>
    <mergeCell ref="AC140:AC151"/>
    <mergeCell ref="AD140:AD151"/>
    <mergeCell ref="AE140:AE151"/>
    <mergeCell ref="AF140:AF151"/>
    <mergeCell ref="AG140:AG151"/>
    <mergeCell ref="AH140:AH151"/>
    <mergeCell ref="AI152:AI163"/>
    <mergeCell ref="AJ152:AJ163"/>
    <mergeCell ref="AK152:AK163"/>
    <mergeCell ref="AL152:AL163"/>
    <mergeCell ref="V159:W159"/>
    <mergeCell ref="AG152:AG163"/>
    <mergeCell ref="AH152:AH163"/>
    <mergeCell ref="X140:X151"/>
    <mergeCell ref="Y140:Y151"/>
    <mergeCell ref="AI116:AI127"/>
    <mergeCell ref="AJ116:AJ127"/>
    <mergeCell ref="AK116:AK127"/>
    <mergeCell ref="AL116:AL127"/>
    <mergeCell ref="V123:W123"/>
    <mergeCell ref="X128:X139"/>
    <mergeCell ref="Y128:Y139"/>
    <mergeCell ref="Z128:Z139"/>
    <mergeCell ref="AA128:AA139"/>
    <mergeCell ref="AB128:AB139"/>
    <mergeCell ref="AC116:AC127"/>
    <mergeCell ref="AD116:AD127"/>
    <mergeCell ref="AE116:AE127"/>
    <mergeCell ref="AF116:AF127"/>
    <mergeCell ref="AG116:AG127"/>
    <mergeCell ref="AH116:AH127"/>
    <mergeCell ref="AI128:AI139"/>
    <mergeCell ref="AJ128:AJ139"/>
    <mergeCell ref="AK128:AK139"/>
    <mergeCell ref="AL128:AL139"/>
    <mergeCell ref="V135:W135"/>
    <mergeCell ref="AG128:AG139"/>
    <mergeCell ref="AH128:AH139"/>
    <mergeCell ref="X116:X127"/>
    <mergeCell ref="Y116:Y127"/>
    <mergeCell ref="Z116:Z127"/>
    <mergeCell ref="AA116:AA127"/>
    <mergeCell ref="AB116:AB127"/>
    <mergeCell ref="AC104:AC115"/>
    <mergeCell ref="AD104:AD115"/>
    <mergeCell ref="AE104:AE115"/>
    <mergeCell ref="AF104:AF115"/>
    <mergeCell ref="AC128:AC139"/>
    <mergeCell ref="AD128:AD139"/>
    <mergeCell ref="AE128:AE139"/>
    <mergeCell ref="AF128:AF139"/>
    <mergeCell ref="AK93:AK103"/>
    <mergeCell ref="AL93:AL103"/>
    <mergeCell ref="V99:W99"/>
    <mergeCell ref="X104:X115"/>
    <mergeCell ref="Y104:Y115"/>
    <mergeCell ref="Z104:Z115"/>
    <mergeCell ref="AA104:AA115"/>
    <mergeCell ref="AB104:AB115"/>
    <mergeCell ref="AC93:AC103"/>
    <mergeCell ref="AD93:AD103"/>
    <mergeCell ref="AE93:AE103"/>
    <mergeCell ref="AF93:AF103"/>
    <mergeCell ref="AG93:AG103"/>
    <mergeCell ref="AH93:AH103"/>
    <mergeCell ref="AI104:AI115"/>
    <mergeCell ref="AJ104:AJ115"/>
    <mergeCell ref="AK104:AK115"/>
    <mergeCell ref="AL104:AL115"/>
    <mergeCell ref="V111:W111"/>
    <mergeCell ref="AG104:AG115"/>
    <mergeCell ref="AH104:AH115"/>
    <mergeCell ref="X93:X103"/>
    <mergeCell ref="Y93:Y103"/>
    <mergeCell ref="Z93:Z103"/>
    <mergeCell ref="AA93:AA103"/>
    <mergeCell ref="AB93:AB103"/>
    <mergeCell ref="AC81:AC92"/>
    <mergeCell ref="AD81:AD92"/>
    <mergeCell ref="AE81:AE92"/>
    <mergeCell ref="AF81:AF92"/>
    <mergeCell ref="AJ69:AJ80"/>
    <mergeCell ref="Z69:Z80"/>
    <mergeCell ref="AA69:AA80"/>
    <mergeCell ref="AB69:AB80"/>
    <mergeCell ref="AC69:AC80"/>
    <mergeCell ref="AI93:AI103"/>
    <mergeCell ref="AJ93:AJ103"/>
    <mergeCell ref="AK69:AK80"/>
    <mergeCell ref="AL69:AL80"/>
    <mergeCell ref="S70:W70"/>
    <mergeCell ref="V76:W76"/>
    <mergeCell ref="X81:X92"/>
    <mergeCell ref="Y81:Y92"/>
    <mergeCell ref="Z81:Z92"/>
    <mergeCell ref="AA81:AA92"/>
    <mergeCell ref="AB81:AB92"/>
    <mergeCell ref="AD69:AD80"/>
    <mergeCell ref="AE69:AE80"/>
    <mergeCell ref="AF69:AF80"/>
    <mergeCell ref="AG69:AG80"/>
    <mergeCell ref="AH69:AH80"/>
    <mergeCell ref="AI69:AI80"/>
    <mergeCell ref="AI81:AI92"/>
    <mergeCell ref="AJ81:AJ92"/>
    <mergeCell ref="AK81:AK92"/>
    <mergeCell ref="AL81:AL92"/>
    <mergeCell ref="V88:W88"/>
    <mergeCell ref="AG81:AG92"/>
    <mergeCell ref="AH81:AH92"/>
    <mergeCell ref="X69:X80"/>
    <mergeCell ref="Y69:Y80"/>
    <mergeCell ref="AD58:AD68"/>
    <mergeCell ref="AE58:AE68"/>
    <mergeCell ref="AF58:AF68"/>
    <mergeCell ref="AL47:AL57"/>
    <mergeCell ref="V53:W53"/>
    <mergeCell ref="X58:X68"/>
    <mergeCell ref="Y58:Y68"/>
    <mergeCell ref="Z58:Z68"/>
    <mergeCell ref="AA58:AA68"/>
    <mergeCell ref="AB58:AB68"/>
    <mergeCell ref="AC58:AC68"/>
    <mergeCell ref="AD47:AD57"/>
    <mergeCell ref="AE47:AE57"/>
    <mergeCell ref="AF47:AF57"/>
    <mergeCell ref="AG47:AG57"/>
    <mergeCell ref="AH47:AH57"/>
    <mergeCell ref="AI47:AI57"/>
    <mergeCell ref="AJ58:AJ68"/>
    <mergeCell ref="AK58:AK68"/>
    <mergeCell ref="AL58:AL68"/>
    <mergeCell ref="V64:W64"/>
    <mergeCell ref="AG58:AG68"/>
    <mergeCell ref="AH58:AH68"/>
    <mergeCell ref="AI58:AI68"/>
    <mergeCell ref="AJ35:AJ46"/>
    <mergeCell ref="AK35:AK46"/>
    <mergeCell ref="AL35:AL46"/>
    <mergeCell ref="V42:W42"/>
    <mergeCell ref="X47:X57"/>
    <mergeCell ref="Y47:Y57"/>
    <mergeCell ref="Z47:Z57"/>
    <mergeCell ref="AA47:AA57"/>
    <mergeCell ref="AB47:AB57"/>
    <mergeCell ref="AC47:AC57"/>
    <mergeCell ref="AD35:AD46"/>
    <mergeCell ref="AE35:AE46"/>
    <mergeCell ref="AF35:AF46"/>
    <mergeCell ref="AG35:AG46"/>
    <mergeCell ref="AH35:AH46"/>
    <mergeCell ref="AI35:AI46"/>
    <mergeCell ref="X35:X46"/>
    <mergeCell ref="Y35:Y46"/>
    <mergeCell ref="Z35:Z46"/>
    <mergeCell ref="AA35:AA46"/>
    <mergeCell ref="AB35:AB46"/>
    <mergeCell ref="AC35:AC46"/>
    <mergeCell ref="AJ47:AJ57"/>
    <mergeCell ref="AK47:AK57"/>
    <mergeCell ref="AH22:AH34"/>
    <mergeCell ref="AI22:AI34"/>
    <mergeCell ref="AJ22:AJ34"/>
    <mergeCell ref="AK22:AK34"/>
    <mergeCell ref="AL22:AL34"/>
    <mergeCell ref="V30:W30"/>
    <mergeCell ref="AB22:AB34"/>
    <mergeCell ref="AC22:AC34"/>
    <mergeCell ref="AD22:AD34"/>
    <mergeCell ref="AE22:AE34"/>
    <mergeCell ref="AF22:AF34"/>
    <mergeCell ref="AG22:AG34"/>
    <mergeCell ref="S21:T21"/>
    <mergeCell ref="U21:W21"/>
    <mergeCell ref="X22:X34"/>
    <mergeCell ref="Y22:Y34"/>
    <mergeCell ref="Z22:Z34"/>
    <mergeCell ref="AA22:AA34"/>
    <mergeCell ref="B21:D21"/>
    <mergeCell ref="F21:G21"/>
    <mergeCell ref="H21:I21"/>
    <mergeCell ref="J21:K21"/>
    <mergeCell ref="M21:P21"/>
    <mergeCell ref="Q21:R21"/>
    <mergeCell ref="S19:T19"/>
    <mergeCell ref="U19:W19"/>
    <mergeCell ref="B20:D20"/>
    <mergeCell ref="F20:G20"/>
    <mergeCell ref="H20:I20"/>
    <mergeCell ref="J20:K20"/>
    <mergeCell ref="M20:P20"/>
    <mergeCell ref="Q20:R20"/>
    <mergeCell ref="S20:T20"/>
    <mergeCell ref="U20:W20"/>
    <mergeCell ref="B19:D19"/>
    <mergeCell ref="F19:G19"/>
    <mergeCell ref="H19:I19"/>
    <mergeCell ref="J19:K19"/>
    <mergeCell ref="M19:P19"/>
    <mergeCell ref="Q19:R19"/>
    <mergeCell ref="S17:T17"/>
    <mergeCell ref="U17:W17"/>
    <mergeCell ref="B18:D18"/>
    <mergeCell ref="F18:G18"/>
    <mergeCell ref="H18:I18"/>
    <mergeCell ref="J18:K18"/>
    <mergeCell ref="M18:P18"/>
    <mergeCell ref="Q18:R18"/>
    <mergeCell ref="S18:T18"/>
    <mergeCell ref="U18:W18"/>
    <mergeCell ref="B17:D17"/>
    <mergeCell ref="F17:G17"/>
    <mergeCell ref="H17:I17"/>
    <mergeCell ref="J17:K17"/>
    <mergeCell ref="M17:P17"/>
    <mergeCell ref="Q17:R17"/>
    <mergeCell ref="B16:D16"/>
    <mergeCell ref="F16:G16"/>
    <mergeCell ref="H16:I16"/>
    <mergeCell ref="J16:K16"/>
    <mergeCell ref="M16:P16"/>
    <mergeCell ref="Q16:R16"/>
    <mergeCell ref="AF14:AF21"/>
    <mergeCell ref="AG14:AG21"/>
    <mergeCell ref="B15:D15"/>
    <mergeCell ref="F15:G15"/>
    <mergeCell ref="H15:I15"/>
    <mergeCell ref="J15:K15"/>
    <mergeCell ref="M15:P15"/>
    <mergeCell ref="Q15:R15"/>
    <mergeCell ref="S15:T15"/>
    <mergeCell ref="U15:W15"/>
    <mergeCell ref="B14:D14"/>
    <mergeCell ref="F14:G14"/>
    <mergeCell ref="H14:I14"/>
    <mergeCell ref="J14:K14"/>
    <mergeCell ref="M14:P14"/>
    <mergeCell ref="Q14:R14"/>
    <mergeCell ref="Y12:Y21"/>
    <mergeCell ref="Z12:Z21"/>
    <mergeCell ref="AK12:AK21"/>
    <mergeCell ref="AL12:AL21"/>
    <mergeCell ref="B13:D13"/>
    <mergeCell ref="F13:G13"/>
    <mergeCell ref="H13:I13"/>
    <mergeCell ref="J13:K13"/>
    <mergeCell ref="M13:P13"/>
    <mergeCell ref="Q13:R13"/>
    <mergeCell ref="S13:T13"/>
    <mergeCell ref="U13:W13"/>
    <mergeCell ref="AA12:AC13"/>
    <mergeCell ref="AD12:AD21"/>
    <mergeCell ref="AE12:AG13"/>
    <mergeCell ref="AH12:AH21"/>
    <mergeCell ref="AI12:AI21"/>
    <mergeCell ref="AJ12:AJ21"/>
    <mergeCell ref="AA14:AA21"/>
    <mergeCell ref="AB14:AB21"/>
    <mergeCell ref="AC14:AC21"/>
    <mergeCell ref="AE14:AE21"/>
    <mergeCell ref="Q12:R12"/>
    <mergeCell ref="S12:T12"/>
    <mergeCell ref="U12:W12"/>
    <mergeCell ref="X12:X21"/>
    <mergeCell ref="S14:T14"/>
    <mergeCell ref="U14:W14"/>
    <mergeCell ref="S16:T16"/>
    <mergeCell ref="U16:W16"/>
    <mergeCell ref="L10:L11"/>
    <mergeCell ref="M10:P11"/>
    <mergeCell ref="Q10:R11"/>
    <mergeCell ref="S10:T11"/>
    <mergeCell ref="U10:W11"/>
    <mergeCell ref="B12:D12"/>
    <mergeCell ref="F12:G12"/>
    <mergeCell ref="H12:I12"/>
    <mergeCell ref="J12:K12"/>
    <mergeCell ref="M12:P12"/>
    <mergeCell ref="A10:A11"/>
    <mergeCell ref="B10:D11"/>
    <mergeCell ref="E10:E11"/>
    <mergeCell ref="F10:G11"/>
    <mergeCell ref="H10:I11"/>
    <mergeCell ref="J10:K11"/>
    <mergeCell ref="AH4:AH6"/>
    <mergeCell ref="AI4:AI6"/>
    <mergeCell ref="AJ4:AJ6"/>
    <mergeCell ref="AK4:AK6"/>
    <mergeCell ref="AL4:AL6"/>
    <mergeCell ref="A8:K9"/>
    <mergeCell ref="L8:W9"/>
    <mergeCell ref="A1:AL1"/>
    <mergeCell ref="A2:AF2"/>
    <mergeCell ref="AG2:AL2"/>
    <mergeCell ref="X3:AL3"/>
    <mergeCell ref="X4:X6"/>
    <mergeCell ref="Y4:Y6"/>
    <mergeCell ref="Z4:Z6"/>
    <mergeCell ref="AA4:AC5"/>
    <mergeCell ref="AD4:AD6"/>
    <mergeCell ref="AE4:AG5"/>
  </mergeCells>
  <printOptions horizontalCentered="1"/>
  <pageMargins left="0.23622047244094491" right="0" top="0.23622047244094491" bottom="0.15748031496062992" header="0" footer="0"/>
  <pageSetup paperSize="9" scale="44" orientation="landscape" verticalDpi="300" r:id="rId1"/>
  <headerFooter>
    <oddFooter>&amp;F&amp;RPage &amp;P</oddFooter>
  </headerFooter>
  <rowBreaks count="4" manualBreakCount="4">
    <brk id="80" max="16383" man="1"/>
    <brk id="163" max="37" man="1"/>
    <brk id="247" max="16383" man="1"/>
    <brk id="331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M49"/>
  <sheetViews>
    <sheetView view="pageBreakPreview" zoomScale="80" zoomScaleNormal="80" zoomScaleSheetLayoutView="80" workbookViewId="0">
      <pane ySplit="4" topLeftCell="A35" activePane="bottomLeft" state="frozen"/>
      <selection pane="bottomLeft" activeCell="D43" sqref="D43"/>
    </sheetView>
  </sheetViews>
  <sheetFormatPr defaultRowHeight="14.5"/>
  <cols>
    <col min="1" max="1" width="9.1796875" style="6" customWidth="1"/>
    <col min="2" max="3" width="9.1796875" style="6"/>
    <col min="4" max="4" width="36" style="6" customWidth="1"/>
    <col min="5" max="5" width="10.1796875" style="6" customWidth="1"/>
    <col min="6" max="6" width="9.1796875" style="6"/>
    <col min="7" max="8" width="12.1796875" style="6" customWidth="1"/>
    <col min="9" max="9" width="11.54296875" style="6" customWidth="1"/>
    <col min="10" max="10" width="12.453125" style="6" customWidth="1"/>
    <col min="11" max="11" width="13.1796875" style="6" customWidth="1"/>
    <col min="12" max="12" width="11.54296875" style="63" customWidth="1"/>
    <col min="13" max="13" width="28.6328125" style="6" bestFit="1" customWidth="1"/>
  </cols>
  <sheetData>
    <row r="3" spans="1:13">
      <c r="A3" s="684" t="s">
        <v>695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</row>
    <row r="4" spans="1:13" ht="52">
      <c r="A4" s="169" t="s">
        <v>511</v>
      </c>
      <c r="B4" s="169" t="s">
        <v>512</v>
      </c>
      <c r="C4" s="169" t="s">
        <v>513</v>
      </c>
      <c r="D4" s="169" t="s">
        <v>514</v>
      </c>
      <c r="E4" s="169" t="s">
        <v>696</v>
      </c>
      <c r="F4" s="169" t="s">
        <v>515</v>
      </c>
      <c r="G4" s="169" t="s">
        <v>473</v>
      </c>
      <c r="H4" s="169" t="s">
        <v>516</v>
      </c>
      <c r="I4" s="169" t="s">
        <v>697</v>
      </c>
      <c r="J4" s="169" t="s">
        <v>698</v>
      </c>
      <c r="K4" s="169" t="s">
        <v>699</v>
      </c>
      <c r="L4" s="170" t="s">
        <v>517</v>
      </c>
      <c r="M4" s="169" t="s">
        <v>518</v>
      </c>
    </row>
    <row r="5" spans="1:13">
      <c r="A5" s="5">
        <v>1</v>
      </c>
      <c r="B5" s="175">
        <v>104</v>
      </c>
      <c r="C5" s="5">
        <v>105</v>
      </c>
      <c r="D5" s="5" t="s">
        <v>519</v>
      </c>
      <c r="E5" s="5" t="s">
        <v>521</v>
      </c>
      <c r="F5" s="5">
        <v>2</v>
      </c>
      <c r="G5" s="5" t="s">
        <v>476</v>
      </c>
      <c r="H5" s="7">
        <v>41697</v>
      </c>
      <c r="I5" s="5"/>
      <c r="J5" s="5"/>
      <c r="K5" s="7"/>
      <c r="L5" s="7">
        <v>45415</v>
      </c>
      <c r="M5" s="37" t="s">
        <v>778</v>
      </c>
    </row>
    <row r="6" spans="1:13">
      <c r="A6" s="160">
        <v>2</v>
      </c>
      <c r="B6" s="175">
        <v>104</v>
      </c>
      <c r="C6" s="5">
        <v>105</v>
      </c>
      <c r="D6" s="5" t="s">
        <v>700</v>
      </c>
      <c r="E6" s="5" t="s">
        <v>701</v>
      </c>
      <c r="F6" s="5">
        <v>1</v>
      </c>
      <c r="G6" s="5" t="s">
        <v>476</v>
      </c>
      <c r="H6" s="7">
        <v>45336</v>
      </c>
      <c r="I6" s="5"/>
      <c r="J6" s="5"/>
      <c r="K6" s="5"/>
      <c r="L6" s="45"/>
      <c r="M6" s="5" t="s">
        <v>770</v>
      </c>
    </row>
    <row r="7" spans="1:13">
      <c r="A7" s="5">
        <v>3</v>
      </c>
      <c r="B7" s="175">
        <v>105</v>
      </c>
      <c r="C7" s="5">
        <v>106</v>
      </c>
      <c r="D7" s="5" t="s">
        <v>520</v>
      </c>
      <c r="E7" s="5" t="s">
        <v>521</v>
      </c>
      <c r="F7" s="5">
        <v>1</v>
      </c>
      <c r="G7" s="5" t="s">
        <v>476</v>
      </c>
      <c r="H7" s="7">
        <v>45373</v>
      </c>
      <c r="I7" s="7">
        <v>45392</v>
      </c>
      <c r="J7" s="5"/>
      <c r="K7" s="7">
        <v>45405</v>
      </c>
      <c r="L7" s="7"/>
      <c r="M7" s="37" t="s">
        <v>524</v>
      </c>
    </row>
    <row r="8" spans="1:13">
      <c r="A8" s="160">
        <v>4</v>
      </c>
      <c r="B8" s="175">
        <v>108</v>
      </c>
      <c r="C8" s="5">
        <v>109</v>
      </c>
      <c r="D8" s="5" t="s">
        <v>700</v>
      </c>
      <c r="E8" s="5" t="s">
        <v>701</v>
      </c>
      <c r="F8" s="5">
        <v>1</v>
      </c>
      <c r="G8" s="5" t="s">
        <v>476</v>
      </c>
      <c r="H8" s="7">
        <v>45344</v>
      </c>
      <c r="I8" s="5"/>
      <c r="J8" s="5"/>
      <c r="K8" s="5"/>
      <c r="L8" s="7"/>
      <c r="M8" s="5" t="s">
        <v>770</v>
      </c>
    </row>
    <row r="9" spans="1:13">
      <c r="A9" s="160">
        <v>5</v>
      </c>
      <c r="B9" s="175">
        <v>109</v>
      </c>
      <c r="C9" s="5">
        <v>110</v>
      </c>
      <c r="D9" s="5" t="s">
        <v>700</v>
      </c>
      <c r="E9" s="5" t="s">
        <v>702</v>
      </c>
      <c r="F9" s="5">
        <v>1</v>
      </c>
      <c r="G9" s="5" t="s">
        <v>476</v>
      </c>
      <c r="H9" s="7">
        <v>45344</v>
      </c>
      <c r="I9" s="5"/>
      <c r="J9" s="5"/>
      <c r="K9" s="5"/>
      <c r="L9" s="7">
        <v>45387</v>
      </c>
      <c r="M9" s="5" t="s">
        <v>854</v>
      </c>
    </row>
    <row r="10" spans="1:13">
      <c r="A10" s="5">
        <v>6</v>
      </c>
      <c r="B10" s="175">
        <v>115</v>
      </c>
      <c r="C10" s="5">
        <v>116</v>
      </c>
      <c r="D10" s="5" t="s">
        <v>520</v>
      </c>
      <c r="E10" s="5" t="s">
        <v>521</v>
      </c>
      <c r="F10" s="5">
        <v>1</v>
      </c>
      <c r="G10" s="5" t="s">
        <v>476</v>
      </c>
      <c r="H10" s="7">
        <v>45197</v>
      </c>
      <c r="I10" s="7">
        <v>45392</v>
      </c>
      <c r="J10" s="7">
        <v>45215</v>
      </c>
      <c r="K10" s="7">
        <v>45405</v>
      </c>
      <c r="L10" s="7">
        <v>45252</v>
      </c>
      <c r="M10" s="62" t="s">
        <v>524</v>
      </c>
    </row>
    <row r="11" spans="1:13">
      <c r="A11" s="160">
        <v>7</v>
      </c>
      <c r="B11" s="175">
        <v>117</v>
      </c>
      <c r="C11" s="5">
        <v>118</v>
      </c>
      <c r="D11" s="5" t="s">
        <v>700</v>
      </c>
      <c r="E11" s="5" t="s">
        <v>701</v>
      </c>
      <c r="F11" s="5">
        <v>1</v>
      </c>
      <c r="G11" s="5" t="s">
        <v>476</v>
      </c>
      <c r="H11" s="7">
        <v>45344</v>
      </c>
      <c r="I11" s="7"/>
      <c r="J11" s="7"/>
      <c r="K11" s="7"/>
      <c r="L11" s="45"/>
      <c r="M11" s="5" t="s">
        <v>770</v>
      </c>
    </row>
    <row r="12" spans="1:13">
      <c r="A12" s="5">
        <v>8</v>
      </c>
      <c r="B12" s="175">
        <v>118</v>
      </c>
      <c r="C12" s="5">
        <v>119</v>
      </c>
      <c r="D12" s="5" t="s">
        <v>703</v>
      </c>
      <c r="E12" s="5" t="s">
        <v>521</v>
      </c>
      <c r="F12" s="5">
        <v>1</v>
      </c>
      <c r="G12" s="5" t="s">
        <v>476</v>
      </c>
      <c r="H12" s="7">
        <v>45180</v>
      </c>
      <c r="I12" s="7">
        <v>45197</v>
      </c>
      <c r="J12" s="7">
        <v>45215</v>
      </c>
      <c r="K12" s="7">
        <v>45222</v>
      </c>
      <c r="L12" s="7">
        <v>45252</v>
      </c>
      <c r="M12" s="62" t="s">
        <v>524</v>
      </c>
    </row>
    <row r="13" spans="1:13">
      <c r="A13" s="5">
        <v>9</v>
      </c>
      <c r="B13" s="175" t="s">
        <v>41</v>
      </c>
      <c r="C13" s="5" t="s">
        <v>42</v>
      </c>
      <c r="D13" s="5" t="s">
        <v>703</v>
      </c>
      <c r="E13" s="5" t="s">
        <v>521</v>
      </c>
      <c r="F13" s="5">
        <v>1</v>
      </c>
      <c r="G13" s="5" t="s">
        <v>476</v>
      </c>
      <c r="H13" s="7">
        <v>45180</v>
      </c>
      <c r="I13" s="7">
        <v>45197</v>
      </c>
      <c r="J13" s="7">
        <v>45215</v>
      </c>
      <c r="K13" s="7">
        <v>45222</v>
      </c>
      <c r="L13" s="7">
        <v>45252</v>
      </c>
      <c r="M13" s="62" t="s">
        <v>524</v>
      </c>
    </row>
    <row r="14" spans="1:13">
      <c r="A14" s="5">
        <v>10</v>
      </c>
      <c r="B14" s="175" t="s">
        <v>42</v>
      </c>
      <c r="C14" s="5">
        <v>120</v>
      </c>
      <c r="D14" s="5" t="s">
        <v>704</v>
      </c>
      <c r="E14" s="5" t="s">
        <v>521</v>
      </c>
      <c r="F14" s="5">
        <v>1</v>
      </c>
      <c r="G14" s="5" t="s">
        <v>476</v>
      </c>
      <c r="H14" s="7">
        <v>45180</v>
      </c>
      <c r="I14" s="7">
        <v>45197</v>
      </c>
      <c r="J14" s="7">
        <v>45215</v>
      </c>
      <c r="K14" s="7">
        <v>45222</v>
      </c>
      <c r="L14" s="7">
        <v>45252</v>
      </c>
      <c r="M14" s="62" t="s">
        <v>524</v>
      </c>
    </row>
    <row r="15" spans="1:13">
      <c r="A15" s="5">
        <v>11</v>
      </c>
      <c r="B15" s="175">
        <v>120</v>
      </c>
      <c r="C15" s="5">
        <v>121</v>
      </c>
      <c r="D15" s="6" t="s">
        <v>705</v>
      </c>
      <c r="E15" s="5" t="s">
        <v>521</v>
      </c>
      <c r="F15" s="5">
        <v>1</v>
      </c>
      <c r="G15" s="5" t="s">
        <v>476</v>
      </c>
      <c r="H15" s="7">
        <v>45180</v>
      </c>
      <c r="I15" s="7">
        <v>45197</v>
      </c>
      <c r="J15" s="7">
        <v>45215</v>
      </c>
      <c r="K15" s="7">
        <v>45222</v>
      </c>
      <c r="L15" s="7">
        <v>45259</v>
      </c>
      <c r="M15" s="62" t="s">
        <v>524</v>
      </c>
    </row>
    <row r="16" spans="1:13">
      <c r="A16" s="5">
        <v>12</v>
      </c>
      <c r="B16" s="175">
        <v>122</v>
      </c>
      <c r="C16" s="5">
        <v>123</v>
      </c>
      <c r="D16" s="5" t="s">
        <v>522</v>
      </c>
      <c r="E16" s="5" t="s">
        <v>521</v>
      </c>
      <c r="F16" s="5">
        <v>1</v>
      </c>
      <c r="G16" s="5" t="s">
        <v>476</v>
      </c>
      <c r="H16" s="7">
        <v>45197</v>
      </c>
      <c r="I16" s="7"/>
      <c r="J16" s="7">
        <v>45215</v>
      </c>
      <c r="K16" s="7">
        <v>45222</v>
      </c>
      <c r="L16" s="7">
        <v>45252</v>
      </c>
      <c r="M16" s="62" t="s">
        <v>524</v>
      </c>
    </row>
    <row r="17" spans="1:13">
      <c r="A17" s="160">
        <v>13</v>
      </c>
      <c r="B17" s="175">
        <v>123</v>
      </c>
      <c r="C17" s="5" t="s">
        <v>47</v>
      </c>
      <c r="D17" s="5" t="s">
        <v>700</v>
      </c>
      <c r="E17" s="5" t="s">
        <v>706</v>
      </c>
      <c r="F17" s="5">
        <v>1</v>
      </c>
      <c r="G17" s="5" t="s">
        <v>476</v>
      </c>
      <c r="H17" s="7">
        <v>45348</v>
      </c>
      <c r="I17" s="7"/>
      <c r="J17" s="7"/>
      <c r="K17" s="7"/>
      <c r="L17" s="7"/>
      <c r="M17" s="5" t="s">
        <v>770</v>
      </c>
    </row>
    <row r="18" spans="1:13">
      <c r="A18" s="5">
        <v>14</v>
      </c>
      <c r="B18" s="175" t="s">
        <v>49</v>
      </c>
      <c r="C18" s="5" t="s">
        <v>50</v>
      </c>
      <c r="D18" s="5" t="s">
        <v>522</v>
      </c>
      <c r="E18" s="5" t="s">
        <v>521</v>
      </c>
      <c r="F18" s="5">
        <v>1</v>
      </c>
      <c r="G18" s="5" t="s">
        <v>476</v>
      </c>
      <c r="H18" s="7">
        <v>45197</v>
      </c>
      <c r="I18" s="5"/>
      <c r="J18" s="7">
        <v>45215</v>
      </c>
      <c r="K18" s="7">
        <v>45222</v>
      </c>
      <c r="L18" s="7">
        <v>45252</v>
      </c>
      <c r="M18" s="62" t="s">
        <v>524</v>
      </c>
    </row>
    <row r="19" spans="1:13">
      <c r="A19" s="160">
        <v>15</v>
      </c>
      <c r="B19" s="175" t="s">
        <v>50</v>
      </c>
      <c r="C19" s="5">
        <v>125</v>
      </c>
      <c r="D19" s="5" t="s">
        <v>700</v>
      </c>
      <c r="E19" s="5" t="s">
        <v>706</v>
      </c>
      <c r="F19" s="5">
        <v>1</v>
      </c>
      <c r="G19" s="5" t="s">
        <v>476</v>
      </c>
      <c r="H19" s="7">
        <v>45348</v>
      </c>
      <c r="I19" s="5"/>
      <c r="J19" s="7"/>
      <c r="K19" s="7"/>
      <c r="L19" s="7"/>
      <c r="M19" s="5" t="s">
        <v>770</v>
      </c>
    </row>
    <row r="20" spans="1:13">
      <c r="A20" s="5">
        <v>16</v>
      </c>
      <c r="B20" s="175" t="s">
        <v>63</v>
      </c>
      <c r="C20" s="5" t="s">
        <v>64</v>
      </c>
      <c r="D20" s="5" t="s">
        <v>522</v>
      </c>
      <c r="E20" s="5" t="s">
        <v>521</v>
      </c>
      <c r="F20" s="5">
        <v>1</v>
      </c>
      <c r="G20" s="5" t="s">
        <v>476</v>
      </c>
      <c r="H20" s="7">
        <v>45197</v>
      </c>
      <c r="I20" s="5"/>
      <c r="J20" s="7">
        <v>45215</v>
      </c>
      <c r="K20" s="7">
        <v>45222</v>
      </c>
      <c r="L20" s="7">
        <v>45252</v>
      </c>
      <c r="M20" s="62" t="s">
        <v>524</v>
      </c>
    </row>
    <row r="21" spans="1:13">
      <c r="A21" s="5">
        <v>17</v>
      </c>
      <c r="B21" s="175">
        <v>128</v>
      </c>
      <c r="C21" s="5">
        <v>129</v>
      </c>
      <c r="D21" s="5" t="s">
        <v>523</v>
      </c>
      <c r="E21" s="5" t="s">
        <v>707</v>
      </c>
      <c r="F21" s="5">
        <v>1</v>
      </c>
      <c r="G21" s="5" t="s">
        <v>476</v>
      </c>
      <c r="H21" s="7">
        <v>45170</v>
      </c>
      <c r="I21" s="7"/>
      <c r="J21" s="5"/>
      <c r="K21" s="7">
        <v>45270</v>
      </c>
      <c r="L21" s="7">
        <v>45425</v>
      </c>
      <c r="M21" s="4" t="s">
        <v>730</v>
      </c>
    </row>
    <row r="22" spans="1:13">
      <c r="A22" s="160">
        <v>18</v>
      </c>
      <c r="B22" s="175">
        <v>129</v>
      </c>
      <c r="C22" s="5" t="s">
        <v>708</v>
      </c>
      <c r="D22" s="5" t="s">
        <v>700</v>
      </c>
      <c r="E22" s="5" t="s">
        <v>706</v>
      </c>
      <c r="F22" s="5">
        <v>1</v>
      </c>
      <c r="G22" s="5" t="s">
        <v>476</v>
      </c>
      <c r="H22" s="7">
        <v>45348</v>
      </c>
      <c r="I22" s="7"/>
      <c r="J22" s="5"/>
      <c r="K22" s="5"/>
      <c r="L22" s="7"/>
      <c r="M22" s="5" t="s">
        <v>771</v>
      </c>
    </row>
    <row r="23" spans="1:13" ht="29">
      <c r="A23" s="160"/>
      <c r="B23" s="175">
        <v>129</v>
      </c>
      <c r="C23" s="5" t="s">
        <v>708</v>
      </c>
      <c r="D23" s="5" t="s">
        <v>700</v>
      </c>
      <c r="E23" s="5" t="s">
        <v>729</v>
      </c>
      <c r="F23" s="5">
        <v>1</v>
      </c>
      <c r="G23" s="5" t="s">
        <v>476</v>
      </c>
      <c r="H23" s="7"/>
      <c r="I23" s="7"/>
      <c r="J23" s="5"/>
      <c r="K23" s="5"/>
      <c r="L23" s="7"/>
      <c r="M23" s="4" t="s">
        <v>850</v>
      </c>
    </row>
    <row r="24" spans="1:13">
      <c r="A24" s="160"/>
      <c r="B24" s="175">
        <v>129</v>
      </c>
      <c r="C24" s="5" t="s">
        <v>708</v>
      </c>
      <c r="D24" s="5" t="s">
        <v>700</v>
      </c>
      <c r="E24" s="5" t="s">
        <v>701</v>
      </c>
      <c r="F24" s="5">
        <v>1</v>
      </c>
      <c r="G24" s="5" t="s">
        <v>476</v>
      </c>
      <c r="H24" s="7"/>
      <c r="I24" s="7"/>
      <c r="J24" s="5"/>
      <c r="K24" s="5"/>
      <c r="L24" s="7"/>
      <c r="M24" s="5" t="s">
        <v>853</v>
      </c>
    </row>
    <row r="25" spans="1:13">
      <c r="A25" s="5">
        <v>19</v>
      </c>
      <c r="B25" s="175">
        <v>131</v>
      </c>
      <c r="C25" s="5">
        <v>132</v>
      </c>
      <c r="D25" s="30" t="s">
        <v>709</v>
      </c>
      <c r="E25" s="5" t="s">
        <v>521</v>
      </c>
      <c r="F25" s="5">
        <v>1</v>
      </c>
      <c r="G25" s="5" t="s">
        <v>476</v>
      </c>
      <c r="H25" s="7">
        <v>45178</v>
      </c>
      <c r="I25" s="7">
        <v>45197</v>
      </c>
      <c r="J25" s="7">
        <v>45215</v>
      </c>
      <c r="K25" s="7">
        <v>45222</v>
      </c>
      <c r="L25" s="7">
        <v>45252</v>
      </c>
      <c r="M25" s="62" t="s">
        <v>524</v>
      </c>
    </row>
    <row r="26" spans="1:13">
      <c r="A26" s="5">
        <v>20</v>
      </c>
      <c r="B26" s="175">
        <v>134</v>
      </c>
      <c r="C26" s="5">
        <v>135</v>
      </c>
      <c r="D26" s="5" t="s">
        <v>710</v>
      </c>
      <c r="E26" s="5" t="s">
        <v>521</v>
      </c>
      <c r="F26" s="5">
        <v>1</v>
      </c>
      <c r="G26" s="5" t="s">
        <v>476</v>
      </c>
      <c r="H26" s="7">
        <v>45113</v>
      </c>
      <c r="I26" s="7"/>
      <c r="J26" s="7">
        <v>45119</v>
      </c>
      <c r="K26" s="7">
        <v>45123</v>
      </c>
      <c r="L26" s="7">
        <v>45181</v>
      </c>
      <c r="M26" s="62" t="s">
        <v>524</v>
      </c>
    </row>
    <row r="27" spans="1:13">
      <c r="A27" s="160">
        <v>21</v>
      </c>
      <c r="B27" s="175" t="s">
        <v>105</v>
      </c>
      <c r="C27" s="5" t="s">
        <v>106</v>
      </c>
      <c r="D27" s="5" t="s">
        <v>700</v>
      </c>
      <c r="E27" s="5" t="s">
        <v>711</v>
      </c>
      <c r="F27" s="5">
        <v>1</v>
      </c>
      <c r="G27" s="5" t="s">
        <v>476</v>
      </c>
      <c r="H27" s="7">
        <v>45336</v>
      </c>
      <c r="I27" s="7">
        <v>45342</v>
      </c>
      <c r="J27" s="7"/>
      <c r="K27" s="7"/>
      <c r="L27" s="7">
        <v>45395</v>
      </c>
      <c r="M27" s="5" t="s">
        <v>772</v>
      </c>
    </row>
    <row r="28" spans="1:13">
      <c r="A28" s="5">
        <v>22</v>
      </c>
      <c r="B28" s="175" t="s">
        <v>107</v>
      </c>
      <c r="C28" s="5" t="s">
        <v>108</v>
      </c>
      <c r="D28" s="5" t="s">
        <v>712</v>
      </c>
      <c r="E28" s="5" t="s">
        <v>521</v>
      </c>
      <c r="F28" s="5">
        <v>1</v>
      </c>
      <c r="G28" s="5" t="s">
        <v>476</v>
      </c>
      <c r="H28" s="7">
        <v>45382</v>
      </c>
      <c r="I28" s="7"/>
      <c r="J28" s="7"/>
      <c r="K28" s="7"/>
      <c r="L28" s="7">
        <v>45416</v>
      </c>
      <c r="M28" s="37" t="s">
        <v>784</v>
      </c>
    </row>
    <row r="29" spans="1:13">
      <c r="A29" s="5">
        <v>23</v>
      </c>
      <c r="B29" s="175">
        <v>136</v>
      </c>
      <c r="C29" s="5">
        <v>137</v>
      </c>
      <c r="D29" s="5" t="s">
        <v>713</v>
      </c>
      <c r="E29" s="5" t="s">
        <v>521</v>
      </c>
      <c r="F29" s="5">
        <v>1</v>
      </c>
      <c r="G29" s="5" t="s">
        <v>476</v>
      </c>
      <c r="H29" s="7">
        <v>45113</v>
      </c>
      <c r="I29" s="7"/>
      <c r="J29" s="7">
        <v>45215</v>
      </c>
      <c r="K29" s="7">
        <v>45222</v>
      </c>
      <c r="L29" s="7" t="s">
        <v>694</v>
      </c>
      <c r="M29" s="62" t="s">
        <v>524</v>
      </c>
    </row>
    <row r="30" spans="1:13" ht="29">
      <c r="A30" s="160">
        <v>24</v>
      </c>
      <c r="B30" s="175">
        <v>136</v>
      </c>
      <c r="C30" s="5">
        <v>137</v>
      </c>
      <c r="D30" s="5" t="s">
        <v>700</v>
      </c>
      <c r="E30" s="5" t="s">
        <v>714</v>
      </c>
      <c r="F30" s="5">
        <v>1</v>
      </c>
      <c r="G30" s="5" t="s">
        <v>476</v>
      </c>
      <c r="H30" s="7">
        <v>45314</v>
      </c>
      <c r="I30" s="7">
        <v>45378</v>
      </c>
      <c r="J30" s="7"/>
      <c r="K30" s="7"/>
      <c r="L30" s="7">
        <v>45385</v>
      </c>
      <c r="M30" s="50" t="s">
        <v>773</v>
      </c>
    </row>
    <row r="31" spans="1:13">
      <c r="A31" s="5">
        <v>25</v>
      </c>
      <c r="B31" s="175" t="s">
        <v>621</v>
      </c>
      <c r="C31" s="5">
        <v>140</v>
      </c>
      <c r="D31" s="31" t="s">
        <v>715</v>
      </c>
      <c r="E31" s="5" t="s">
        <v>521</v>
      </c>
      <c r="F31" s="5">
        <v>1</v>
      </c>
      <c r="G31" s="5" t="s">
        <v>476</v>
      </c>
      <c r="H31" s="7">
        <v>45178</v>
      </c>
      <c r="I31" s="7">
        <v>45392</v>
      </c>
      <c r="J31" s="7">
        <v>45215</v>
      </c>
      <c r="K31" s="7">
        <v>45222</v>
      </c>
      <c r="L31" s="7">
        <v>45420</v>
      </c>
      <c r="M31" s="37" t="s">
        <v>524</v>
      </c>
    </row>
    <row r="32" spans="1:13">
      <c r="A32" s="5">
        <v>26</v>
      </c>
      <c r="B32" s="175">
        <v>140</v>
      </c>
      <c r="C32" s="5">
        <v>141</v>
      </c>
      <c r="D32" s="5" t="s">
        <v>716</v>
      </c>
      <c r="E32" s="5" t="s">
        <v>610</v>
      </c>
      <c r="F32" s="5">
        <v>1</v>
      </c>
      <c r="G32" s="5" t="s">
        <v>476</v>
      </c>
      <c r="H32" s="7">
        <v>45178</v>
      </c>
      <c r="I32" s="7"/>
      <c r="J32" s="7">
        <v>45181</v>
      </c>
      <c r="K32" s="7">
        <v>45270</v>
      </c>
      <c r="L32" s="7"/>
      <c r="M32" s="5" t="s">
        <v>851</v>
      </c>
    </row>
    <row r="33" spans="1:13">
      <c r="A33" s="5">
        <v>27</v>
      </c>
      <c r="B33" s="175">
        <v>140</v>
      </c>
      <c r="C33" s="5">
        <v>141</v>
      </c>
      <c r="D33" s="5" t="s">
        <v>717</v>
      </c>
      <c r="E33" s="5" t="s">
        <v>707</v>
      </c>
      <c r="F33" s="5">
        <v>1</v>
      </c>
      <c r="G33" s="5" t="s">
        <v>476</v>
      </c>
      <c r="H33" s="7">
        <v>45170</v>
      </c>
      <c r="I33" s="7"/>
      <c r="J33" s="5"/>
      <c r="K33" s="7">
        <v>45270</v>
      </c>
      <c r="L33" s="7">
        <v>45420</v>
      </c>
      <c r="M33" s="5" t="s">
        <v>776</v>
      </c>
    </row>
    <row r="34" spans="1:13" ht="43.5">
      <c r="A34" s="5">
        <v>28</v>
      </c>
      <c r="B34" s="175" t="s">
        <v>144</v>
      </c>
      <c r="C34" s="5" t="s">
        <v>145</v>
      </c>
      <c r="D34" s="5" t="s">
        <v>718</v>
      </c>
      <c r="E34" s="5" t="s">
        <v>521</v>
      </c>
      <c r="F34" s="5">
        <v>1</v>
      </c>
      <c r="G34" s="5" t="s">
        <v>476</v>
      </c>
      <c r="H34" s="7">
        <v>45387</v>
      </c>
      <c r="I34" s="7">
        <v>45392</v>
      </c>
      <c r="J34" s="5"/>
      <c r="K34" s="7"/>
      <c r="L34" s="7">
        <v>45414</v>
      </c>
      <c r="M34" s="49" t="s">
        <v>852</v>
      </c>
    </row>
    <row r="35" spans="1:13">
      <c r="A35" s="5"/>
      <c r="B35" s="175" t="s">
        <v>146</v>
      </c>
      <c r="C35" s="5" t="s">
        <v>147</v>
      </c>
      <c r="D35" s="5" t="s">
        <v>700</v>
      </c>
      <c r="E35" s="5" t="s">
        <v>701</v>
      </c>
      <c r="F35" s="5">
        <v>1</v>
      </c>
      <c r="G35" s="5" t="s">
        <v>476</v>
      </c>
      <c r="H35" s="7"/>
      <c r="I35" s="7"/>
      <c r="J35" s="5"/>
      <c r="K35" s="7"/>
      <c r="L35" s="7"/>
      <c r="M35" s="49" t="s">
        <v>775</v>
      </c>
    </row>
    <row r="36" spans="1:13">
      <c r="A36" s="5">
        <v>29</v>
      </c>
      <c r="B36" s="175">
        <v>142</v>
      </c>
      <c r="C36" s="5">
        <v>143</v>
      </c>
      <c r="D36" s="5" t="s">
        <v>717</v>
      </c>
      <c r="E36" s="5" t="s">
        <v>707</v>
      </c>
      <c r="F36" s="5">
        <v>1</v>
      </c>
      <c r="G36" s="5" t="s">
        <v>476</v>
      </c>
      <c r="H36" s="7">
        <v>45170</v>
      </c>
      <c r="I36" s="7"/>
      <c r="J36" s="5"/>
      <c r="K36" s="7">
        <v>45270</v>
      </c>
      <c r="L36" s="45">
        <v>45315</v>
      </c>
      <c r="M36" s="62" t="s">
        <v>524</v>
      </c>
    </row>
    <row r="37" spans="1:13">
      <c r="A37" s="160">
        <v>30</v>
      </c>
      <c r="B37" s="175">
        <v>142</v>
      </c>
      <c r="C37" s="5">
        <v>143</v>
      </c>
      <c r="D37" s="5" t="s">
        <v>700</v>
      </c>
      <c r="E37" s="5" t="s">
        <v>701</v>
      </c>
      <c r="F37" s="5">
        <v>1</v>
      </c>
      <c r="G37" s="5" t="s">
        <v>476</v>
      </c>
      <c r="H37" s="7">
        <v>45314</v>
      </c>
      <c r="I37" s="7">
        <v>45314</v>
      </c>
      <c r="J37" s="5"/>
      <c r="K37" s="5"/>
      <c r="L37" s="7"/>
      <c r="M37" s="5" t="s">
        <v>770</v>
      </c>
    </row>
    <row r="38" spans="1:13">
      <c r="A38" s="160">
        <v>31</v>
      </c>
      <c r="B38" s="175">
        <v>143</v>
      </c>
      <c r="C38" s="5" t="s">
        <v>719</v>
      </c>
      <c r="D38" s="5" t="s">
        <v>700</v>
      </c>
      <c r="E38" s="5" t="s">
        <v>701</v>
      </c>
      <c r="F38" s="5">
        <v>1</v>
      </c>
      <c r="G38" s="5" t="s">
        <v>476</v>
      </c>
      <c r="H38" s="7">
        <v>45314</v>
      </c>
      <c r="I38" s="7">
        <v>45314</v>
      </c>
      <c r="J38" s="5"/>
      <c r="K38" s="5"/>
      <c r="L38" s="7"/>
      <c r="M38" s="5" t="s">
        <v>770</v>
      </c>
    </row>
    <row r="39" spans="1:13">
      <c r="A39" s="160">
        <v>32</v>
      </c>
      <c r="B39" s="175" t="s">
        <v>623</v>
      </c>
      <c r="C39" s="5" t="s">
        <v>624</v>
      </c>
      <c r="D39" s="5" t="s">
        <v>700</v>
      </c>
      <c r="E39" s="5" t="s">
        <v>729</v>
      </c>
      <c r="F39" s="5">
        <v>1</v>
      </c>
      <c r="G39" s="5" t="s">
        <v>476</v>
      </c>
      <c r="H39" s="5"/>
      <c r="I39" s="5"/>
      <c r="J39" s="5"/>
      <c r="K39" s="5"/>
      <c r="L39" s="7"/>
      <c r="M39" s="5" t="s">
        <v>774</v>
      </c>
    </row>
    <row r="40" spans="1:13">
      <c r="A40" s="5">
        <v>33</v>
      </c>
      <c r="B40" s="175" t="s">
        <v>720</v>
      </c>
      <c r="C40" s="5">
        <v>145</v>
      </c>
      <c r="D40" s="5" t="s">
        <v>721</v>
      </c>
      <c r="E40" s="5" t="s">
        <v>521</v>
      </c>
      <c r="F40" s="5">
        <v>1</v>
      </c>
      <c r="G40" s="5" t="s">
        <v>476</v>
      </c>
      <c r="H40" s="7">
        <v>45155</v>
      </c>
      <c r="I40" s="7"/>
      <c r="J40" s="7">
        <v>45158</v>
      </c>
      <c r="K40" s="7">
        <v>45177</v>
      </c>
      <c r="L40" s="7">
        <v>45232</v>
      </c>
      <c r="M40" s="62" t="s">
        <v>524</v>
      </c>
    </row>
    <row r="41" spans="1:13">
      <c r="A41" s="5">
        <v>34</v>
      </c>
      <c r="B41" s="175">
        <v>145</v>
      </c>
      <c r="C41" s="5" t="s">
        <v>722</v>
      </c>
      <c r="D41" s="5" t="s">
        <v>723</v>
      </c>
      <c r="E41" s="5" t="s">
        <v>521</v>
      </c>
      <c r="F41" s="5">
        <v>1</v>
      </c>
      <c r="G41" s="5" t="s">
        <v>476</v>
      </c>
      <c r="H41" s="7">
        <v>45155</v>
      </c>
      <c r="I41" s="7"/>
      <c r="J41" s="7">
        <v>45158</v>
      </c>
      <c r="K41" s="7">
        <v>45177</v>
      </c>
      <c r="L41" s="7">
        <v>45232</v>
      </c>
      <c r="M41" s="62" t="s">
        <v>524</v>
      </c>
    </row>
    <row r="42" spans="1:13">
      <c r="A42" s="5">
        <v>35</v>
      </c>
      <c r="B42" s="175">
        <v>146</v>
      </c>
      <c r="C42" s="5">
        <v>147</v>
      </c>
      <c r="D42" s="30" t="s">
        <v>724</v>
      </c>
      <c r="E42" s="5" t="s">
        <v>521</v>
      </c>
      <c r="F42" s="5">
        <v>1</v>
      </c>
      <c r="G42" s="5" t="s">
        <v>476</v>
      </c>
      <c r="H42" s="7">
        <v>45178</v>
      </c>
      <c r="I42" s="45">
        <v>45294</v>
      </c>
      <c r="J42" s="7">
        <v>45215</v>
      </c>
      <c r="K42" s="7">
        <v>45294</v>
      </c>
      <c r="L42" s="7"/>
      <c r="M42" s="62" t="s">
        <v>524</v>
      </c>
    </row>
    <row r="43" spans="1:13" ht="29">
      <c r="A43" s="5">
        <v>36</v>
      </c>
      <c r="B43" s="175">
        <v>147</v>
      </c>
      <c r="C43" s="5" t="s">
        <v>165</v>
      </c>
      <c r="D43" s="176" t="s">
        <v>725</v>
      </c>
      <c r="E43" s="5" t="s">
        <v>521</v>
      </c>
      <c r="F43" s="5">
        <v>1</v>
      </c>
      <c r="G43" s="5" t="s">
        <v>476</v>
      </c>
      <c r="H43" s="7">
        <v>45178</v>
      </c>
      <c r="I43" s="45">
        <v>45294</v>
      </c>
      <c r="J43" s="7">
        <v>45181</v>
      </c>
      <c r="K43" s="7">
        <v>45294</v>
      </c>
      <c r="L43" s="7"/>
      <c r="M43" s="62" t="s">
        <v>524</v>
      </c>
    </row>
    <row r="44" spans="1:13">
      <c r="A44" s="160">
        <v>37</v>
      </c>
      <c r="B44" s="175" t="s">
        <v>165</v>
      </c>
      <c r="C44" s="5" t="s">
        <v>170</v>
      </c>
      <c r="D44" s="30" t="s">
        <v>700</v>
      </c>
      <c r="E44" s="5" t="s">
        <v>701</v>
      </c>
      <c r="F44" s="5">
        <v>1</v>
      </c>
      <c r="G44" s="5" t="s">
        <v>476</v>
      </c>
      <c r="H44" s="7">
        <v>45314</v>
      </c>
      <c r="I44" s="7">
        <v>45314</v>
      </c>
      <c r="J44" s="7">
        <v>45369</v>
      </c>
      <c r="K44" s="5"/>
      <c r="L44" s="7"/>
      <c r="M44" s="5" t="s">
        <v>775</v>
      </c>
    </row>
    <row r="45" spans="1:13">
      <c r="A45" s="5">
        <v>38</v>
      </c>
      <c r="B45" s="175" t="s">
        <v>726</v>
      </c>
      <c r="C45" s="5" t="s">
        <v>727</v>
      </c>
      <c r="D45" s="5" t="s">
        <v>728</v>
      </c>
      <c r="E45" s="5" t="s">
        <v>521</v>
      </c>
      <c r="F45" s="5">
        <v>1</v>
      </c>
      <c r="G45" s="5" t="s">
        <v>476</v>
      </c>
      <c r="H45" s="7">
        <v>45155</v>
      </c>
      <c r="I45" s="7"/>
      <c r="J45" s="7">
        <v>45158</v>
      </c>
      <c r="K45" s="7">
        <v>45177</v>
      </c>
      <c r="L45" s="7"/>
      <c r="M45" s="62" t="s">
        <v>783</v>
      </c>
    </row>
    <row r="46" spans="1:13">
      <c r="A46" s="5">
        <v>39</v>
      </c>
      <c r="B46" s="175">
        <v>150</v>
      </c>
      <c r="C46" s="5" t="s">
        <v>189</v>
      </c>
      <c r="D46" s="5" t="s">
        <v>522</v>
      </c>
      <c r="E46" s="5" t="s">
        <v>521</v>
      </c>
      <c r="F46" s="5">
        <v>1</v>
      </c>
      <c r="G46" s="5" t="s">
        <v>476</v>
      </c>
      <c r="H46" s="7">
        <v>45197</v>
      </c>
      <c r="I46" s="5"/>
      <c r="J46" s="7">
        <v>45215</v>
      </c>
      <c r="K46" s="7">
        <v>45222</v>
      </c>
      <c r="L46" s="7" t="s">
        <v>611</v>
      </c>
      <c r="M46" s="62" t="s">
        <v>782</v>
      </c>
    </row>
    <row r="47" spans="1:13">
      <c r="A47" s="160">
        <v>40</v>
      </c>
      <c r="B47" s="175" t="s">
        <v>534</v>
      </c>
      <c r="C47" s="5" t="s">
        <v>849</v>
      </c>
      <c r="D47" s="5" t="s">
        <v>700</v>
      </c>
      <c r="E47" s="5" t="s">
        <v>729</v>
      </c>
      <c r="F47" s="5">
        <v>1</v>
      </c>
      <c r="G47" s="5" t="s">
        <v>476</v>
      </c>
      <c r="H47" s="7">
        <v>45336</v>
      </c>
      <c r="I47" s="7">
        <v>45342</v>
      </c>
      <c r="J47" s="7"/>
      <c r="K47" s="7"/>
      <c r="L47" s="7"/>
      <c r="M47" s="5" t="s">
        <v>774</v>
      </c>
    </row>
    <row r="49" spans="6:6">
      <c r="F49" s="29">
        <f>SUM(F5:F47)</f>
        <v>44</v>
      </c>
    </row>
  </sheetData>
  <autoFilter ref="A4:M47" xr:uid="{00000000-0001-0000-0800-000000000000}"/>
  <mergeCells count="1">
    <mergeCell ref="A3:M3"/>
  </mergeCells>
  <pageMargins left="0" right="0" top="0" bottom="0" header="0" footer="0.31496062992125984"/>
  <pageSetup scale="70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70"/>
  <sheetViews>
    <sheetView topLeftCell="B55" zoomScale="50" zoomScaleNormal="50" workbookViewId="0">
      <selection activeCell="F67" sqref="F67"/>
    </sheetView>
  </sheetViews>
  <sheetFormatPr defaultColWidth="12.1796875" defaultRowHeight="14.5"/>
  <cols>
    <col min="1" max="1" width="8.1796875" customWidth="1"/>
    <col min="2" max="2" width="15.54296875" customWidth="1"/>
    <col min="3" max="3" width="16.08984375" customWidth="1"/>
    <col min="4" max="4" width="14.81640625" customWidth="1"/>
    <col min="5" max="5" width="15.81640625" customWidth="1"/>
    <col min="6" max="6" width="38.08984375" customWidth="1"/>
    <col min="7" max="7" width="34.1796875" customWidth="1"/>
    <col min="8" max="8" width="14.36328125" customWidth="1"/>
    <col min="9" max="9" width="13.90625" customWidth="1"/>
    <col min="10" max="10" width="28.90625" customWidth="1"/>
    <col min="11" max="11" width="18.54296875" customWidth="1"/>
    <col min="12" max="12" width="17.81640625" customWidth="1"/>
    <col min="13" max="13" width="18.1796875" customWidth="1"/>
    <col min="14" max="14" width="28.1796875" customWidth="1"/>
    <col min="15" max="15" width="59.08984375" customWidth="1"/>
  </cols>
  <sheetData>
    <row r="1" spans="1:15" ht="39" customHeight="1" thickBot="1">
      <c r="A1" s="685" t="s">
        <v>628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7"/>
    </row>
    <row r="2" spans="1:15" ht="63" customHeight="1" thickBot="1">
      <c r="A2" s="17" t="s">
        <v>511</v>
      </c>
      <c r="B2" s="18" t="s">
        <v>512</v>
      </c>
      <c r="C2" s="18" t="s">
        <v>544</v>
      </c>
      <c r="D2" s="18" t="s">
        <v>513</v>
      </c>
      <c r="E2" s="18" t="s">
        <v>500</v>
      </c>
      <c r="F2" s="18" t="s">
        <v>514</v>
      </c>
      <c r="G2" s="18" t="s">
        <v>545</v>
      </c>
      <c r="H2" s="18" t="s">
        <v>515</v>
      </c>
      <c r="I2" s="18" t="s">
        <v>473</v>
      </c>
      <c r="J2" s="18" t="s">
        <v>474</v>
      </c>
      <c r="K2" s="18" t="s">
        <v>516</v>
      </c>
      <c r="L2" s="18" t="s">
        <v>546</v>
      </c>
      <c r="M2" s="18" t="s">
        <v>517</v>
      </c>
      <c r="N2" s="18" t="s">
        <v>518</v>
      </c>
      <c r="O2" s="19" t="s">
        <v>539</v>
      </c>
    </row>
    <row r="3" spans="1:15" ht="34.25" customHeight="1">
      <c r="A3" s="8">
        <v>1</v>
      </c>
      <c r="B3" s="9" t="s">
        <v>210</v>
      </c>
      <c r="C3" s="9" t="str">
        <f>VLOOKUP(B3,[4]TS!C9:D541,2,0)</f>
        <v>DD60+3</v>
      </c>
      <c r="D3" s="9" t="s">
        <v>211</v>
      </c>
      <c r="E3" s="9" t="str">
        <f>VLOOKUP(D3,[4]TS!C9:D541,2,0)</f>
        <v>DD60+6</v>
      </c>
      <c r="F3" s="20" t="s">
        <v>629</v>
      </c>
      <c r="G3" s="20" t="s">
        <v>630</v>
      </c>
      <c r="H3" s="9">
        <v>1</v>
      </c>
      <c r="I3" s="9" t="s">
        <v>487</v>
      </c>
      <c r="J3" s="33" t="s">
        <v>531</v>
      </c>
      <c r="K3" s="21">
        <v>45321</v>
      </c>
      <c r="L3" s="21">
        <v>45325</v>
      </c>
      <c r="M3" s="21">
        <v>45345</v>
      </c>
      <c r="N3" s="9" t="s">
        <v>560</v>
      </c>
      <c r="O3" s="22"/>
    </row>
    <row r="4" spans="1:15" ht="34.25" customHeight="1">
      <c r="A4" s="10">
        <f>A3+1</f>
        <v>2</v>
      </c>
      <c r="B4" s="11" t="s">
        <v>218</v>
      </c>
      <c r="C4" s="11" t="s">
        <v>11</v>
      </c>
      <c r="D4" s="11" t="s">
        <v>631</v>
      </c>
      <c r="E4" s="11" t="s">
        <v>40</v>
      </c>
      <c r="F4" s="14" t="s">
        <v>535</v>
      </c>
      <c r="G4" s="14"/>
      <c r="H4" s="11">
        <v>1</v>
      </c>
      <c r="I4" s="11" t="s">
        <v>487</v>
      </c>
      <c r="J4" s="11" t="s">
        <v>531</v>
      </c>
      <c r="K4" s="11"/>
      <c r="L4" s="26"/>
      <c r="M4" s="23" t="s">
        <v>848</v>
      </c>
      <c r="N4" s="11"/>
      <c r="O4" s="24"/>
    </row>
    <row r="5" spans="1:15" ht="34.25" customHeight="1">
      <c r="A5" s="10">
        <f t="shared" ref="A5:A68" si="0">A4+1</f>
        <v>3</v>
      </c>
      <c r="B5" s="11" t="s">
        <v>631</v>
      </c>
      <c r="C5" s="11" t="s">
        <v>40</v>
      </c>
      <c r="D5" s="11" t="s">
        <v>632</v>
      </c>
      <c r="E5" s="11" t="s">
        <v>39</v>
      </c>
      <c r="F5" s="14" t="s">
        <v>633</v>
      </c>
      <c r="G5" s="14" t="s">
        <v>521</v>
      </c>
      <c r="H5" s="11">
        <v>1</v>
      </c>
      <c r="I5" s="11" t="s">
        <v>487</v>
      </c>
      <c r="J5" s="11" t="s">
        <v>531</v>
      </c>
      <c r="K5" s="11"/>
      <c r="L5" s="26">
        <v>45447</v>
      </c>
      <c r="M5" s="23"/>
      <c r="N5" s="11"/>
      <c r="O5" s="28" t="s">
        <v>780</v>
      </c>
    </row>
    <row r="6" spans="1:15" ht="34.25" customHeight="1">
      <c r="A6" s="10">
        <f t="shared" si="0"/>
        <v>4</v>
      </c>
      <c r="B6" s="11" t="s">
        <v>220</v>
      </c>
      <c r="C6" s="11" t="str">
        <f>VLOOKUP(B6,[4]TS!C12:D544,2,0)</f>
        <v>DA+0</v>
      </c>
      <c r="D6" s="11" t="s">
        <v>221</v>
      </c>
      <c r="E6" s="11" t="str">
        <f>VLOOKUP(D6,[4]TS!C12:D544,2,0)</f>
        <v>DA+0</v>
      </c>
      <c r="F6" s="14" t="s">
        <v>547</v>
      </c>
      <c r="G6" s="14"/>
      <c r="H6" s="11"/>
      <c r="I6" s="11" t="s">
        <v>487</v>
      </c>
      <c r="J6" s="11" t="s">
        <v>548</v>
      </c>
      <c r="K6" s="11"/>
      <c r="L6" s="23"/>
      <c r="M6" s="23" t="s">
        <v>848</v>
      </c>
      <c r="N6" s="11"/>
      <c r="O6" s="24"/>
    </row>
    <row r="7" spans="1:15" ht="34.25" customHeight="1">
      <c r="A7" s="10">
        <f t="shared" si="0"/>
        <v>5</v>
      </c>
      <c r="B7" s="11" t="s">
        <v>224</v>
      </c>
      <c r="C7" s="11" t="str">
        <f>VLOOKUP(B7,[4]TS!C13:D545,2,0)</f>
        <v>DD60+18</v>
      </c>
      <c r="D7" s="11" t="s">
        <v>225</v>
      </c>
      <c r="E7" s="11" t="str">
        <f>VLOOKUP(D7,[4]TS!C13:D545,2,0)</f>
        <v>DD60+25</v>
      </c>
      <c r="F7" s="14" t="s">
        <v>549</v>
      </c>
      <c r="G7" s="14" t="s">
        <v>634</v>
      </c>
      <c r="H7" s="11">
        <v>1</v>
      </c>
      <c r="I7" s="11" t="s">
        <v>487</v>
      </c>
      <c r="J7" s="11" t="s">
        <v>531</v>
      </c>
      <c r="K7" s="25">
        <v>45176</v>
      </c>
      <c r="L7" s="25">
        <v>45184</v>
      </c>
      <c r="M7" s="25">
        <v>45199</v>
      </c>
      <c r="N7" s="11" t="s">
        <v>635</v>
      </c>
      <c r="O7" s="28" t="s">
        <v>742</v>
      </c>
    </row>
    <row r="8" spans="1:15" ht="34.25" customHeight="1">
      <c r="A8" s="10">
        <f t="shared" si="0"/>
        <v>6</v>
      </c>
      <c r="B8" s="11" t="s">
        <v>225</v>
      </c>
      <c r="C8" s="11" t="str">
        <f>VLOOKUP(B8,[4]TS!C14:D546,2,0)</f>
        <v>DD60+25</v>
      </c>
      <c r="D8" s="11" t="s">
        <v>226</v>
      </c>
      <c r="E8" s="11" t="str">
        <f>VLOOKUP(D8,[4]TS!C14:D546,2,0)</f>
        <v>DD60+25</v>
      </c>
      <c r="F8" s="14" t="s">
        <v>525</v>
      </c>
      <c r="G8" s="14"/>
      <c r="H8" s="11">
        <v>1</v>
      </c>
      <c r="I8" s="11" t="s">
        <v>487</v>
      </c>
      <c r="J8" s="11" t="s">
        <v>531</v>
      </c>
      <c r="K8" s="25">
        <v>45341</v>
      </c>
      <c r="L8" s="25">
        <v>45344</v>
      </c>
      <c r="M8" s="25">
        <v>45412</v>
      </c>
      <c r="N8" s="11"/>
      <c r="O8" s="24" t="s">
        <v>524</v>
      </c>
    </row>
    <row r="9" spans="1:15" ht="34.25" customHeight="1">
      <c r="A9" s="10">
        <f t="shared" si="0"/>
        <v>7</v>
      </c>
      <c r="B9" s="11" t="s">
        <v>232</v>
      </c>
      <c r="C9" s="11" t="str">
        <f>VLOOKUP(B9,[4]TS!C15:D547,2,0)</f>
        <v>DA+0</v>
      </c>
      <c r="D9" s="11" t="s">
        <v>233</v>
      </c>
      <c r="E9" s="11" t="str">
        <f>VLOOKUP(D9,[4]TS!C15:D547,2,0)</f>
        <v>DA+0</v>
      </c>
      <c r="F9" s="14" t="s">
        <v>550</v>
      </c>
      <c r="G9" s="14" t="s">
        <v>521</v>
      </c>
      <c r="H9" s="11">
        <v>1</v>
      </c>
      <c r="I9" s="11" t="s">
        <v>487</v>
      </c>
      <c r="J9" s="11" t="s">
        <v>531</v>
      </c>
      <c r="K9" s="25">
        <v>45202</v>
      </c>
      <c r="L9" s="25">
        <v>45205</v>
      </c>
      <c r="M9" s="25">
        <v>45213</v>
      </c>
      <c r="N9" s="11" t="s">
        <v>551</v>
      </c>
      <c r="O9" s="28" t="s">
        <v>743</v>
      </c>
    </row>
    <row r="10" spans="1:15" ht="34.25" customHeight="1">
      <c r="A10" s="10">
        <f t="shared" si="0"/>
        <v>8</v>
      </c>
      <c r="B10" s="11" t="s">
        <v>247</v>
      </c>
      <c r="C10" s="11" t="str">
        <f>VLOOKUP(B10,[4]TS!C16:D548,2,0)</f>
        <v>DD60+6</v>
      </c>
      <c r="D10" s="11" t="s">
        <v>248</v>
      </c>
      <c r="E10" s="11" t="str">
        <f>VLOOKUP(D10,[4]TS!C16:D548,2,0)</f>
        <v>DD60+0</v>
      </c>
      <c r="F10" s="14" t="s">
        <v>552</v>
      </c>
      <c r="G10" s="14" t="s">
        <v>553</v>
      </c>
      <c r="H10" s="11">
        <v>1</v>
      </c>
      <c r="I10" s="11" t="s">
        <v>487</v>
      </c>
      <c r="J10" s="11" t="s">
        <v>531</v>
      </c>
      <c r="K10" s="25">
        <v>45177</v>
      </c>
      <c r="L10" s="25">
        <v>45204</v>
      </c>
      <c r="M10" s="25">
        <v>45310</v>
      </c>
      <c r="N10" s="11" t="s">
        <v>636</v>
      </c>
      <c r="O10" s="28" t="s">
        <v>524</v>
      </c>
    </row>
    <row r="11" spans="1:15" ht="34.25" customHeight="1">
      <c r="A11" s="10">
        <f t="shared" si="0"/>
        <v>9</v>
      </c>
      <c r="B11" s="11" t="s">
        <v>256</v>
      </c>
      <c r="C11" s="11" t="str">
        <f>VLOOKUP(B11,[4]TS!C17:D549,2,0)</f>
        <v>DD45+9</v>
      </c>
      <c r="D11" s="11" t="s">
        <v>257</v>
      </c>
      <c r="E11" s="11" t="str">
        <f>VLOOKUP(D11,[4]TS!C17:D549,2,0)</f>
        <v>DD60+25</v>
      </c>
      <c r="F11" s="14" t="s">
        <v>535</v>
      </c>
      <c r="G11" s="14"/>
      <c r="H11" s="11">
        <v>1</v>
      </c>
      <c r="I11" s="11" t="s">
        <v>487</v>
      </c>
      <c r="J11" s="11" t="s">
        <v>531</v>
      </c>
      <c r="K11" s="23"/>
      <c r="L11" s="26">
        <v>45359</v>
      </c>
      <c r="M11" s="23" t="s">
        <v>848</v>
      </c>
      <c r="N11" s="11"/>
      <c r="O11" s="24"/>
    </row>
    <row r="12" spans="1:15" ht="34.25" customHeight="1">
      <c r="A12" s="10">
        <f t="shared" si="0"/>
        <v>10</v>
      </c>
      <c r="B12" s="11" t="s">
        <v>256</v>
      </c>
      <c r="C12" s="11" t="str">
        <f>VLOOKUP(B12,[4]TS!C18:D550,2,0)</f>
        <v>DD45+9</v>
      </c>
      <c r="D12" s="11" t="s">
        <v>257</v>
      </c>
      <c r="E12" s="11" t="str">
        <f>VLOOKUP(D12,[4]TS!C18:D550,2,0)</f>
        <v>DD60+25</v>
      </c>
      <c r="F12" s="14" t="s">
        <v>554</v>
      </c>
      <c r="G12" s="14" t="s">
        <v>555</v>
      </c>
      <c r="H12" s="11">
        <v>1</v>
      </c>
      <c r="I12" s="11" t="s">
        <v>487</v>
      </c>
      <c r="J12" s="11" t="s">
        <v>531</v>
      </c>
      <c r="K12" s="25">
        <v>45171</v>
      </c>
      <c r="L12" s="25">
        <v>45173</v>
      </c>
      <c r="M12" s="11"/>
      <c r="N12" s="11" t="s">
        <v>637</v>
      </c>
      <c r="O12" s="28" t="s">
        <v>744</v>
      </c>
    </row>
    <row r="13" spans="1:15" ht="34.25" customHeight="1">
      <c r="A13" s="10">
        <f t="shared" si="0"/>
        <v>11</v>
      </c>
      <c r="B13" s="11" t="s">
        <v>257</v>
      </c>
      <c r="C13" s="11" t="str">
        <f>VLOOKUP(B13,[4]TS!C19:D551,2,0)</f>
        <v>DD60+25</v>
      </c>
      <c r="D13" s="11" t="s">
        <v>258</v>
      </c>
      <c r="E13" s="11" t="str">
        <f>VLOOKUP(D13,[4]TS!C19:D551,2,0)</f>
        <v>DD60+25</v>
      </c>
      <c r="F13" s="14" t="s">
        <v>556</v>
      </c>
      <c r="G13" s="14" t="s">
        <v>521</v>
      </c>
      <c r="H13" s="11">
        <v>1</v>
      </c>
      <c r="I13" s="11" t="s">
        <v>487</v>
      </c>
      <c r="J13" s="11" t="s">
        <v>531</v>
      </c>
      <c r="K13" s="25">
        <v>45176</v>
      </c>
      <c r="L13" s="25">
        <v>45178</v>
      </c>
      <c r="M13" s="25">
        <v>45202</v>
      </c>
      <c r="N13" s="11" t="s">
        <v>551</v>
      </c>
      <c r="O13" s="28" t="s">
        <v>743</v>
      </c>
    </row>
    <row r="14" spans="1:15" ht="34.25" customHeight="1">
      <c r="A14" s="10">
        <f t="shared" si="0"/>
        <v>12</v>
      </c>
      <c r="B14" s="11" t="s">
        <v>261</v>
      </c>
      <c r="C14" s="11" t="str">
        <f>VLOOKUP(B14,[4]TS!C20:D552,2,0)</f>
        <v>DD60+18</v>
      </c>
      <c r="D14" s="11" t="s">
        <v>262</v>
      </c>
      <c r="E14" s="11" t="str">
        <f>VLOOKUP(D14,[4]TS!C20:D552,2,0)</f>
        <v>DD60+18</v>
      </c>
      <c r="F14" s="14" t="s">
        <v>557</v>
      </c>
      <c r="G14" s="14" t="s">
        <v>558</v>
      </c>
      <c r="H14" s="11">
        <v>1</v>
      </c>
      <c r="I14" s="11" t="s">
        <v>487</v>
      </c>
      <c r="J14" s="11" t="s">
        <v>531</v>
      </c>
      <c r="K14" s="25">
        <v>45176</v>
      </c>
      <c r="L14" s="25">
        <v>45178</v>
      </c>
      <c r="M14" s="25">
        <v>45208</v>
      </c>
      <c r="N14" s="11" t="s">
        <v>566</v>
      </c>
      <c r="O14" s="28" t="s">
        <v>524</v>
      </c>
    </row>
    <row r="15" spans="1:15" ht="34.25" customHeight="1">
      <c r="A15" s="10">
        <f t="shared" si="0"/>
        <v>13</v>
      </c>
      <c r="B15" s="11" t="s">
        <v>264</v>
      </c>
      <c r="C15" s="11" t="str">
        <f>VLOOKUP(B15,[4]TS!C21:D553,2,0)</f>
        <v>DD45+0</v>
      </c>
      <c r="D15" s="11" t="s">
        <v>265</v>
      </c>
      <c r="E15" s="11" t="str">
        <f>VLOOKUP(D15,[4]TS!C21:D553,2,0)</f>
        <v>DA+0</v>
      </c>
      <c r="F15" s="14" t="s">
        <v>559</v>
      </c>
      <c r="G15" s="14" t="s">
        <v>521</v>
      </c>
      <c r="H15" s="11">
        <v>1</v>
      </c>
      <c r="I15" s="11" t="s">
        <v>487</v>
      </c>
      <c r="J15" s="11" t="s">
        <v>531</v>
      </c>
      <c r="K15" s="25">
        <v>45187</v>
      </c>
      <c r="L15" s="25">
        <v>45188</v>
      </c>
      <c r="M15" s="25">
        <v>45202</v>
      </c>
      <c r="N15" s="11" t="s">
        <v>551</v>
      </c>
      <c r="O15" s="171" t="s">
        <v>834</v>
      </c>
    </row>
    <row r="16" spans="1:15" ht="34.25" customHeight="1">
      <c r="A16" s="10">
        <f t="shared" si="0"/>
        <v>14</v>
      </c>
      <c r="B16" s="11" t="s">
        <v>264</v>
      </c>
      <c r="C16" s="11" t="str">
        <f>VLOOKUP(B16,[4]TS!C22:D554,2,0)</f>
        <v>DD45+0</v>
      </c>
      <c r="D16" s="11" t="s">
        <v>265</v>
      </c>
      <c r="E16" s="11" t="str">
        <f>VLOOKUP(D16,[4]TS!C22:D554,2,0)</f>
        <v>DA+0</v>
      </c>
      <c r="F16" s="14" t="s">
        <v>535</v>
      </c>
      <c r="G16" s="14"/>
      <c r="H16" s="11">
        <v>1</v>
      </c>
      <c r="I16" s="11" t="s">
        <v>487</v>
      </c>
      <c r="J16" s="11" t="s">
        <v>531</v>
      </c>
      <c r="K16" s="23"/>
      <c r="L16" s="23"/>
      <c r="M16" s="23" t="s">
        <v>848</v>
      </c>
      <c r="N16" s="11"/>
      <c r="O16" s="24"/>
    </row>
    <row r="17" spans="1:15" ht="34.25" customHeight="1">
      <c r="A17" s="10">
        <f t="shared" si="0"/>
        <v>15</v>
      </c>
      <c r="B17" s="11" t="s">
        <v>267</v>
      </c>
      <c r="C17" s="11" t="str">
        <f>VLOOKUP(B17,[4]TS!C23:D555,2,0)</f>
        <v>DD60+0</v>
      </c>
      <c r="D17" s="11" t="s">
        <v>268</v>
      </c>
      <c r="E17" s="11" t="str">
        <f>VLOOKUP(D17,[4]TS!C23:D555,2,0)</f>
        <v>DD60+0</v>
      </c>
      <c r="F17" s="14" t="s">
        <v>638</v>
      </c>
      <c r="G17" s="14" t="s">
        <v>630</v>
      </c>
      <c r="H17" s="11">
        <v>1</v>
      </c>
      <c r="I17" s="11" t="s">
        <v>487</v>
      </c>
      <c r="J17" s="11" t="s">
        <v>531</v>
      </c>
      <c r="K17" s="25">
        <v>45202</v>
      </c>
      <c r="L17" s="25">
        <v>45204</v>
      </c>
      <c r="M17" s="25">
        <v>45258</v>
      </c>
      <c r="N17" s="11" t="s">
        <v>560</v>
      </c>
      <c r="O17" s="24" t="s">
        <v>524</v>
      </c>
    </row>
    <row r="18" spans="1:15" ht="34.25" customHeight="1">
      <c r="A18" s="10">
        <f t="shared" si="0"/>
        <v>16</v>
      </c>
      <c r="B18" s="11" t="s">
        <v>269</v>
      </c>
      <c r="C18" s="11" t="str">
        <f>VLOOKUP(B18,[4]TS!C24:D556,2,0)</f>
        <v>DD60+6</v>
      </c>
      <c r="D18" s="11" t="s">
        <v>270</v>
      </c>
      <c r="E18" s="11" t="str">
        <f>VLOOKUP(D18,[4]TS!C24:D556,2,0)</f>
        <v>DD60+0</v>
      </c>
      <c r="F18" s="14" t="s">
        <v>523</v>
      </c>
      <c r="G18" s="14" t="s">
        <v>553</v>
      </c>
      <c r="H18" s="11">
        <v>1</v>
      </c>
      <c r="I18" s="11" t="s">
        <v>487</v>
      </c>
      <c r="J18" s="11" t="s">
        <v>531</v>
      </c>
      <c r="K18" s="25">
        <v>45202</v>
      </c>
      <c r="L18" s="25">
        <v>45216</v>
      </c>
      <c r="M18" s="11"/>
      <c r="N18" s="11" t="s">
        <v>561</v>
      </c>
      <c r="O18" s="28" t="s">
        <v>777</v>
      </c>
    </row>
    <row r="19" spans="1:15" ht="34.25" customHeight="1">
      <c r="A19" s="10">
        <f t="shared" si="0"/>
        <v>17</v>
      </c>
      <c r="B19" s="11" t="s">
        <v>270</v>
      </c>
      <c r="C19" s="11" t="str">
        <f>VLOOKUP(B19,[4]TS!C25:D557,2,0)</f>
        <v>DD60+0</v>
      </c>
      <c r="D19" s="11" t="s">
        <v>271</v>
      </c>
      <c r="E19" s="11" t="str">
        <f>VLOOKUP(D19,[4]TS!C25:D557,2,0)</f>
        <v>DD45+9</v>
      </c>
      <c r="F19" s="14" t="s">
        <v>562</v>
      </c>
      <c r="G19" s="14" t="s">
        <v>521</v>
      </c>
      <c r="H19" s="11">
        <v>1</v>
      </c>
      <c r="I19" s="11" t="s">
        <v>487</v>
      </c>
      <c r="J19" s="11" t="s">
        <v>531</v>
      </c>
      <c r="K19" s="25">
        <v>45202</v>
      </c>
      <c r="L19" s="25">
        <v>45204</v>
      </c>
      <c r="M19" s="25">
        <v>45212</v>
      </c>
      <c r="N19" s="11" t="s">
        <v>551</v>
      </c>
      <c r="O19" s="28" t="s">
        <v>745</v>
      </c>
    </row>
    <row r="20" spans="1:15" ht="34.25" customHeight="1">
      <c r="A20" s="10">
        <f t="shared" si="0"/>
        <v>18</v>
      </c>
      <c r="B20" s="11" t="s">
        <v>271</v>
      </c>
      <c r="C20" s="11" t="str">
        <f>VLOOKUP(B20,[4]TS!C26:D558,2,0)</f>
        <v>DD45+9</v>
      </c>
      <c r="D20" s="11" t="s">
        <v>272</v>
      </c>
      <c r="E20" s="11" t="str">
        <f>VLOOKUP(D20,[4]TS!C26:D558,2,0)</f>
        <v>DD45+18</v>
      </c>
      <c r="F20" s="14" t="s">
        <v>563</v>
      </c>
      <c r="G20" s="14" t="s">
        <v>521</v>
      </c>
      <c r="H20" s="11">
        <v>1</v>
      </c>
      <c r="I20" s="11" t="s">
        <v>487</v>
      </c>
      <c r="J20" s="11" t="s">
        <v>531</v>
      </c>
      <c r="K20" s="25">
        <v>45202</v>
      </c>
      <c r="L20" s="25">
        <v>45204</v>
      </c>
      <c r="M20" s="25">
        <v>45212</v>
      </c>
      <c r="N20" s="11" t="s">
        <v>551</v>
      </c>
      <c r="O20" s="28" t="s">
        <v>745</v>
      </c>
    </row>
    <row r="21" spans="1:15" ht="34.25" customHeight="1">
      <c r="A21" s="10">
        <f t="shared" si="0"/>
        <v>19</v>
      </c>
      <c r="B21" s="11" t="s">
        <v>277</v>
      </c>
      <c r="C21" s="11" t="str">
        <f>VLOOKUP(B21,[4]TS!C27:D559,2,0)</f>
        <v>DD60+0</v>
      </c>
      <c r="D21" s="11" t="s">
        <v>278</v>
      </c>
      <c r="E21" s="11" t="str">
        <f>VLOOKUP(D21,[4]TS!C27:D559,2,0)</f>
        <v>DD45+6</v>
      </c>
      <c r="F21" s="14" t="s">
        <v>564</v>
      </c>
      <c r="G21" s="14" t="s">
        <v>521</v>
      </c>
      <c r="H21" s="11">
        <v>1</v>
      </c>
      <c r="I21" s="11" t="s">
        <v>487</v>
      </c>
      <c r="J21" s="11" t="s">
        <v>531</v>
      </c>
      <c r="K21" s="25">
        <v>45233</v>
      </c>
      <c r="L21" s="25">
        <v>45271</v>
      </c>
      <c r="M21" s="25">
        <v>45308</v>
      </c>
      <c r="N21" s="11" t="s">
        <v>639</v>
      </c>
      <c r="O21" s="28" t="s">
        <v>524</v>
      </c>
    </row>
    <row r="22" spans="1:15" ht="34.25" customHeight="1">
      <c r="A22" s="10">
        <f t="shared" si="0"/>
        <v>20</v>
      </c>
      <c r="B22" s="11" t="s">
        <v>279</v>
      </c>
      <c r="C22" s="11" t="str">
        <f>VLOOKUP(B22,[4]TS!C28:D560,2,0)</f>
        <v>DD60+25</v>
      </c>
      <c r="D22" s="11" t="s">
        <v>280</v>
      </c>
      <c r="E22" s="11" t="str">
        <f>VLOOKUP(D22,[4]TS!C28:D560,2,0)</f>
        <v>DD60+25</v>
      </c>
      <c r="F22" s="14" t="s">
        <v>640</v>
      </c>
      <c r="G22" s="14" t="s">
        <v>558</v>
      </c>
      <c r="H22" s="11">
        <v>1</v>
      </c>
      <c r="I22" s="11" t="s">
        <v>487</v>
      </c>
      <c r="J22" s="11" t="s">
        <v>531</v>
      </c>
      <c r="K22" s="25">
        <v>45233</v>
      </c>
      <c r="L22" s="25">
        <v>45271</v>
      </c>
      <c r="M22" s="25">
        <v>45308</v>
      </c>
      <c r="N22" s="11" t="s">
        <v>566</v>
      </c>
      <c r="O22" s="28" t="s">
        <v>524</v>
      </c>
    </row>
    <row r="23" spans="1:15" ht="34.25" customHeight="1">
      <c r="A23" s="10">
        <f t="shared" si="0"/>
        <v>21</v>
      </c>
      <c r="B23" s="11" t="s">
        <v>281</v>
      </c>
      <c r="C23" s="11" t="str">
        <f>VLOOKUP(B23,[4]TS!C29:D561,2,0)</f>
        <v>DB1+6</v>
      </c>
      <c r="D23" s="11" t="s">
        <v>282</v>
      </c>
      <c r="E23" s="11" t="str">
        <f>VLOOKUP(D23,[4]TS!C29:D561,2,0)</f>
        <v>DC2+0</v>
      </c>
      <c r="F23" s="14" t="s">
        <v>526</v>
      </c>
      <c r="G23" s="14"/>
      <c r="H23" s="11">
        <v>1</v>
      </c>
      <c r="I23" s="11" t="s">
        <v>487</v>
      </c>
      <c r="J23" s="11" t="s">
        <v>548</v>
      </c>
      <c r="K23" s="23"/>
      <c r="L23" s="25">
        <v>45271</v>
      </c>
      <c r="M23" s="23"/>
      <c r="N23" s="11"/>
      <c r="O23" s="24"/>
    </row>
    <row r="24" spans="1:15" ht="34.25" customHeight="1">
      <c r="A24" s="10">
        <f t="shared" si="0"/>
        <v>22</v>
      </c>
      <c r="B24" s="11" t="s">
        <v>284</v>
      </c>
      <c r="C24" s="11" t="str">
        <f>VLOOKUP(B24,[4]TS!C30:D562,2,0)</f>
        <v>DD60+25</v>
      </c>
      <c r="D24" s="11" t="s">
        <v>285</v>
      </c>
      <c r="E24" s="11" t="str">
        <f>VLOOKUP(D24,[4]TS!C30:D562,2,0)</f>
        <v>DD60+18</v>
      </c>
      <c r="F24" s="14" t="s">
        <v>567</v>
      </c>
      <c r="G24" s="14" t="s">
        <v>558</v>
      </c>
      <c r="H24" s="11">
        <v>1</v>
      </c>
      <c r="I24" s="11" t="s">
        <v>487</v>
      </c>
      <c r="J24" s="11" t="s">
        <v>531</v>
      </c>
      <c r="K24" s="25">
        <v>45233</v>
      </c>
      <c r="L24" s="25">
        <v>45271</v>
      </c>
      <c r="M24" s="11"/>
      <c r="N24" s="11" t="s">
        <v>566</v>
      </c>
      <c r="O24" s="28" t="s">
        <v>524</v>
      </c>
    </row>
    <row r="25" spans="1:15" ht="34.25" customHeight="1">
      <c r="A25" s="10">
        <f t="shared" si="0"/>
        <v>23</v>
      </c>
      <c r="B25" s="11" t="s">
        <v>284</v>
      </c>
      <c r="C25" s="11" t="str">
        <f>VLOOKUP(B25,[4]TS!C31:D563,2,0)</f>
        <v>DD60+25</v>
      </c>
      <c r="D25" s="11" t="s">
        <v>285</v>
      </c>
      <c r="E25" s="11" t="str">
        <f>VLOOKUP(D25,[4]TS!C31:D563,2,0)</f>
        <v>DD60+18</v>
      </c>
      <c r="F25" s="14" t="s">
        <v>568</v>
      </c>
      <c r="G25" s="14" t="s">
        <v>521</v>
      </c>
      <c r="H25" s="11">
        <v>1</v>
      </c>
      <c r="I25" s="11" t="s">
        <v>487</v>
      </c>
      <c r="J25" s="11" t="s">
        <v>531</v>
      </c>
      <c r="K25" s="25">
        <v>45320</v>
      </c>
      <c r="L25" s="25">
        <v>45271</v>
      </c>
      <c r="M25" s="25">
        <v>45332</v>
      </c>
      <c r="N25" s="11" t="s">
        <v>639</v>
      </c>
      <c r="O25" s="28" t="s">
        <v>780</v>
      </c>
    </row>
    <row r="26" spans="1:15" ht="34.25" customHeight="1">
      <c r="A26" s="10">
        <f t="shared" si="0"/>
        <v>24</v>
      </c>
      <c r="B26" s="11" t="s">
        <v>289</v>
      </c>
      <c r="C26" s="11" t="str">
        <f>VLOOKUP(B26,[4]TS!C32:D564,2,0)</f>
        <v>DB1+6</v>
      </c>
      <c r="D26" s="11" t="s">
        <v>290</v>
      </c>
      <c r="E26" s="11" t="str">
        <f>VLOOKUP(D26,[4]TS!C32:D564,2,0)</f>
        <v>DB2+6</v>
      </c>
      <c r="F26" s="14" t="s">
        <v>569</v>
      </c>
      <c r="G26" s="14" t="s">
        <v>521</v>
      </c>
      <c r="H26" s="11">
        <v>1</v>
      </c>
      <c r="I26" s="11" t="s">
        <v>487</v>
      </c>
      <c r="J26" s="11" t="s">
        <v>531</v>
      </c>
      <c r="K26" s="25">
        <v>45233</v>
      </c>
      <c r="L26" s="25">
        <v>45271</v>
      </c>
      <c r="M26" s="25">
        <v>45308</v>
      </c>
      <c r="N26" s="11" t="s">
        <v>639</v>
      </c>
      <c r="O26" s="28" t="s">
        <v>779</v>
      </c>
    </row>
    <row r="27" spans="1:15" ht="34.25" customHeight="1">
      <c r="A27" s="10">
        <f t="shared" si="0"/>
        <v>25</v>
      </c>
      <c r="B27" s="11" t="s">
        <v>292</v>
      </c>
      <c r="C27" s="11" t="str">
        <f>VLOOKUP(B27,[4]TS!C33:D565,2,0)</f>
        <v>DD45+25</v>
      </c>
      <c r="D27" s="11" t="s">
        <v>293</v>
      </c>
      <c r="E27" s="11" t="str">
        <f>VLOOKUP(D27,[4]TS!C33:D565,2,0)</f>
        <v>DD45+25</v>
      </c>
      <c r="F27" s="14" t="s">
        <v>570</v>
      </c>
      <c r="G27" s="14" t="s">
        <v>521</v>
      </c>
      <c r="H27" s="11">
        <v>1</v>
      </c>
      <c r="I27" s="11" t="s">
        <v>487</v>
      </c>
      <c r="J27" s="11" t="s">
        <v>531</v>
      </c>
      <c r="K27" s="25">
        <v>45233</v>
      </c>
      <c r="L27" s="25">
        <v>45271</v>
      </c>
      <c r="M27" s="25">
        <v>45308</v>
      </c>
      <c r="N27" s="11" t="s">
        <v>639</v>
      </c>
      <c r="O27" s="28" t="s">
        <v>780</v>
      </c>
    </row>
    <row r="28" spans="1:15" ht="34.25" customHeight="1">
      <c r="A28" s="10">
        <f t="shared" si="0"/>
        <v>26</v>
      </c>
      <c r="B28" s="11" t="s">
        <v>295</v>
      </c>
      <c r="C28" s="11" t="str">
        <f>VLOOKUP(B28,[4]TS!C34:D566,2,0)</f>
        <v>DA-3</v>
      </c>
      <c r="D28" s="11" t="s">
        <v>296</v>
      </c>
      <c r="E28" s="11" t="str">
        <f>VLOOKUP(D28,[4]TS!C34:D566,2,0)</f>
        <v>DA-3</v>
      </c>
      <c r="F28" s="14" t="s">
        <v>571</v>
      </c>
      <c r="G28" s="14" t="s">
        <v>521</v>
      </c>
      <c r="H28" s="11">
        <v>1</v>
      </c>
      <c r="I28" s="11" t="s">
        <v>487</v>
      </c>
      <c r="J28" s="11" t="s">
        <v>531</v>
      </c>
      <c r="K28" s="25">
        <v>45233</v>
      </c>
      <c r="L28" s="25">
        <v>45271</v>
      </c>
      <c r="M28" s="25">
        <v>45308</v>
      </c>
      <c r="N28" s="11" t="s">
        <v>639</v>
      </c>
      <c r="O28" s="24" t="s">
        <v>835</v>
      </c>
    </row>
    <row r="29" spans="1:15" ht="34.25" customHeight="1">
      <c r="A29" s="10">
        <f t="shared" si="0"/>
        <v>27</v>
      </c>
      <c r="B29" s="11" t="s">
        <v>301</v>
      </c>
      <c r="C29" s="11" t="str">
        <f>VLOOKUP(B29,[4]TS!C35:D567,2,0)</f>
        <v>DD60+6</v>
      </c>
      <c r="D29" s="11" t="s">
        <v>302</v>
      </c>
      <c r="E29" s="11" t="str">
        <f>VLOOKUP(D29,[4]TS!C35:D567,2,0)</f>
        <v>DD60+6</v>
      </c>
      <c r="F29" s="14" t="s">
        <v>572</v>
      </c>
      <c r="G29" s="14" t="s">
        <v>558</v>
      </c>
      <c r="H29" s="11">
        <v>1</v>
      </c>
      <c r="I29" s="11" t="s">
        <v>487</v>
      </c>
      <c r="J29" s="11" t="s">
        <v>531</v>
      </c>
      <c r="K29" s="25">
        <v>45233</v>
      </c>
      <c r="L29" s="25">
        <v>45271</v>
      </c>
      <c r="M29" s="25">
        <v>45308</v>
      </c>
      <c r="N29" s="11" t="s">
        <v>566</v>
      </c>
      <c r="O29" s="28" t="s">
        <v>524</v>
      </c>
    </row>
    <row r="30" spans="1:15" ht="34.25" customHeight="1">
      <c r="A30" s="10">
        <f t="shared" si="0"/>
        <v>28</v>
      </c>
      <c r="B30" s="11" t="s">
        <v>314</v>
      </c>
      <c r="C30" s="11" t="str">
        <f>VLOOKUP(B30,[4]TS!C36:D568,2,0)</f>
        <v>DD60+9</v>
      </c>
      <c r="D30" s="11" t="s">
        <v>315</v>
      </c>
      <c r="E30" s="11" t="str">
        <f>VLOOKUP(D30,[4]TS!C36:D568,2,0)</f>
        <v>DD60+9</v>
      </c>
      <c r="F30" s="14" t="s">
        <v>641</v>
      </c>
      <c r="G30" s="14" t="s">
        <v>630</v>
      </c>
      <c r="H30" s="11">
        <v>1</v>
      </c>
      <c r="I30" s="11" t="s">
        <v>487</v>
      </c>
      <c r="J30" s="11" t="s">
        <v>531</v>
      </c>
      <c r="K30" s="25">
        <v>45202</v>
      </c>
      <c r="L30" s="25">
        <v>45205</v>
      </c>
      <c r="M30" s="25">
        <v>45248</v>
      </c>
      <c r="N30" s="11" t="s">
        <v>560</v>
      </c>
      <c r="O30" s="24"/>
    </row>
    <row r="31" spans="1:15" ht="34.25" customHeight="1">
      <c r="A31" s="10">
        <f t="shared" si="0"/>
        <v>29</v>
      </c>
      <c r="B31" s="11" t="s">
        <v>323</v>
      </c>
      <c r="C31" s="11" t="str">
        <f>VLOOKUP(B31,[4]TS!C37:D569,2,0)</f>
        <v>DD45+18</v>
      </c>
      <c r="D31" s="11" t="s">
        <v>324</v>
      </c>
      <c r="E31" s="11" t="str">
        <f>VLOOKUP(D31,[4]TS!C37:D569,2,0)</f>
        <v>DB2+18</v>
      </c>
      <c r="F31" s="14" t="s">
        <v>573</v>
      </c>
      <c r="G31" s="14" t="s">
        <v>521</v>
      </c>
      <c r="H31" s="11">
        <v>1</v>
      </c>
      <c r="I31" s="11" t="s">
        <v>487</v>
      </c>
      <c r="J31" s="11" t="s">
        <v>531</v>
      </c>
      <c r="K31" s="25">
        <v>45320</v>
      </c>
      <c r="L31" s="25">
        <v>45322</v>
      </c>
      <c r="M31" s="25">
        <v>45332</v>
      </c>
      <c r="N31" s="11" t="s">
        <v>639</v>
      </c>
      <c r="O31" s="28" t="s">
        <v>524</v>
      </c>
    </row>
    <row r="32" spans="1:15" ht="34.25" customHeight="1">
      <c r="A32" s="10">
        <f t="shared" si="0"/>
        <v>30</v>
      </c>
      <c r="B32" s="11" t="s">
        <v>323</v>
      </c>
      <c r="C32" s="11" t="str">
        <f>VLOOKUP(B32,[4]TS!C38:D570,2,0)</f>
        <v>DD45+18</v>
      </c>
      <c r="D32" s="11" t="s">
        <v>324</v>
      </c>
      <c r="E32" s="11" t="str">
        <f>VLOOKUP(D32,[4]TS!C38:D570,2,0)</f>
        <v>DB2+18</v>
      </c>
      <c r="F32" s="14" t="s">
        <v>574</v>
      </c>
      <c r="G32" s="14" t="s">
        <v>558</v>
      </c>
      <c r="H32" s="11">
        <v>1</v>
      </c>
      <c r="I32" s="11" t="s">
        <v>487</v>
      </c>
      <c r="J32" s="11" t="s">
        <v>531</v>
      </c>
      <c r="K32" s="25">
        <v>45320</v>
      </c>
      <c r="L32" s="25">
        <v>45323</v>
      </c>
      <c r="M32" s="23"/>
      <c r="N32" s="11" t="s">
        <v>566</v>
      </c>
      <c r="O32" s="28" t="s">
        <v>746</v>
      </c>
    </row>
    <row r="33" spans="1:15" ht="34.25" customHeight="1">
      <c r="A33" s="10">
        <f t="shared" si="0"/>
        <v>31</v>
      </c>
      <c r="B33" s="11" t="s">
        <v>324</v>
      </c>
      <c r="C33" s="11" t="str">
        <f>VLOOKUP(B33,[4]TS!C39:D571,2,0)</f>
        <v>DB2+18</v>
      </c>
      <c r="D33" s="11" t="s">
        <v>325</v>
      </c>
      <c r="E33" s="11" t="str">
        <f>VLOOKUP(D33,[4]TS!C39:D571,2,0)</f>
        <v>DC1+18</v>
      </c>
      <c r="F33" s="14" t="s">
        <v>576</v>
      </c>
      <c r="G33" s="14" t="s">
        <v>558</v>
      </c>
      <c r="H33" s="11">
        <v>1</v>
      </c>
      <c r="I33" s="11" t="s">
        <v>487</v>
      </c>
      <c r="J33" s="11" t="s">
        <v>531</v>
      </c>
      <c r="K33" s="25">
        <v>45320</v>
      </c>
      <c r="L33" s="25">
        <v>45323</v>
      </c>
      <c r="M33" s="23"/>
      <c r="N33" s="11" t="s">
        <v>566</v>
      </c>
      <c r="O33" s="28" t="s">
        <v>747</v>
      </c>
    </row>
    <row r="34" spans="1:15" ht="34.25" customHeight="1">
      <c r="A34" s="10">
        <f t="shared" si="0"/>
        <v>32</v>
      </c>
      <c r="B34" s="11" t="s">
        <v>327</v>
      </c>
      <c r="C34" s="11"/>
      <c r="D34" s="11" t="s">
        <v>328</v>
      </c>
      <c r="E34" s="11"/>
      <c r="F34" s="14" t="s">
        <v>527</v>
      </c>
      <c r="G34" s="14"/>
      <c r="H34" s="11">
        <v>1</v>
      </c>
      <c r="I34" s="11" t="s">
        <v>487</v>
      </c>
      <c r="J34" s="11" t="s">
        <v>548</v>
      </c>
      <c r="K34" s="23"/>
      <c r="L34" s="23"/>
      <c r="M34" s="23"/>
      <c r="N34" s="11"/>
      <c r="O34" s="24"/>
    </row>
    <row r="35" spans="1:15" ht="34.25" customHeight="1">
      <c r="A35" s="10">
        <f t="shared" si="0"/>
        <v>33</v>
      </c>
      <c r="B35" s="11" t="s">
        <v>333</v>
      </c>
      <c r="C35" s="11" t="str">
        <f>VLOOKUP(B35,[4]TS!C41:D573,2,0)</f>
        <v>DD60+6</v>
      </c>
      <c r="D35" s="11" t="s">
        <v>334</v>
      </c>
      <c r="E35" s="11" t="str">
        <f>VLOOKUP(D35,[4]TS!C41:D573,2,0)</f>
        <v>DD60+3</v>
      </c>
      <c r="F35" s="14" t="s">
        <v>575</v>
      </c>
      <c r="G35" s="14" t="s">
        <v>558</v>
      </c>
      <c r="H35" s="11">
        <v>1</v>
      </c>
      <c r="I35" s="11" t="s">
        <v>487</v>
      </c>
      <c r="J35" s="11" t="s">
        <v>531</v>
      </c>
      <c r="K35" s="25">
        <v>45320</v>
      </c>
      <c r="L35" s="25">
        <v>45323</v>
      </c>
      <c r="M35" s="23"/>
      <c r="N35" s="11" t="s">
        <v>642</v>
      </c>
      <c r="O35" s="28" t="s">
        <v>524</v>
      </c>
    </row>
    <row r="36" spans="1:15" ht="34.25" customHeight="1">
      <c r="A36" s="10">
        <f t="shared" si="0"/>
        <v>34</v>
      </c>
      <c r="B36" s="11" t="s">
        <v>337</v>
      </c>
      <c r="C36" s="11" t="str">
        <f>VLOOKUP(B36,[4]TS!C42:D574,2,0)</f>
        <v>DD60+25</v>
      </c>
      <c r="D36" s="11" t="s">
        <v>338</v>
      </c>
      <c r="E36" s="11" t="str">
        <f>VLOOKUP(D36,[4]TS!C42:D574,2,0)</f>
        <v>DD60+25</v>
      </c>
      <c r="F36" s="14" t="s">
        <v>576</v>
      </c>
      <c r="G36" s="14" t="s">
        <v>558</v>
      </c>
      <c r="H36" s="11">
        <v>1</v>
      </c>
      <c r="I36" s="11" t="s">
        <v>487</v>
      </c>
      <c r="J36" s="11" t="s">
        <v>531</v>
      </c>
      <c r="K36" s="25">
        <v>45320</v>
      </c>
      <c r="L36" s="25">
        <v>45323</v>
      </c>
      <c r="M36" s="23"/>
      <c r="N36" s="11" t="s">
        <v>642</v>
      </c>
      <c r="O36" s="28" t="s">
        <v>747</v>
      </c>
    </row>
    <row r="37" spans="1:15" ht="34.25" customHeight="1">
      <c r="A37" s="10">
        <f t="shared" si="0"/>
        <v>35</v>
      </c>
      <c r="B37" s="11" t="s">
        <v>337</v>
      </c>
      <c r="C37" s="11" t="str">
        <f>VLOOKUP(B37,[4]TS!C43:D575,2,0)</f>
        <v>DD60+25</v>
      </c>
      <c r="D37" s="11" t="s">
        <v>338</v>
      </c>
      <c r="E37" s="11" t="str">
        <f>VLOOKUP(D37,[4]TS!C43:D575,2,0)</f>
        <v>DD60+25</v>
      </c>
      <c r="F37" s="14" t="s">
        <v>577</v>
      </c>
      <c r="G37" s="14" t="s">
        <v>521</v>
      </c>
      <c r="H37" s="11">
        <v>1</v>
      </c>
      <c r="I37" s="11" t="s">
        <v>487</v>
      </c>
      <c r="J37" s="11" t="s">
        <v>531</v>
      </c>
      <c r="K37" s="25">
        <v>45320</v>
      </c>
      <c r="L37" s="25">
        <v>45321</v>
      </c>
      <c r="M37" s="25">
        <v>45328</v>
      </c>
      <c r="N37" s="11" t="s">
        <v>643</v>
      </c>
      <c r="O37" s="28" t="s">
        <v>524</v>
      </c>
    </row>
    <row r="38" spans="1:15" ht="34.25" customHeight="1">
      <c r="A38" s="10">
        <f t="shared" si="0"/>
        <v>36</v>
      </c>
      <c r="B38" s="11" t="s">
        <v>341</v>
      </c>
      <c r="C38" s="11" t="str">
        <f>VLOOKUP(B38,[4]TS!C44:D576,2,0)</f>
        <v>DB1+18</v>
      </c>
      <c r="D38" s="11" t="s">
        <v>342</v>
      </c>
      <c r="E38" s="11" t="str">
        <f>VLOOKUP(D38,[4]TS!C44:D576,2,0)</f>
        <v>DB2+6</v>
      </c>
      <c r="F38" s="14" t="s">
        <v>574</v>
      </c>
      <c r="G38" s="14" t="s">
        <v>558</v>
      </c>
      <c r="H38" s="11">
        <v>1</v>
      </c>
      <c r="I38" s="11" t="s">
        <v>487</v>
      </c>
      <c r="J38" s="11" t="s">
        <v>531</v>
      </c>
      <c r="K38" s="25">
        <v>45320</v>
      </c>
      <c r="L38" s="25">
        <v>45323</v>
      </c>
      <c r="M38" s="23"/>
      <c r="N38" s="11" t="s">
        <v>642</v>
      </c>
      <c r="O38" s="28" t="s">
        <v>747</v>
      </c>
    </row>
    <row r="39" spans="1:15" ht="34.25" customHeight="1">
      <c r="A39" s="10">
        <f t="shared" si="0"/>
        <v>37</v>
      </c>
      <c r="B39" s="11" t="s">
        <v>348</v>
      </c>
      <c r="C39" s="11" t="str">
        <f>VLOOKUP(B39,[4]TS!C45:D577,2,0)</f>
        <v>DD60+0</v>
      </c>
      <c r="D39" s="11" t="s">
        <v>349</v>
      </c>
      <c r="E39" s="11" t="str">
        <f>VLOOKUP(D39,[4]TS!C45:D577,2,0)</f>
        <v>DD60+0</v>
      </c>
      <c r="F39" s="14" t="s">
        <v>644</v>
      </c>
      <c r="G39" s="14" t="s">
        <v>630</v>
      </c>
      <c r="H39" s="11">
        <v>1</v>
      </c>
      <c r="I39" s="11" t="s">
        <v>487</v>
      </c>
      <c r="J39" s="11" t="s">
        <v>531</v>
      </c>
      <c r="K39" s="25">
        <v>45321</v>
      </c>
      <c r="L39" s="25">
        <v>45325</v>
      </c>
      <c r="M39" s="23" t="s">
        <v>848</v>
      </c>
      <c r="N39" s="11" t="s">
        <v>560</v>
      </c>
      <c r="O39" s="24"/>
    </row>
    <row r="40" spans="1:15" ht="34.25" customHeight="1">
      <c r="A40" s="10">
        <f t="shared" si="0"/>
        <v>38</v>
      </c>
      <c r="B40" s="11" t="s">
        <v>353</v>
      </c>
      <c r="C40" s="11" t="str">
        <f>VLOOKUP(B40,[4]TS!C46:D578,2,0)</f>
        <v>DB1+6</v>
      </c>
      <c r="D40" s="11" t="s">
        <v>354</v>
      </c>
      <c r="E40" s="11" t="str">
        <f>VLOOKUP(D40,[4]TS!C46:D578,2,0)</f>
        <v>DA+9</v>
      </c>
      <c r="F40" s="14" t="s">
        <v>578</v>
      </c>
      <c r="G40" s="14" t="s">
        <v>521</v>
      </c>
      <c r="H40" s="11">
        <v>1</v>
      </c>
      <c r="I40" s="11" t="s">
        <v>487</v>
      </c>
      <c r="J40" s="11" t="s">
        <v>531</v>
      </c>
      <c r="K40" s="25">
        <v>45202</v>
      </c>
      <c r="L40" s="25">
        <v>45325</v>
      </c>
      <c r="M40" s="25">
        <v>45210</v>
      </c>
      <c r="N40" s="11" t="s">
        <v>551</v>
      </c>
      <c r="O40" s="28" t="s">
        <v>748</v>
      </c>
    </row>
    <row r="41" spans="1:15" ht="34.25" customHeight="1">
      <c r="A41" s="10">
        <f t="shared" si="0"/>
        <v>39</v>
      </c>
      <c r="B41" s="11" t="s">
        <v>355</v>
      </c>
      <c r="C41" s="11" t="str">
        <f>VLOOKUP(B41,[4]TS!C47:D579,2,0)</f>
        <v>DB2+25</v>
      </c>
      <c r="D41" s="11" t="s">
        <v>356</v>
      </c>
      <c r="E41" s="11" t="str">
        <f>VLOOKUP(D41,[4]TS!C47:D579,2,0)</f>
        <v>DD45+25</v>
      </c>
      <c r="F41" s="14" t="s">
        <v>579</v>
      </c>
      <c r="G41" s="14" t="s">
        <v>555</v>
      </c>
      <c r="H41" s="11">
        <v>1</v>
      </c>
      <c r="I41" s="11" t="s">
        <v>487</v>
      </c>
      <c r="J41" s="11" t="s">
        <v>531</v>
      </c>
      <c r="K41" s="25">
        <v>45187</v>
      </c>
      <c r="L41" s="25">
        <v>45325</v>
      </c>
      <c r="M41" s="23"/>
      <c r="N41" s="11" t="s">
        <v>637</v>
      </c>
      <c r="O41" s="28" t="s">
        <v>524</v>
      </c>
    </row>
    <row r="42" spans="1:15" ht="34.25" customHeight="1">
      <c r="A42" s="10">
        <f t="shared" si="0"/>
        <v>40</v>
      </c>
      <c r="B42" s="11" t="s">
        <v>356</v>
      </c>
      <c r="C42" s="11" t="str">
        <f>VLOOKUP(B42,[4]TS!C48:D580,2,0)</f>
        <v>DD45+25</v>
      </c>
      <c r="D42" s="11" t="s">
        <v>357</v>
      </c>
      <c r="E42" s="11" t="str">
        <f>VLOOKUP(D42,[4]TS!C48:D580,2,0)</f>
        <v>DB1+3</v>
      </c>
      <c r="F42" s="14" t="s">
        <v>580</v>
      </c>
      <c r="G42" s="14" t="s">
        <v>521</v>
      </c>
      <c r="H42" s="11">
        <v>1</v>
      </c>
      <c r="I42" s="11" t="s">
        <v>487</v>
      </c>
      <c r="J42" s="11" t="s">
        <v>531</v>
      </c>
      <c r="K42" s="25">
        <v>45187</v>
      </c>
      <c r="L42" s="25">
        <v>45188</v>
      </c>
      <c r="M42" s="25">
        <v>45203</v>
      </c>
      <c r="N42" s="11" t="s">
        <v>551</v>
      </c>
      <c r="O42" s="28" t="s">
        <v>524</v>
      </c>
    </row>
    <row r="43" spans="1:15" ht="34.25" customHeight="1">
      <c r="A43" s="10">
        <f t="shared" si="0"/>
        <v>41</v>
      </c>
      <c r="B43" s="11" t="s">
        <v>362</v>
      </c>
      <c r="C43" s="11" t="str">
        <f>VLOOKUP(B43,[4]TS!C49:D581,2,0)</f>
        <v>DC2+18</v>
      </c>
      <c r="D43" s="11" t="s">
        <v>363</v>
      </c>
      <c r="E43" s="11" t="str">
        <f>VLOOKUP(D43,[4]TS!C49:D581,2,0)</f>
        <v>DD45+9</v>
      </c>
      <c r="F43" s="14" t="s">
        <v>581</v>
      </c>
      <c r="G43" s="14" t="s">
        <v>521</v>
      </c>
      <c r="H43" s="11">
        <v>1</v>
      </c>
      <c r="I43" s="11" t="s">
        <v>487</v>
      </c>
      <c r="J43" s="11" t="s">
        <v>531</v>
      </c>
      <c r="K43" s="25">
        <v>45187</v>
      </c>
      <c r="L43" s="25">
        <v>45188</v>
      </c>
      <c r="M43" s="25">
        <v>45198</v>
      </c>
      <c r="N43" s="11" t="s">
        <v>551</v>
      </c>
      <c r="O43" s="28" t="s">
        <v>749</v>
      </c>
    </row>
    <row r="44" spans="1:15" ht="34.25" customHeight="1">
      <c r="A44" s="10">
        <f t="shared" si="0"/>
        <v>42</v>
      </c>
      <c r="B44" s="11" t="s">
        <v>366</v>
      </c>
      <c r="C44" s="11" t="str">
        <f>VLOOKUP(B44,[4]TS!C50:D582,2,0)</f>
        <v>DD60+25</v>
      </c>
      <c r="D44" s="11" t="s">
        <v>367</v>
      </c>
      <c r="E44" s="11" t="str">
        <f>VLOOKUP(D44,[4]TS!C50:D582,2,0)</f>
        <v>DD60+25</v>
      </c>
      <c r="F44" s="14" t="s">
        <v>582</v>
      </c>
      <c r="G44" s="14" t="s">
        <v>555</v>
      </c>
      <c r="H44" s="11">
        <v>1</v>
      </c>
      <c r="I44" s="11" t="s">
        <v>487</v>
      </c>
      <c r="J44" s="11" t="s">
        <v>531</v>
      </c>
      <c r="K44" s="25">
        <v>45187</v>
      </c>
      <c r="L44" s="25">
        <v>45188</v>
      </c>
      <c r="M44" s="11"/>
      <c r="N44" s="11" t="s">
        <v>637</v>
      </c>
      <c r="O44" s="28" t="s">
        <v>744</v>
      </c>
    </row>
    <row r="45" spans="1:15" ht="34.25" customHeight="1">
      <c r="A45" s="10">
        <f t="shared" si="0"/>
        <v>43</v>
      </c>
      <c r="B45" s="11" t="s">
        <v>368</v>
      </c>
      <c r="C45" s="11" t="str">
        <f>VLOOKUP(B45,[4]TS!C51:D583,2,0)</f>
        <v>DB1+3</v>
      </c>
      <c r="D45" s="11" t="s">
        <v>369</v>
      </c>
      <c r="E45" s="11" t="str">
        <f>VLOOKUP(D45,[4]TS!C51:D583,2,0)</f>
        <v>DC1+0</v>
      </c>
      <c r="F45" s="14" t="s">
        <v>583</v>
      </c>
      <c r="G45" s="14" t="s">
        <v>521</v>
      </c>
      <c r="H45" s="11">
        <v>1</v>
      </c>
      <c r="I45" s="11" t="s">
        <v>487</v>
      </c>
      <c r="J45" s="11" t="s">
        <v>531</v>
      </c>
      <c r="K45" s="25">
        <v>45187</v>
      </c>
      <c r="L45" s="25">
        <v>45188</v>
      </c>
      <c r="M45" s="25">
        <v>45198</v>
      </c>
      <c r="N45" s="11" t="s">
        <v>551</v>
      </c>
      <c r="O45" s="28" t="s">
        <v>750</v>
      </c>
    </row>
    <row r="46" spans="1:15" ht="34.25" customHeight="1">
      <c r="A46" s="10">
        <f t="shared" si="0"/>
        <v>44</v>
      </c>
      <c r="B46" s="11" t="s">
        <v>373</v>
      </c>
      <c r="C46" s="11" t="str">
        <f>VLOOKUP(B46,[4]TS!C52:D584,2,0)</f>
        <v>DC2+6</v>
      </c>
      <c r="D46" s="11" t="s">
        <v>374</v>
      </c>
      <c r="E46" s="11" t="str">
        <f>VLOOKUP(D46,[4]TS!C52:D584,2,0)</f>
        <v>DD60+0</v>
      </c>
      <c r="F46" s="14" t="s">
        <v>584</v>
      </c>
      <c r="G46" s="14" t="s">
        <v>521</v>
      </c>
      <c r="H46" s="11">
        <v>1</v>
      </c>
      <c r="I46" s="11" t="s">
        <v>487</v>
      </c>
      <c r="J46" s="11" t="s">
        <v>531</v>
      </c>
      <c r="K46" s="25">
        <v>45187</v>
      </c>
      <c r="L46" s="25">
        <v>45188</v>
      </c>
      <c r="M46" s="25">
        <v>45198</v>
      </c>
      <c r="N46" s="11" t="s">
        <v>551</v>
      </c>
      <c r="O46" s="28" t="s">
        <v>749</v>
      </c>
    </row>
    <row r="47" spans="1:15" ht="34.25" customHeight="1">
      <c r="A47" s="10">
        <f t="shared" si="0"/>
        <v>45</v>
      </c>
      <c r="B47" s="11" t="s">
        <v>378</v>
      </c>
      <c r="C47" s="11" t="str">
        <f>VLOOKUP(B47,[4]TS!C53:D585,2,0)</f>
        <v>DD60+25</v>
      </c>
      <c r="D47" s="11" t="s">
        <v>379</v>
      </c>
      <c r="E47" s="11" t="str">
        <f>VLOOKUP(D47,[4]TS!C53:D585,2,0)</f>
        <v>DD60+18</v>
      </c>
      <c r="F47" s="14" t="s">
        <v>585</v>
      </c>
      <c r="G47" s="14" t="s">
        <v>555</v>
      </c>
      <c r="H47" s="11">
        <v>1</v>
      </c>
      <c r="I47" s="11" t="s">
        <v>487</v>
      </c>
      <c r="J47" s="11" t="s">
        <v>531</v>
      </c>
      <c r="K47" s="25">
        <v>45177</v>
      </c>
      <c r="L47" s="25">
        <v>45187</v>
      </c>
      <c r="M47" s="11"/>
      <c r="N47" s="11" t="s">
        <v>637</v>
      </c>
      <c r="O47" s="28" t="s">
        <v>744</v>
      </c>
    </row>
    <row r="48" spans="1:15" ht="34.25" customHeight="1">
      <c r="A48" s="10">
        <f t="shared" si="0"/>
        <v>46</v>
      </c>
      <c r="B48" s="11" t="s">
        <v>385</v>
      </c>
      <c r="C48" s="11" t="str">
        <f>VLOOKUP(B48,[4]TS!C54:D586,2,0)</f>
        <v>DD60+0</v>
      </c>
      <c r="D48" s="11" t="s">
        <v>386</v>
      </c>
      <c r="E48" s="11" t="str">
        <f>VLOOKUP(D48,[4]TS!C54:D586,2,0)</f>
        <v>DD60+6</v>
      </c>
      <c r="F48" s="14" t="s">
        <v>528</v>
      </c>
      <c r="G48" s="14" t="s">
        <v>586</v>
      </c>
      <c r="H48" s="11">
        <v>1</v>
      </c>
      <c r="I48" s="11" t="s">
        <v>487</v>
      </c>
      <c r="J48" s="11" t="s">
        <v>531</v>
      </c>
      <c r="K48" s="25">
        <v>45212</v>
      </c>
      <c r="L48" s="25">
        <v>45212</v>
      </c>
      <c r="M48" s="11"/>
      <c r="N48" s="11" t="s">
        <v>587</v>
      </c>
      <c r="O48" s="28" t="s">
        <v>781</v>
      </c>
    </row>
    <row r="49" spans="1:15" ht="34.25" customHeight="1">
      <c r="A49" s="10">
        <f t="shared" si="0"/>
        <v>47</v>
      </c>
      <c r="B49" s="11" t="s">
        <v>387</v>
      </c>
      <c r="C49" s="11" t="str">
        <f>VLOOKUP(B49,[4]TS!C55:D587,2,0)</f>
        <v>DD60+3</v>
      </c>
      <c r="D49" s="11" t="s">
        <v>388</v>
      </c>
      <c r="E49" s="11" t="str">
        <f>VLOOKUP(D49,[4]TS!C55:D587,2,0)</f>
        <v>DD45+0</v>
      </c>
      <c r="F49" s="14" t="s">
        <v>588</v>
      </c>
      <c r="G49" s="14" t="s">
        <v>521</v>
      </c>
      <c r="H49" s="11">
        <v>1</v>
      </c>
      <c r="I49" s="11" t="s">
        <v>487</v>
      </c>
      <c r="J49" s="11" t="s">
        <v>531</v>
      </c>
      <c r="K49" s="25">
        <v>45202</v>
      </c>
      <c r="L49" s="25">
        <v>45205</v>
      </c>
      <c r="M49" s="25">
        <v>45215</v>
      </c>
      <c r="N49" s="11" t="s">
        <v>565</v>
      </c>
      <c r="O49" s="28" t="s">
        <v>749</v>
      </c>
    </row>
    <row r="50" spans="1:15" ht="34.25" customHeight="1">
      <c r="A50" s="10">
        <f t="shared" si="0"/>
        <v>48</v>
      </c>
      <c r="B50" s="11" t="s">
        <v>389</v>
      </c>
      <c r="C50" s="11" t="str">
        <f>VLOOKUP(B50,[4]TS!C56:D588,2,0)</f>
        <v>DC2+3</v>
      </c>
      <c r="D50" s="11" t="s">
        <v>390</v>
      </c>
      <c r="E50" s="11" t="str">
        <f>VLOOKUP(D50,[4]TS!C56:D588,2,0)</f>
        <v>DD45+0</v>
      </c>
      <c r="F50" s="14" t="s">
        <v>589</v>
      </c>
      <c r="G50" s="14" t="s">
        <v>521</v>
      </c>
      <c r="H50" s="11">
        <v>1</v>
      </c>
      <c r="I50" s="11" t="s">
        <v>487</v>
      </c>
      <c r="J50" s="11" t="s">
        <v>531</v>
      </c>
      <c r="K50" s="25">
        <v>45320</v>
      </c>
      <c r="L50" s="25">
        <v>45321</v>
      </c>
      <c r="M50" s="25">
        <v>45329</v>
      </c>
      <c r="N50" s="11" t="s">
        <v>643</v>
      </c>
      <c r="O50" s="28" t="s">
        <v>524</v>
      </c>
    </row>
    <row r="51" spans="1:15" ht="34.25" customHeight="1">
      <c r="A51" s="10">
        <f t="shared" si="0"/>
        <v>49</v>
      </c>
      <c r="B51" s="11" t="s">
        <v>391</v>
      </c>
      <c r="C51" s="11" t="str">
        <f>VLOOKUP(B51,[4]TS!C57:D589,2,0)</f>
        <v>DB2+0</v>
      </c>
      <c r="D51" s="11" t="s">
        <v>392</v>
      </c>
      <c r="E51" s="11" t="str">
        <f>VLOOKUP(D51,[4]TS!C57:D589,2,0)</f>
        <v>DD45+9</v>
      </c>
      <c r="F51" s="14" t="s">
        <v>590</v>
      </c>
      <c r="G51" s="14" t="s">
        <v>521</v>
      </c>
      <c r="H51" s="11">
        <v>1</v>
      </c>
      <c r="I51" s="11" t="s">
        <v>487</v>
      </c>
      <c r="J51" s="11" t="s">
        <v>531</v>
      </c>
      <c r="K51" s="25">
        <v>45320</v>
      </c>
      <c r="L51" s="25">
        <v>45321</v>
      </c>
      <c r="M51" s="25">
        <v>45328</v>
      </c>
      <c r="N51" s="11" t="s">
        <v>643</v>
      </c>
      <c r="O51" s="28" t="s">
        <v>780</v>
      </c>
    </row>
    <row r="52" spans="1:15" ht="34.25" customHeight="1">
      <c r="A52" s="10">
        <f t="shared" si="0"/>
        <v>50</v>
      </c>
      <c r="B52" s="11" t="s">
        <v>393</v>
      </c>
      <c r="C52" s="11" t="str">
        <f>VLOOKUP(B52,[4]TS!C59:D591,2,0)</f>
        <v>DD60+25</v>
      </c>
      <c r="D52" s="11" t="s">
        <v>394</v>
      </c>
      <c r="E52" s="11" t="str">
        <f>VLOOKUP(D52,[4]TS!C59:D591,2,0)</f>
        <v>DD60+25</v>
      </c>
      <c r="F52" s="14" t="s">
        <v>591</v>
      </c>
      <c r="G52" s="14" t="s">
        <v>555</v>
      </c>
      <c r="H52" s="11">
        <v>1</v>
      </c>
      <c r="I52" s="11" t="s">
        <v>487</v>
      </c>
      <c r="J52" s="11" t="s">
        <v>531</v>
      </c>
      <c r="K52" s="25">
        <v>45320</v>
      </c>
      <c r="L52" s="25">
        <v>45324</v>
      </c>
      <c r="M52" s="23"/>
      <c r="N52" s="11" t="s">
        <v>637</v>
      </c>
      <c r="O52" s="28" t="s">
        <v>744</v>
      </c>
    </row>
    <row r="53" spans="1:15" ht="34.25" customHeight="1">
      <c r="A53" s="10">
        <f t="shared" si="0"/>
        <v>51</v>
      </c>
      <c r="B53" s="11" t="s">
        <v>395</v>
      </c>
      <c r="C53" s="11" t="str">
        <f>VLOOKUP(B53,[4]TS!C58:D590,2,0)</f>
        <v>DD60+9</v>
      </c>
      <c r="D53" s="11" t="s">
        <v>396</v>
      </c>
      <c r="E53" s="11" t="str">
        <f>VLOOKUP(D53,[4]TS!C58:D590,2,0)</f>
        <v>DD60+0</v>
      </c>
      <c r="F53" s="14" t="s">
        <v>645</v>
      </c>
      <c r="G53" s="14" t="s">
        <v>630</v>
      </c>
      <c r="H53" s="11">
        <v>1</v>
      </c>
      <c r="I53" s="11" t="s">
        <v>487</v>
      </c>
      <c r="J53" s="11" t="s">
        <v>531</v>
      </c>
      <c r="K53" s="25">
        <v>45321</v>
      </c>
      <c r="L53" s="25">
        <v>45325</v>
      </c>
      <c r="M53" s="23" t="s">
        <v>848</v>
      </c>
      <c r="N53" s="11" t="s">
        <v>560</v>
      </c>
      <c r="O53" s="24"/>
    </row>
    <row r="54" spans="1:15" ht="34.25" customHeight="1">
      <c r="A54" s="10">
        <f t="shared" si="0"/>
        <v>52</v>
      </c>
      <c r="B54" s="11" t="s">
        <v>398</v>
      </c>
      <c r="C54" s="11" t="str">
        <f>VLOOKUP(B54,[4]TS!C60:D592,2,0)</f>
        <v>DD60+9</v>
      </c>
      <c r="D54" s="11" t="s">
        <v>399</v>
      </c>
      <c r="E54" s="11" t="str">
        <f>VLOOKUP(D54,[4]TS!C60:D592,2,0)</f>
        <v>DD60+9</v>
      </c>
      <c r="F54" s="14" t="s">
        <v>646</v>
      </c>
      <c r="G54" s="14" t="s">
        <v>630</v>
      </c>
      <c r="H54" s="11">
        <v>1</v>
      </c>
      <c r="I54" s="11" t="s">
        <v>487</v>
      </c>
      <c r="J54" s="11" t="s">
        <v>531</v>
      </c>
      <c r="K54" s="25">
        <v>45321</v>
      </c>
      <c r="L54" s="25">
        <v>45325</v>
      </c>
      <c r="M54" s="23" t="s">
        <v>848</v>
      </c>
      <c r="N54" s="11" t="s">
        <v>560</v>
      </c>
      <c r="O54" s="24"/>
    </row>
    <row r="55" spans="1:15" ht="34.25" customHeight="1">
      <c r="A55" s="10">
        <f t="shared" si="0"/>
        <v>53</v>
      </c>
      <c r="B55" s="11" t="s">
        <v>403</v>
      </c>
      <c r="C55" s="11" t="str">
        <f>VLOOKUP(B55,[4]TS!C61:D593,2,0)</f>
        <v>DD60+0</v>
      </c>
      <c r="D55" s="11" t="s">
        <v>404</v>
      </c>
      <c r="E55" s="11" t="str">
        <f>VLOOKUP(D55,[4]TS!C61:D593,2,0)</f>
        <v>DD60+0</v>
      </c>
      <c r="F55" s="14" t="s">
        <v>536</v>
      </c>
      <c r="G55" s="14" t="s">
        <v>630</v>
      </c>
      <c r="H55" s="11">
        <v>1</v>
      </c>
      <c r="I55" s="11" t="s">
        <v>487</v>
      </c>
      <c r="J55" s="11" t="s">
        <v>592</v>
      </c>
      <c r="K55" s="11"/>
      <c r="L55" s="23"/>
      <c r="M55" s="26">
        <v>45540</v>
      </c>
      <c r="N55" s="11"/>
      <c r="O55" s="24" t="s">
        <v>593</v>
      </c>
    </row>
    <row r="56" spans="1:15" ht="34.25" customHeight="1">
      <c r="A56" s="10">
        <f t="shared" si="0"/>
        <v>54</v>
      </c>
      <c r="B56" s="11" t="s">
        <v>410</v>
      </c>
      <c r="C56" s="11" t="str">
        <f>VLOOKUP(B56,[4]TS!C62:D594,2,0)</f>
        <v>DB1+9</v>
      </c>
      <c r="D56" s="11" t="s">
        <v>411</v>
      </c>
      <c r="E56" s="11" t="str">
        <f>VLOOKUP(D56,[4]TS!C62:D594,2,0)</f>
        <v>DC1+18</v>
      </c>
      <c r="F56" s="14" t="s">
        <v>594</v>
      </c>
      <c r="G56" s="14" t="s">
        <v>521</v>
      </c>
      <c r="H56" s="11">
        <v>1</v>
      </c>
      <c r="I56" s="11" t="s">
        <v>487</v>
      </c>
      <c r="J56" s="11" t="s">
        <v>531</v>
      </c>
      <c r="K56" s="25">
        <v>45202</v>
      </c>
      <c r="L56" s="25">
        <v>45205</v>
      </c>
      <c r="M56" s="25">
        <v>45210</v>
      </c>
      <c r="N56" s="11" t="s">
        <v>551</v>
      </c>
      <c r="O56" s="28" t="s">
        <v>749</v>
      </c>
    </row>
    <row r="57" spans="1:15" ht="34.25" customHeight="1">
      <c r="A57" s="10">
        <f t="shared" si="0"/>
        <v>55</v>
      </c>
      <c r="B57" s="11" t="s">
        <v>412</v>
      </c>
      <c r="C57" s="11" t="str">
        <f>VLOOKUP(B57,[4]TS!C63:D595,2,0)</f>
        <v>DD60+0</v>
      </c>
      <c r="D57" s="11" t="s">
        <v>413</v>
      </c>
      <c r="E57" s="11" t="str">
        <f>VLOOKUP(D57,[4]TS!C63:D595,2,0)</f>
        <v>DD60+0</v>
      </c>
      <c r="F57" s="14" t="s">
        <v>647</v>
      </c>
      <c r="G57" s="14" t="s">
        <v>630</v>
      </c>
      <c r="H57" s="11">
        <v>1</v>
      </c>
      <c r="I57" s="11" t="s">
        <v>487</v>
      </c>
      <c r="J57" s="11" t="s">
        <v>531</v>
      </c>
      <c r="K57" s="25">
        <v>45202</v>
      </c>
      <c r="L57" s="25">
        <v>45204</v>
      </c>
      <c r="M57" s="25">
        <v>45538</v>
      </c>
      <c r="N57" s="11" t="s">
        <v>560</v>
      </c>
      <c r="O57" s="24"/>
    </row>
    <row r="58" spans="1:15" ht="34.25" customHeight="1">
      <c r="A58" s="10">
        <f t="shared" si="0"/>
        <v>56</v>
      </c>
      <c r="B58" s="11" t="s">
        <v>414</v>
      </c>
      <c r="C58" s="11" t="str">
        <f>VLOOKUP(B58,[4]TS!C64:D596,2,0)</f>
        <v>DD60+3</v>
      </c>
      <c r="D58" s="11" t="s">
        <v>415</v>
      </c>
      <c r="E58" s="11" t="str">
        <f>VLOOKUP(D58,[4]TS!C64:D596,2,0)</f>
        <v>DA+6</v>
      </c>
      <c r="F58" s="14" t="s">
        <v>595</v>
      </c>
      <c r="G58" s="14" t="s">
        <v>521</v>
      </c>
      <c r="H58" s="11">
        <v>1</v>
      </c>
      <c r="I58" s="11" t="s">
        <v>487</v>
      </c>
      <c r="J58" s="11" t="s">
        <v>531</v>
      </c>
      <c r="K58" s="25">
        <v>45202</v>
      </c>
      <c r="L58" s="25">
        <v>45205</v>
      </c>
      <c r="M58" s="25">
        <v>45210</v>
      </c>
      <c r="N58" s="11" t="s">
        <v>551</v>
      </c>
      <c r="O58" s="28" t="s">
        <v>748</v>
      </c>
    </row>
    <row r="59" spans="1:15" ht="34.25" customHeight="1">
      <c r="A59" s="10">
        <f t="shared" si="0"/>
        <v>57</v>
      </c>
      <c r="B59" s="11" t="s">
        <v>648</v>
      </c>
      <c r="C59" s="11" t="s">
        <v>12</v>
      </c>
      <c r="D59" s="11" t="s">
        <v>419</v>
      </c>
      <c r="E59" s="11" t="str">
        <f>VLOOKUP(D59,[4]TS!C65:D597,2,0)</f>
        <v>DD60+18</v>
      </c>
      <c r="F59" s="14" t="s">
        <v>535</v>
      </c>
      <c r="G59" s="14"/>
      <c r="H59" s="11">
        <v>1</v>
      </c>
      <c r="I59" s="11" t="s">
        <v>487</v>
      </c>
      <c r="J59" s="11" t="s">
        <v>531</v>
      </c>
      <c r="K59" s="23"/>
      <c r="L59" s="23"/>
      <c r="M59" s="23" t="s">
        <v>848</v>
      </c>
      <c r="N59" s="11"/>
      <c r="O59" s="24"/>
    </row>
    <row r="60" spans="1:15" ht="34.25" customHeight="1">
      <c r="A60" s="10">
        <f t="shared" si="0"/>
        <v>58</v>
      </c>
      <c r="B60" s="11" t="s">
        <v>419</v>
      </c>
      <c r="C60" s="11" t="str">
        <f>VLOOKUP(B60,[4]TS!C66:D598,2,0)</f>
        <v>DD60+18</v>
      </c>
      <c r="D60" s="11" t="s">
        <v>420</v>
      </c>
      <c r="E60" s="11" t="str">
        <f>VLOOKUP(D60,[4]TS!C66:D598,2,0)</f>
        <v>DD60+18</v>
      </c>
      <c r="F60" s="14" t="s">
        <v>525</v>
      </c>
      <c r="G60" s="14"/>
      <c r="H60" s="11">
        <v>1</v>
      </c>
      <c r="I60" s="11" t="s">
        <v>487</v>
      </c>
      <c r="J60" s="11" t="s">
        <v>531</v>
      </c>
      <c r="K60" s="25">
        <v>45341</v>
      </c>
      <c r="L60" s="26">
        <v>45344</v>
      </c>
      <c r="M60" s="25">
        <v>45411</v>
      </c>
      <c r="N60" s="11"/>
      <c r="O60" s="24" t="s">
        <v>524</v>
      </c>
    </row>
    <row r="61" spans="1:15" ht="34.25" customHeight="1">
      <c r="A61" s="10">
        <f t="shared" si="0"/>
        <v>59</v>
      </c>
      <c r="B61" s="11" t="s">
        <v>421</v>
      </c>
      <c r="C61" s="11" t="str">
        <f>VLOOKUP(B61,[4]TS!C67:D599,2,0)</f>
        <v>DC2+9</v>
      </c>
      <c r="D61" s="11" t="s">
        <v>422</v>
      </c>
      <c r="E61" s="11" t="str">
        <f>VLOOKUP(D61,[4]TS!C67:D599,2,0)</f>
        <v>DD45+9</v>
      </c>
      <c r="F61" s="14" t="s">
        <v>596</v>
      </c>
      <c r="G61" s="14" t="s">
        <v>555</v>
      </c>
      <c r="H61" s="11">
        <v>1</v>
      </c>
      <c r="I61" s="11" t="s">
        <v>487</v>
      </c>
      <c r="J61" s="11" t="s">
        <v>531</v>
      </c>
      <c r="K61" s="25">
        <v>45187</v>
      </c>
      <c r="L61" s="25">
        <v>45188</v>
      </c>
      <c r="M61" s="11"/>
      <c r="N61" s="11" t="s">
        <v>637</v>
      </c>
      <c r="O61" s="28" t="s">
        <v>744</v>
      </c>
    </row>
    <row r="62" spans="1:15" ht="34.25" customHeight="1">
      <c r="A62" s="10">
        <f t="shared" si="0"/>
        <v>60</v>
      </c>
      <c r="B62" s="11" t="s">
        <v>424</v>
      </c>
      <c r="C62" s="11" t="str">
        <f>VLOOKUP(B62,[4]TS!C68:D600,2,0)</f>
        <v>DC2+0</v>
      </c>
      <c r="D62" s="11" t="s">
        <v>425</v>
      </c>
      <c r="E62" s="11" t="str">
        <f>VLOOKUP(D62,[4]TS!C68:D600,2,0)</f>
        <v>DC1+6</v>
      </c>
      <c r="F62" s="14" t="s">
        <v>597</v>
      </c>
      <c r="G62" s="14" t="s">
        <v>521</v>
      </c>
      <c r="H62" s="11">
        <v>1</v>
      </c>
      <c r="I62" s="11" t="s">
        <v>487</v>
      </c>
      <c r="J62" s="11" t="s">
        <v>531</v>
      </c>
      <c r="K62" s="25">
        <v>45187</v>
      </c>
      <c r="L62" s="25">
        <v>45188</v>
      </c>
      <c r="M62" s="25">
        <v>45196</v>
      </c>
      <c r="N62" s="11" t="s">
        <v>551</v>
      </c>
      <c r="O62" s="28" t="s">
        <v>748</v>
      </c>
    </row>
    <row r="63" spans="1:15" ht="34.25" customHeight="1">
      <c r="A63" s="10">
        <f t="shared" si="0"/>
        <v>61</v>
      </c>
      <c r="B63" s="11" t="s">
        <v>426</v>
      </c>
      <c r="C63" s="11" t="str">
        <f>VLOOKUP(B63,[4]TS!C69:D601,2,0)</f>
        <v>DB2+3</v>
      </c>
      <c r="D63" s="11" t="s">
        <v>427</v>
      </c>
      <c r="E63" s="11" t="str">
        <f>VLOOKUP(D63,[4]TS!C69:D601,2,0)</f>
        <v>DB1+0</v>
      </c>
      <c r="F63" s="14" t="s">
        <v>598</v>
      </c>
      <c r="G63" s="14" t="s">
        <v>521</v>
      </c>
      <c r="H63" s="11">
        <v>1</v>
      </c>
      <c r="I63" s="11" t="s">
        <v>487</v>
      </c>
      <c r="J63" s="11" t="s">
        <v>531</v>
      </c>
      <c r="K63" s="25">
        <v>45187</v>
      </c>
      <c r="L63" s="25">
        <v>45188</v>
      </c>
      <c r="M63" s="25">
        <v>45196</v>
      </c>
      <c r="N63" s="11" t="s">
        <v>551</v>
      </c>
      <c r="O63" s="28" t="s">
        <v>748</v>
      </c>
    </row>
    <row r="64" spans="1:15" ht="34.25" customHeight="1">
      <c r="A64" s="10">
        <f t="shared" si="0"/>
        <v>62</v>
      </c>
      <c r="B64" s="11" t="s">
        <v>427</v>
      </c>
      <c r="C64" s="11" t="str">
        <f>VLOOKUP(B64,[4]TS!C70:D602,2,0)</f>
        <v>DB1+0</v>
      </c>
      <c r="D64" s="11" t="s">
        <v>649</v>
      </c>
      <c r="E64" s="11" t="s">
        <v>23</v>
      </c>
      <c r="F64" s="14" t="s">
        <v>599</v>
      </c>
      <c r="G64" s="14" t="s">
        <v>521</v>
      </c>
      <c r="H64" s="11">
        <v>1</v>
      </c>
      <c r="I64" s="11" t="s">
        <v>487</v>
      </c>
      <c r="J64" s="11" t="s">
        <v>531</v>
      </c>
      <c r="K64" s="25">
        <v>45187</v>
      </c>
      <c r="L64" s="25">
        <v>45188</v>
      </c>
      <c r="M64" s="25">
        <v>45196</v>
      </c>
      <c r="N64" s="11" t="s">
        <v>551</v>
      </c>
      <c r="O64" s="28" t="s">
        <v>524</v>
      </c>
    </row>
    <row r="65" spans="1:15" ht="34.25" customHeight="1">
      <c r="A65" s="10">
        <f t="shared" si="0"/>
        <v>63</v>
      </c>
      <c r="B65" s="11" t="s">
        <v>428</v>
      </c>
      <c r="C65" s="11" t="str">
        <f>VLOOKUP(B65,[4]TS!C71:D603,2,0)</f>
        <v>DB2+0</v>
      </c>
      <c r="D65" s="11" t="s">
        <v>609</v>
      </c>
      <c r="E65" s="11" t="s">
        <v>127</v>
      </c>
      <c r="F65" s="14" t="s">
        <v>535</v>
      </c>
      <c r="G65" s="14"/>
      <c r="H65" s="11">
        <v>1</v>
      </c>
      <c r="I65" s="11" t="s">
        <v>487</v>
      </c>
      <c r="J65" s="11" t="s">
        <v>531</v>
      </c>
      <c r="K65" s="23"/>
      <c r="L65" s="23"/>
      <c r="M65" s="23" t="s">
        <v>848</v>
      </c>
      <c r="N65" s="11"/>
      <c r="O65" s="24" t="s">
        <v>600</v>
      </c>
    </row>
    <row r="66" spans="1:15" ht="34.25" customHeight="1">
      <c r="A66" s="10">
        <f t="shared" si="0"/>
        <v>64</v>
      </c>
      <c r="B66" s="11" t="s">
        <v>429</v>
      </c>
      <c r="C66" s="11" t="str">
        <f>VLOOKUP(B66,[4]TS!C72:D604,2,0)</f>
        <v>DD60+6</v>
      </c>
      <c r="D66" s="11" t="s">
        <v>430</v>
      </c>
      <c r="E66" s="11" t="str">
        <f>VLOOKUP(D66,[4]TS!C72:D604,2,0)</f>
        <v>DD60+0</v>
      </c>
      <c r="F66" s="14" t="s">
        <v>528</v>
      </c>
      <c r="G66" s="14" t="s">
        <v>586</v>
      </c>
      <c r="H66" s="11">
        <v>1</v>
      </c>
      <c r="I66" s="11" t="s">
        <v>487</v>
      </c>
      <c r="J66" s="11" t="s">
        <v>531</v>
      </c>
      <c r="K66" s="25">
        <v>45212</v>
      </c>
      <c r="L66" s="25">
        <v>45212</v>
      </c>
      <c r="M66" s="11"/>
      <c r="N66" s="11" t="s">
        <v>587</v>
      </c>
      <c r="O66" s="28" t="s">
        <v>781</v>
      </c>
    </row>
    <row r="67" spans="1:15" ht="34.25" customHeight="1">
      <c r="A67" s="10">
        <f t="shared" si="0"/>
        <v>65</v>
      </c>
      <c r="B67" s="11" t="s">
        <v>433</v>
      </c>
      <c r="C67" s="11" t="str">
        <f>VLOOKUP(B67,[4]TS!C73:D605,2,0)</f>
        <v>DD45+0</v>
      </c>
      <c r="D67" s="11" t="s">
        <v>434</v>
      </c>
      <c r="E67" s="11" t="s">
        <v>12</v>
      </c>
      <c r="F67" s="14" t="s">
        <v>535</v>
      </c>
      <c r="G67" s="14"/>
      <c r="H67" s="11">
        <v>1</v>
      </c>
      <c r="I67" s="11" t="s">
        <v>487</v>
      </c>
      <c r="J67" s="11" t="s">
        <v>531</v>
      </c>
      <c r="K67" s="23"/>
      <c r="L67" s="26">
        <v>45359</v>
      </c>
      <c r="M67" s="23" t="s">
        <v>848</v>
      </c>
      <c r="N67" s="11"/>
      <c r="O67" s="24"/>
    </row>
    <row r="68" spans="1:15" ht="34.25" customHeight="1">
      <c r="A68" s="10">
        <f t="shared" si="0"/>
        <v>66</v>
      </c>
      <c r="B68" s="11" t="s">
        <v>692</v>
      </c>
      <c r="C68" s="11" t="s">
        <v>80</v>
      </c>
      <c r="D68" s="11" t="s">
        <v>452</v>
      </c>
      <c r="E68" s="11" t="s">
        <v>55</v>
      </c>
      <c r="F68" s="14" t="s">
        <v>601</v>
      </c>
      <c r="G68" s="14" t="s">
        <v>521</v>
      </c>
      <c r="H68" s="11">
        <v>1</v>
      </c>
      <c r="I68" s="11" t="s">
        <v>487</v>
      </c>
      <c r="J68" s="11" t="s">
        <v>531</v>
      </c>
      <c r="K68" s="25">
        <v>45202</v>
      </c>
      <c r="L68" s="25">
        <v>45205</v>
      </c>
      <c r="M68" s="25">
        <v>45210</v>
      </c>
      <c r="N68" s="11" t="s">
        <v>551</v>
      </c>
      <c r="O68" s="28" t="s">
        <v>751</v>
      </c>
    </row>
    <row r="69" spans="1:15" ht="34.25" customHeight="1" thickBot="1">
      <c r="A69" s="12">
        <f>A68+1</f>
        <v>67</v>
      </c>
      <c r="B69" s="13" t="s">
        <v>463</v>
      </c>
      <c r="C69" s="13" t="str">
        <f>VLOOKUP(B69,[4]TS!C75:D607,2,0)</f>
        <v>DD60+0</v>
      </c>
      <c r="D69" s="13" t="s">
        <v>464</v>
      </c>
      <c r="E69" s="13" t="s">
        <v>153</v>
      </c>
      <c r="F69" s="15" t="s">
        <v>602</v>
      </c>
      <c r="G69" s="15" t="s">
        <v>521</v>
      </c>
      <c r="H69" s="13">
        <v>1</v>
      </c>
      <c r="I69" s="13" t="s">
        <v>487</v>
      </c>
      <c r="J69" s="13" t="s">
        <v>531</v>
      </c>
      <c r="K69" s="27">
        <v>45320</v>
      </c>
      <c r="L69" s="27">
        <v>45321</v>
      </c>
      <c r="M69" s="27">
        <v>45327</v>
      </c>
      <c r="N69" s="13" t="s">
        <v>643</v>
      </c>
      <c r="O69" s="36" t="s">
        <v>780</v>
      </c>
    </row>
    <row r="70" spans="1:15" ht="25.5" customHeight="1">
      <c r="H70" s="1">
        <f>SUM(H3:H69)</f>
        <v>66</v>
      </c>
      <c r="K70" s="6"/>
      <c r="L70" s="6"/>
      <c r="M70" s="6"/>
    </row>
  </sheetData>
  <autoFilter ref="A2:O70" xr:uid="{00000000-0009-0000-0000-000009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2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1D42-0BE7-42E2-9C0B-E12D48F25104}">
  <dimension ref="A1:R38"/>
  <sheetViews>
    <sheetView topLeftCell="K22" workbookViewId="0">
      <selection activeCell="P41" sqref="P41"/>
    </sheetView>
  </sheetViews>
  <sheetFormatPr defaultRowHeight="14.5"/>
  <cols>
    <col min="1" max="1" width="5.90625" customWidth="1"/>
    <col min="2" max="2" width="11.54296875" customWidth="1"/>
    <col min="3" max="3" width="21.81640625" customWidth="1"/>
    <col min="4" max="4" width="11.90625" customWidth="1"/>
    <col min="5" max="5" width="14.453125" customWidth="1"/>
    <col min="6" max="6" width="13.81640625" customWidth="1"/>
    <col min="7" max="7" width="4.54296875" customWidth="1"/>
    <col min="8" max="8" width="6.81640625" customWidth="1"/>
    <col min="9" max="9" width="9.90625" customWidth="1"/>
    <col min="10" max="10" width="19" bestFit="1" customWidth="1"/>
    <col min="11" max="11" width="13.1796875" customWidth="1"/>
    <col min="12" max="12" width="11.81640625" customWidth="1"/>
    <col min="13" max="13" width="14.1796875" customWidth="1"/>
    <col min="14" max="14" width="4.36328125" customWidth="1"/>
    <col min="15" max="15" width="7.08984375" customWidth="1"/>
    <col min="16" max="16" width="10.81640625" customWidth="1"/>
    <col min="17" max="17" width="17.36328125" customWidth="1"/>
    <col min="18" max="18" width="11.453125" customWidth="1"/>
  </cols>
  <sheetData>
    <row r="1" spans="1:18" ht="25.5" customHeight="1">
      <c r="A1" s="688" t="s">
        <v>998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688"/>
    </row>
    <row r="2" spans="1:18" ht="51" customHeight="1">
      <c r="A2" s="86" t="s">
        <v>805</v>
      </c>
      <c r="B2" s="86" t="s">
        <v>465</v>
      </c>
      <c r="C2" s="86" t="s">
        <v>795</v>
      </c>
      <c r="D2" s="86" t="s">
        <v>1014</v>
      </c>
      <c r="E2" s="86" t="s">
        <v>990</v>
      </c>
      <c r="F2" s="86" t="s">
        <v>991</v>
      </c>
      <c r="H2" s="86" t="s">
        <v>805</v>
      </c>
      <c r="I2" s="86" t="s">
        <v>465</v>
      </c>
      <c r="J2" s="86" t="s">
        <v>795</v>
      </c>
      <c r="K2" s="86" t="s">
        <v>1014</v>
      </c>
      <c r="L2" s="86" t="s">
        <v>990</v>
      </c>
      <c r="M2" s="86" t="s">
        <v>991</v>
      </c>
      <c r="O2" s="86" t="s">
        <v>805</v>
      </c>
      <c r="P2" s="86" t="s">
        <v>465</v>
      </c>
      <c r="Q2" s="86" t="s">
        <v>795</v>
      </c>
      <c r="R2" s="86" t="s">
        <v>990</v>
      </c>
    </row>
    <row r="3" spans="1:18">
      <c r="A3" s="4">
        <v>1</v>
      </c>
      <c r="B3" s="4" t="s">
        <v>653</v>
      </c>
      <c r="C3" s="4" t="s">
        <v>957</v>
      </c>
      <c r="D3" s="4">
        <v>14</v>
      </c>
      <c r="E3" s="4"/>
      <c r="F3" s="4"/>
      <c r="H3" s="4">
        <v>1</v>
      </c>
      <c r="I3" s="4" t="s">
        <v>656</v>
      </c>
      <c r="J3" s="4" t="s">
        <v>959</v>
      </c>
      <c r="K3" s="4">
        <v>35</v>
      </c>
      <c r="L3" s="4"/>
      <c r="M3" s="4"/>
      <c r="O3" s="4">
        <v>1</v>
      </c>
      <c r="P3" s="4" t="s">
        <v>977</v>
      </c>
      <c r="Q3" s="4"/>
      <c r="R3" s="4"/>
    </row>
    <row r="4" spans="1:18">
      <c r="A4" s="4">
        <v>2</v>
      </c>
      <c r="B4" s="4" t="s">
        <v>653</v>
      </c>
      <c r="C4" s="4" t="s">
        <v>958</v>
      </c>
      <c r="D4" s="4"/>
      <c r="E4" s="4"/>
      <c r="F4" s="4"/>
      <c r="H4" s="4">
        <v>2</v>
      </c>
      <c r="I4" s="4" t="s">
        <v>656</v>
      </c>
      <c r="J4" s="4" t="s">
        <v>960</v>
      </c>
      <c r="K4" s="4">
        <v>42</v>
      </c>
      <c r="L4" s="4"/>
      <c r="M4" s="4"/>
      <c r="O4" s="4">
        <v>2</v>
      </c>
      <c r="P4" s="4"/>
      <c r="Q4" s="4"/>
      <c r="R4" s="4"/>
    </row>
    <row r="5" spans="1:18">
      <c r="A5" s="4">
        <v>3</v>
      </c>
      <c r="B5" s="4" t="s">
        <v>653</v>
      </c>
      <c r="C5" s="4" t="s">
        <v>996</v>
      </c>
      <c r="D5" s="4">
        <v>26</v>
      </c>
      <c r="E5" s="48">
        <v>45545</v>
      </c>
      <c r="F5" s="4"/>
      <c r="H5" s="4">
        <v>3</v>
      </c>
      <c r="I5" s="4" t="s">
        <v>656</v>
      </c>
      <c r="J5" s="4" t="s">
        <v>961</v>
      </c>
      <c r="K5" s="4"/>
      <c r="L5" s="4"/>
      <c r="M5" s="4"/>
      <c r="O5" s="4">
        <v>3</v>
      </c>
      <c r="P5" s="4"/>
      <c r="Q5" s="4"/>
      <c r="R5" s="4"/>
    </row>
    <row r="6" spans="1:18">
      <c r="A6" s="4">
        <v>4</v>
      </c>
      <c r="B6" s="4" t="s">
        <v>653</v>
      </c>
      <c r="C6" s="4" t="s">
        <v>995</v>
      </c>
      <c r="D6" s="4">
        <v>15</v>
      </c>
      <c r="E6" s="48">
        <v>45550</v>
      </c>
      <c r="F6" s="4"/>
      <c r="H6" s="4">
        <v>4</v>
      </c>
      <c r="I6" s="4" t="s">
        <v>656</v>
      </c>
      <c r="J6" s="4" t="s">
        <v>962</v>
      </c>
      <c r="K6" s="4"/>
      <c r="L6" s="4"/>
      <c r="M6" s="4"/>
      <c r="O6" s="4">
        <v>4</v>
      </c>
      <c r="P6" s="4"/>
      <c r="Q6" s="4"/>
      <c r="R6" s="4"/>
    </row>
    <row r="7" spans="1:18">
      <c r="A7" s="4">
        <v>5</v>
      </c>
      <c r="B7" s="4" t="s">
        <v>653</v>
      </c>
      <c r="C7" s="4" t="s">
        <v>994</v>
      </c>
      <c r="D7" s="4">
        <v>15</v>
      </c>
      <c r="E7" s="48">
        <v>45568</v>
      </c>
      <c r="F7" s="4"/>
      <c r="H7" s="4">
        <v>5</v>
      </c>
      <c r="I7" s="4" t="s">
        <v>656</v>
      </c>
      <c r="J7" s="4" t="s">
        <v>963</v>
      </c>
      <c r="K7" s="4"/>
      <c r="L7" s="4"/>
      <c r="M7" s="4"/>
      <c r="O7" s="4">
        <v>5</v>
      </c>
      <c r="P7" s="4"/>
      <c r="Q7" s="4"/>
      <c r="R7" s="4"/>
    </row>
    <row r="8" spans="1:18">
      <c r="A8" s="4">
        <v>6</v>
      </c>
      <c r="B8" s="4" t="s">
        <v>653</v>
      </c>
      <c r="C8" s="4" t="s">
        <v>1027</v>
      </c>
      <c r="D8" s="4">
        <v>25</v>
      </c>
      <c r="E8" s="48">
        <v>45565</v>
      </c>
      <c r="F8" s="4"/>
      <c r="H8" s="4">
        <v>6</v>
      </c>
      <c r="I8" s="4" t="s">
        <v>656</v>
      </c>
      <c r="J8" s="4" t="s">
        <v>964</v>
      </c>
      <c r="K8" s="4"/>
      <c r="L8" s="4"/>
      <c r="M8" s="4"/>
      <c r="O8" s="4">
        <v>6</v>
      </c>
      <c r="P8" s="4"/>
      <c r="Q8" s="4"/>
      <c r="R8" s="4"/>
    </row>
    <row r="9" spans="1:18">
      <c r="A9" s="4">
        <v>7</v>
      </c>
      <c r="B9" s="4" t="s">
        <v>653</v>
      </c>
      <c r="C9" s="4" t="s">
        <v>992</v>
      </c>
      <c r="D9" s="4">
        <v>16</v>
      </c>
      <c r="E9" s="48">
        <v>45565</v>
      </c>
      <c r="F9" s="4"/>
      <c r="H9" s="4">
        <v>7</v>
      </c>
      <c r="I9" s="4" t="s">
        <v>656</v>
      </c>
      <c r="J9" s="4" t="s">
        <v>997</v>
      </c>
      <c r="K9" s="4">
        <v>32</v>
      </c>
      <c r="L9" s="48">
        <v>45563</v>
      </c>
      <c r="M9" s="4"/>
      <c r="O9" s="4">
        <v>7</v>
      </c>
      <c r="P9" s="4"/>
      <c r="Q9" s="4"/>
      <c r="R9" s="4"/>
    </row>
    <row r="10" spans="1:18">
      <c r="A10" s="4">
        <v>8</v>
      </c>
      <c r="B10" s="4" t="s">
        <v>653</v>
      </c>
      <c r="C10" s="4" t="s">
        <v>993</v>
      </c>
      <c r="D10" s="4">
        <v>15</v>
      </c>
      <c r="E10" s="48">
        <v>45566</v>
      </c>
      <c r="F10" s="4"/>
      <c r="H10" s="4">
        <v>8</v>
      </c>
      <c r="I10" s="4" t="s">
        <v>656</v>
      </c>
      <c r="J10" s="4" t="s">
        <v>1077</v>
      </c>
      <c r="K10" s="4">
        <v>22</v>
      </c>
      <c r="L10" s="48">
        <v>45567</v>
      </c>
      <c r="M10" s="4"/>
      <c r="O10" s="4">
        <v>8</v>
      </c>
      <c r="P10" s="4"/>
      <c r="Q10" s="4"/>
      <c r="R10" s="4"/>
    </row>
    <row r="11" spans="1:18">
      <c r="A11" s="4">
        <v>9</v>
      </c>
      <c r="B11" s="4" t="s">
        <v>653</v>
      </c>
      <c r="C11" s="4" t="s">
        <v>1080</v>
      </c>
      <c r="D11" s="4">
        <v>15</v>
      </c>
      <c r="E11" s="48">
        <v>45618</v>
      </c>
      <c r="F11" s="4"/>
      <c r="H11" s="4">
        <v>9</v>
      </c>
      <c r="I11" s="4" t="s">
        <v>656</v>
      </c>
      <c r="J11" s="4" t="s">
        <v>972</v>
      </c>
      <c r="K11" s="4">
        <v>23</v>
      </c>
      <c r="L11" s="48">
        <v>45588</v>
      </c>
      <c r="M11" s="4"/>
      <c r="O11" s="4">
        <v>9</v>
      </c>
      <c r="P11" s="4"/>
      <c r="Q11" s="4"/>
      <c r="R11" s="4"/>
    </row>
    <row r="12" spans="1:18">
      <c r="A12" s="4">
        <v>10</v>
      </c>
      <c r="B12" s="4" t="s">
        <v>653</v>
      </c>
      <c r="C12" s="4" t="s">
        <v>1081</v>
      </c>
      <c r="D12" s="4">
        <v>18</v>
      </c>
      <c r="E12" s="4"/>
      <c r="F12" s="4"/>
      <c r="H12" s="4">
        <v>10</v>
      </c>
      <c r="I12" s="4" t="s">
        <v>656</v>
      </c>
      <c r="J12" s="4" t="s">
        <v>1071</v>
      </c>
      <c r="K12" s="4">
        <v>29</v>
      </c>
      <c r="L12" s="48">
        <v>45604</v>
      </c>
      <c r="M12" s="4"/>
      <c r="O12" s="4">
        <v>10</v>
      </c>
      <c r="P12" s="4"/>
      <c r="Q12" s="4"/>
      <c r="R12" s="4"/>
    </row>
    <row r="13" spans="1:18">
      <c r="A13" s="4">
        <v>11</v>
      </c>
      <c r="B13" s="4"/>
      <c r="C13" s="4"/>
      <c r="D13" s="4"/>
      <c r="E13" s="4"/>
      <c r="F13" s="4"/>
      <c r="H13" s="4">
        <v>11</v>
      </c>
      <c r="I13" s="4" t="s">
        <v>656</v>
      </c>
      <c r="J13" s="4" t="s">
        <v>1071</v>
      </c>
      <c r="K13" s="4">
        <v>29</v>
      </c>
      <c r="L13" s="48">
        <v>45604</v>
      </c>
      <c r="M13" s="4"/>
      <c r="O13" s="4">
        <v>11</v>
      </c>
      <c r="P13" s="4"/>
      <c r="Q13" s="4"/>
      <c r="R13" s="4"/>
    </row>
    <row r="14" spans="1:18">
      <c r="A14" s="4">
        <v>12</v>
      </c>
      <c r="B14" s="4"/>
      <c r="C14" s="4"/>
      <c r="D14" s="4"/>
      <c r="E14" s="4"/>
      <c r="F14" s="4"/>
      <c r="H14" s="4">
        <v>12</v>
      </c>
      <c r="I14" s="4" t="s">
        <v>656</v>
      </c>
      <c r="J14" s="4" t="s">
        <v>1072</v>
      </c>
      <c r="K14" s="4">
        <v>23</v>
      </c>
      <c r="L14" s="48">
        <v>45613</v>
      </c>
      <c r="M14" s="4"/>
      <c r="O14" s="4">
        <v>12</v>
      </c>
      <c r="P14" s="4"/>
      <c r="Q14" s="4"/>
      <c r="R14" s="4"/>
    </row>
    <row r="15" spans="1:18">
      <c r="A15" s="4">
        <v>13</v>
      </c>
      <c r="B15" s="4"/>
      <c r="C15" s="4"/>
      <c r="D15" s="4"/>
      <c r="E15" s="4"/>
      <c r="F15" s="4"/>
      <c r="H15" s="4">
        <v>13</v>
      </c>
      <c r="I15" s="4" t="s">
        <v>656</v>
      </c>
      <c r="J15" s="4" t="s">
        <v>1073</v>
      </c>
      <c r="K15" s="4">
        <v>29</v>
      </c>
      <c r="L15" s="48">
        <v>45611</v>
      </c>
      <c r="M15" s="4"/>
      <c r="O15" s="4">
        <v>13</v>
      </c>
      <c r="P15" s="4"/>
      <c r="Q15" s="4"/>
      <c r="R15" s="4"/>
    </row>
    <row r="16" spans="1:18">
      <c r="A16" s="4">
        <v>14</v>
      </c>
      <c r="B16" s="4"/>
      <c r="C16" s="4"/>
      <c r="D16" s="4"/>
      <c r="E16" s="4"/>
      <c r="F16" s="4"/>
      <c r="H16" s="4">
        <v>14</v>
      </c>
      <c r="I16" s="4" t="s">
        <v>656</v>
      </c>
      <c r="J16" s="4" t="s">
        <v>1074</v>
      </c>
      <c r="K16" s="4">
        <v>23</v>
      </c>
      <c r="L16" s="48">
        <v>45614</v>
      </c>
      <c r="M16" s="4"/>
      <c r="O16" s="4">
        <v>14</v>
      </c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H17" s="4">
        <v>15</v>
      </c>
      <c r="I17" s="4" t="s">
        <v>656</v>
      </c>
      <c r="J17" s="4" t="s">
        <v>1075</v>
      </c>
      <c r="K17" s="4">
        <v>12</v>
      </c>
      <c r="L17" s="48">
        <v>45622</v>
      </c>
      <c r="M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H18" s="4">
        <v>16</v>
      </c>
      <c r="I18" s="4" t="s">
        <v>656</v>
      </c>
      <c r="J18" s="4" t="s">
        <v>1076</v>
      </c>
      <c r="K18" s="4">
        <v>30</v>
      </c>
      <c r="L18" s="48">
        <v>45623</v>
      </c>
      <c r="M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H19" s="4">
        <v>17</v>
      </c>
      <c r="I19" s="4" t="s">
        <v>656</v>
      </c>
      <c r="J19" s="4" t="s">
        <v>1078</v>
      </c>
      <c r="K19" s="4">
        <v>12</v>
      </c>
      <c r="L19" s="48">
        <v>45624</v>
      </c>
      <c r="M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H20" s="4">
        <v>18</v>
      </c>
      <c r="I20" s="4"/>
      <c r="J20" s="4"/>
      <c r="K20" s="4"/>
      <c r="L20" s="4"/>
      <c r="M20" s="4"/>
      <c r="O20" s="4">
        <v>15</v>
      </c>
      <c r="P20" s="4"/>
      <c r="Q20" s="4"/>
      <c r="R20" s="4"/>
    </row>
    <row r="22" spans="1:18" ht="28" customHeight="1">
      <c r="A22" s="688" t="s">
        <v>965</v>
      </c>
      <c r="B22" s="688"/>
      <c r="C22" s="688"/>
      <c r="D22" s="688"/>
      <c r="E22" s="688"/>
      <c r="F22" s="688"/>
      <c r="G22" s="688"/>
      <c r="H22" s="688"/>
      <c r="I22" s="688"/>
      <c r="J22" s="688"/>
      <c r="K22" s="688"/>
      <c r="L22" s="688"/>
      <c r="M22" s="688"/>
      <c r="N22" s="688"/>
      <c r="O22" s="688"/>
      <c r="P22" s="688"/>
      <c r="Q22" s="688"/>
      <c r="R22" s="688"/>
    </row>
    <row r="23" spans="1:18" ht="39.5" customHeight="1">
      <c r="A23" s="86" t="s">
        <v>805</v>
      </c>
      <c r="B23" s="86" t="s">
        <v>465</v>
      </c>
      <c r="C23" s="86" t="s">
        <v>795</v>
      </c>
      <c r="D23" s="86"/>
      <c r="E23" s="86" t="s">
        <v>990</v>
      </c>
      <c r="F23" s="86" t="s">
        <v>991</v>
      </c>
      <c r="H23" s="86" t="s">
        <v>805</v>
      </c>
      <c r="I23" s="86" t="s">
        <v>465</v>
      </c>
      <c r="J23" s="86" t="s">
        <v>795</v>
      </c>
      <c r="K23" s="86"/>
      <c r="L23" s="86" t="s">
        <v>990</v>
      </c>
      <c r="M23" s="86" t="s">
        <v>991</v>
      </c>
      <c r="O23" s="86" t="s">
        <v>805</v>
      </c>
      <c r="P23" s="86" t="s">
        <v>465</v>
      </c>
      <c r="Q23" s="86" t="s">
        <v>795</v>
      </c>
      <c r="R23" s="86" t="s">
        <v>990</v>
      </c>
    </row>
    <row r="24" spans="1:18">
      <c r="A24" s="4">
        <v>1</v>
      </c>
      <c r="B24" s="4" t="s">
        <v>653</v>
      </c>
      <c r="C24" s="4" t="s">
        <v>981</v>
      </c>
      <c r="D24" s="4"/>
      <c r="E24" s="4"/>
      <c r="F24" s="4"/>
      <c r="H24" s="4">
        <v>1</v>
      </c>
      <c r="I24" s="4" t="s">
        <v>656</v>
      </c>
      <c r="J24" s="4" t="s">
        <v>970</v>
      </c>
      <c r="K24" s="4">
        <v>22</v>
      </c>
      <c r="L24" s="4"/>
      <c r="M24" s="4"/>
      <c r="O24" s="4">
        <v>1</v>
      </c>
      <c r="P24" s="4" t="s">
        <v>977</v>
      </c>
      <c r="Q24" s="4" t="s">
        <v>978</v>
      </c>
      <c r="R24" s="4"/>
    </row>
    <row r="25" spans="1:18">
      <c r="A25" s="4">
        <v>2</v>
      </c>
      <c r="B25" s="4" t="s">
        <v>653</v>
      </c>
      <c r="C25" s="4" t="s">
        <v>982</v>
      </c>
      <c r="D25" s="4"/>
      <c r="E25" s="4"/>
      <c r="F25" s="4"/>
      <c r="H25" s="4">
        <v>2</v>
      </c>
      <c r="I25" s="4" t="s">
        <v>656</v>
      </c>
      <c r="J25" s="4" t="s">
        <v>971</v>
      </c>
      <c r="K25" s="4">
        <v>30</v>
      </c>
      <c r="L25" s="4"/>
      <c r="M25" s="4"/>
      <c r="O25" s="4">
        <v>2</v>
      </c>
      <c r="P25" s="4" t="s">
        <v>977</v>
      </c>
      <c r="Q25" s="4" t="s">
        <v>979</v>
      </c>
      <c r="R25" s="4"/>
    </row>
    <row r="26" spans="1:18">
      <c r="A26" s="4">
        <v>3</v>
      </c>
      <c r="B26" s="4" t="s">
        <v>653</v>
      </c>
      <c r="C26" s="4" t="s">
        <v>966</v>
      </c>
      <c r="D26" s="4"/>
      <c r="E26" s="4"/>
      <c r="F26" s="4"/>
      <c r="H26" s="4">
        <v>3</v>
      </c>
      <c r="I26" s="4" t="s">
        <v>656</v>
      </c>
      <c r="J26" s="4" t="s">
        <v>972</v>
      </c>
      <c r="K26" s="4"/>
      <c r="L26" s="4"/>
      <c r="M26" s="4"/>
      <c r="O26" s="4">
        <v>3</v>
      </c>
      <c r="P26" s="4"/>
      <c r="Q26" s="4"/>
      <c r="R26" s="4"/>
    </row>
    <row r="27" spans="1:18" ht="29">
      <c r="A27" s="4">
        <v>4</v>
      </c>
      <c r="B27" s="4" t="s">
        <v>653</v>
      </c>
      <c r="C27" s="4" t="s">
        <v>967</v>
      </c>
      <c r="D27" s="4"/>
      <c r="E27" s="4"/>
      <c r="F27" s="4"/>
      <c r="H27" s="4">
        <v>4</v>
      </c>
      <c r="I27" s="4" t="s">
        <v>656</v>
      </c>
      <c r="J27" s="4" t="s">
        <v>999</v>
      </c>
      <c r="K27" s="4">
        <v>28</v>
      </c>
      <c r="L27" s="4"/>
      <c r="M27" s="4"/>
      <c r="O27" s="4">
        <v>4</v>
      </c>
      <c r="P27" s="4"/>
      <c r="Q27" s="4"/>
      <c r="R27" s="4"/>
    </row>
    <row r="28" spans="1:18">
      <c r="A28" s="4">
        <v>5</v>
      </c>
      <c r="B28" s="4" t="s">
        <v>653</v>
      </c>
      <c r="C28" s="4" t="s">
        <v>968</v>
      </c>
      <c r="D28" s="4"/>
      <c r="E28" s="4"/>
      <c r="F28" s="4"/>
      <c r="H28" s="4">
        <v>5</v>
      </c>
      <c r="I28" s="4" t="s">
        <v>656</v>
      </c>
      <c r="J28" s="4" t="s">
        <v>973</v>
      </c>
      <c r="K28" s="4"/>
      <c r="L28" s="4"/>
      <c r="M28" s="4"/>
      <c r="O28" s="4">
        <v>5</v>
      </c>
      <c r="P28" s="4"/>
      <c r="Q28" s="4"/>
      <c r="R28" s="4"/>
    </row>
    <row r="29" spans="1:18">
      <c r="A29" s="4">
        <v>6</v>
      </c>
      <c r="B29" s="4" t="s">
        <v>653</v>
      </c>
      <c r="C29" s="4" t="s">
        <v>980</v>
      </c>
      <c r="D29" s="4"/>
      <c r="E29" s="4"/>
      <c r="F29" s="4"/>
      <c r="H29" s="4">
        <v>6</v>
      </c>
      <c r="I29" s="4" t="s">
        <v>656</v>
      </c>
      <c r="J29" s="4" t="s">
        <v>974</v>
      </c>
      <c r="K29" s="4"/>
      <c r="L29" s="4"/>
      <c r="M29" s="4"/>
      <c r="O29" s="4">
        <v>6</v>
      </c>
      <c r="P29" s="4"/>
      <c r="Q29" s="4"/>
      <c r="R29" s="4"/>
    </row>
    <row r="30" spans="1:18">
      <c r="A30" s="4">
        <v>7</v>
      </c>
      <c r="B30" s="4" t="s">
        <v>653</v>
      </c>
      <c r="C30" s="4" t="s">
        <v>969</v>
      </c>
      <c r="D30" s="4">
        <v>14</v>
      </c>
      <c r="E30" s="4" t="s">
        <v>163</v>
      </c>
      <c r="F30" s="4"/>
      <c r="H30" s="4">
        <v>7</v>
      </c>
      <c r="I30" s="4" t="s">
        <v>656</v>
      </c>
      <c r="J30" s="4" t="s">
        <v>975</v>
      </c>
      <c r="K30" s="4">
        <v>18</v>
      </c>
      <c r="L30" s="4"/>
      <c r="M30" s="4"/>
      <c r="O30" s="4">
        <v>7</v>
      </c>
      <c r="P30" s="4"/>
      <c r="Q30" s="4"/>
      <c r="R30" s="4"/>
    </row>
    <row r="31" spans="1:18">
      <c r="A31" s="4">
        <v>8</v>
      </c>
      <c r="B31" s="4"/>
      <c r="C31" s="4" t="s">
        <v>1047</v>
      </c>
      <c r="D31" s="4">
        <v>13</v>
      </c>
      <c r="E31" s="4" t="s">
        <v>178</v>
      </c>
      <c r="F31" s="4"/>
      <c r="H31" s="4">
        <v>8</v>
      </c>
      <c r="I31" s="4" t="s">
        <v>656</v>
      </c>
      <c r="J31" s="4" t="s">
        <v>976</v>
      </c>
      <c r="K31" s="4"/>
      <c r="L31" s="4"/>
      <c r="M31" s="4"/>
      <c r="O31" s="4">
        <v>8</v>
      </c>
      <c r="P31" s="4"/>
      <c r="Q31" s="4"/>
      <c r="R31" s="4"/>
    </row>
    <row r="32" spans="1:18">
      <c r="A32" s="4">
        <v>9</v>
      </c>
      <c r="B32" s="4"/>
      <c r="C32" s="4" t="s">
        <v>1046</v>
      </c>
      <c r="D32" s="4">
        <v>12</v>
      </c>
      <c r="E32" s="4" t="s">
        <v>179</v>
      </c>
      <c r="F32" s="4"/>
      <c r="H32" s="4">
        <v>9</v>
      </c>
      <c r="I32" s="4"/>
      <c r="J32" s="4" t="s">
        <v>1048</v>
      </c>
      <c r="K32" s="4">
        <v>22</v>
      </c>
      <c r="L32" s="4" t="s">
        <v>171</v>
      </c>
      <c r="M32" s="4"/>
      <c r="O32" s="4">
        <v>9</v>
      </c>
      <c r="P32" s="4"/>
      <c r="Q32" s="4"/>
      <c r="R32" s="4"/>
    </row>
    <row r="33" spans="1:18">
      <c r="A33" s="4">
        <v>10</v>
      </c>
      <c r="B33" s="4"/>
      <c r="C33" s="4"/>
      <c r="D33" s="4"/>
      <c r="E33" s="4"/>
      <c r="F33" s="4"/>
      <c r="H33" s="4">
        <v>10</v>
      </c>
      <c r="I33" s="4"/>
      <c r="J33" s="4" t="s">
        <v>1032</v>
      </c>
      <c r="K33" s="4">
        <v>28</v>
      </c>
      <c r="L33" s="4"/>
      <c r="M33" s="4"/>
      <c r="O33" s="4">
        <v>10</v>
      </c>
      <c r="P33" s="4"/>
      <c r="Q33" s="4"/>
      <c r="R33" s="4"/>
    </row>
    <row r="34" spans="1:18">
      <c r="A34" s="4">
        <v>11</v>
      </c>
      <c r="B34" s="4"/>
      <c r="C34" s="4"/>
      <c r="D34" s="4"/>
      <c r="E34" s="4"/>
      <c r="F34" s="4"/>
      <c r="H34" s="4">
        <v>11</v>
      </c>
      <c r="I34" s="4"/>
      <c r="J34" s="4"/>
      <c r="K34" s="4"/>
      <c r="L34" s="4"/>
      <c r="M34" s="4"/>
      <c r="O34" s="4">
        <v>11</v>
      </c>
      <c r="P34" s="4"/>
      <c r="Q34" s="4"/>
      <c r="R34" s="4"/>
    </row>
    <row r="35" spans="1:18">
      <c r="A35" s="4">
        <v>12</v>
      </c>
      <c r="B35" s="4"/>
      <c r="C35" s="4"/>
      <c r="D35" s="4"/>
      <c r="E35" s="4"/>
      <c r="F35" s="4"/>
      <c r="H35" s="4">
        <v>12</v>
      </c>
      <c r="I35" s="4"/>
      <c r="J35" s="4"/>
      <c r="K35" s="4"/>
      <c r="L35" s="4"/>
      <c r="M35" s="4"/>
      <c r="O35" s="4">
        <v>12</v>
      </c>
      <c r="P35" s="4"/>
      <c r="Q35" s="4"/>
      <c r="R35" s="4"/>
    </row>
    <row r="36" spans="1:18">
      <c r="A36" s="4">
        <v>13</v>
      </c>
      <c r="B36" s="4"/>
      <c r="C36" s="4"/>
      <c r="D36" s="4"/>
      <c r="E36" s="4"/>
      <c r="F36" s="4"/>
      <c r="H36" s="4">
        <v>13</v>
      </c>
      <c r="I36" s="4"/>
      <c r="J36" s="4"/>
      <c r="K36" s="4"/>
      <c r="L36" s="4"/>
      <c r="M36" s="4"/>
      <c r="O36" s="4">
        <v>13</v>
      </c>
      <c r="P36" s="4"/>
      <c r="Q36" s="4"/>
      <c r="R36" s="4"/>
    </row>
    <row r="37" spans="1:18">
      <c r="A37" s="4">
        <v>14</v>
      </c>
      <c r="B37" s="4"/>
      <c r="C37" s="4"/>
      <c r="D37" s="4"/>
      <c r="E37" s="4"/>
      <c r="F37" s="4"/>
      <c r="H37" s="4">
        <v>14</v>
      </c>
      <c r="I37" s="4"/>
      <c r="J37" s="4"/>
      <c r="K37" s="4"/>
      <c r="L37" s="4"/>
      <c r="M37" s="4"/>
      <c r="O37" s="4">
        <v>14</v>
      </c>
      <c r="P37" s="4"/>
      <c r="Q37" s="4"/>
      <c r="R37" s="4"/>
    </row>
    <row r="38" spans="1:18">
      <c r="A38" s="4">
        <v>15</v>
      </c>
      <c r="B38" s="4"/>
      <c r="C38" s="4"/>
      <c r="D38" s="4"/>
      <c r="E38" s="4"/>
      <c r="F38" s="4"/>
      <c r="H38" s="4">
        <v>15</v>
      </c>
      <c r="I38" s="4"/>
      <c r="J38" s="4"/>
      <c r="K38" s="4"/>
      <c r="L38" s="4"/>
      <c r="M38" s="4"/>
      <c r="O38" s="4">
        <v>15</v>
      </c>
      <c r="P38" s="4"/>
      <c r="Q38" s="4"/>
      <c r="R38" s="4"/>
    </row>
  </sheetData>
  <mergeCells count="2">
    <mergeCell ref="A1:R1"/>
    <mergeCell ref="A22:R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B2C5-7250-43A8-9A10-3DF9666C00FB}">
  <dimension ref="A1:S21"/>
  <sheetViews>
    <sheetView topLeftCell="A6" zoomScale="40" zoomScaleNormal="40" workbookViewId="0">
      <selection activeCell="I19" sqref="I19"/>
    </sheetView>
  </sheetViews>
  <sheetFormatPr defaultRowHeight="14.5"/>
  <cols>
    <col min="1" max="1" width="17.90625" bestFit="1" customWidth="1"/>
    <col min="2" max="2" width="20.08984375" customWidth="1"/>
    <col min="3" max="3" width="21.453125" customWidth="1"/>
    <col min="4" max="4" width="24" customWidth="1"/>
    <col min="5" max="5" width="24" style="51" customWidth="1"/>
    <col min="6" max="6" width="27.1796875" style="61" customWidth="1"/>
    <col min="7" max="7" width="25" customWidth="1"/>
    <col min="8" max="8" width="29.1796875" customWidth="1"/>
    <col min="9" max="9" width="34.54296875" customWidth="1"/>
    <col min="10" max="10" width="26.81640625" customWidth="1"/>
    <col min="11" max="11" width="20.1796875" style="387" customWidth="1"/>
    <col min="12" max="12" width="19.1796875" style="61" customWidth="1"/>
    <col min="13" max="13" width="13.1796875" style="61" customWidth="1"/>
    <col min="14" max="14" width="24.36328125" customWidth="1"/>
    <col min="15" max="15" width="36.54296875" customWidth="1"/>
    <col min="16" max="17" width="10.36328125" bestFit="1" customWidth="1"/>
    <col min="18" max="18" width="20.81640625" bestFit="1" customWidth="1"/>
    <col min="19" max="19" width="21.453125" customWidth="1"/>
  </cols>
  <sheetData>
    <row r="1" spans="1:18" ht="32" customHeight="1" thickBot="1">
      <c r="A1" s="496"/>
      <c r="B1" s="358" t="s">
        <v>1604</v>
      </c>
      <c r="C1" s="359" t="s">
        <v>1605</v>
      </c>
      <c r="D1" s="360" t="s">
        <v>1606</v>
      </c>
      <c r="E1" s="361"/>
      <c r="F1" s="362">
        <v>45935</v>
      </c>
      <c r="G1" s="363"/>
      <c r="H1" s="364" t="s">
        <v>1607</v>
      </c>
      <c r="I1" s="365" t="s">
        <v>1608</v>
      </c>
      <c r="J1" s="366"/>
      <c r="K1" s="367"/>
      <c r="L1" s="368"/>
    </row>
    <row r="2" spans="1:18" ht="39" customHeight="1" thickBot="1">
      <c r="A2" s="497"/>
      <c r="B2" s="369" t="s">
        <v>1609</v>
      </c>
      <c r="C2" s="499" t="s">
        <v>1610</v>
      </c>
      <c r="D2" s="500"/>
      <c r="E2" s="501"/>
      <c r="F2" s="370" t="s">
        <v>1611</v>
      </c>
      <c r="G2" s="371">
        <v>45008</v>
      </c>
      <c r="H2" s="372" t="s">
        <v>1612</v>
      </c>
      <c r="I2" s="365" t="s">
        <v>1613</v>
      </c>
      <c r="J2" s="373"/>
      <c r="K2" s="367"/>
      <c r="L2" s="368"/>
    </row>
    <row r="3" spans="1:18" ht="29.25" customHeight="1" thickBot="1">
      <c r="A3" s="497"/>
      <c r="B3" s="369" t="s">
        <v>1614</v>
      </c>
      <c r="C3" s="499" t="s">
        <v>1615</v>
      </c>
      <c r="D3" s="500"/>
      <c r="E3" s="501"/>
      <c r="F3" s="370" t="s">
        <v>1616</v>
      </c>
      <c r="G3" s="371">
        <v>45648</v>
      </c>
      <c r="H3" s="372" t="s">
        <v>1617</v>
      </c>
      <c r="I3" s="365" t="s">
        <v>1618</v>
      </c>
      <c r="J3" s="373"/>
      <c r="K3" s="367"/>
      <c r="L3" s="374"/>
    </row>
    <row r="4" spans="1:18" ht="49.5" customHeight="1" thickBot="1">
      <c r="A4" s="498"/>
      <c r="B4" s="369" t="s">
        <v>1619</v>
      </c>
      <c r="C4" s="502">
        <v>46021</v>
      </c>
      <c r="D4" s="502"/>
      <c r="E4" s="503"/>
      <c r="F4" s="370" t="s">
        <v>1620</v>
      </c>
      <c r="G4" s="365" t="s">
        <v>1621</v>
      </c>
      <c r="H4" s="372" t="s">
        <v>1622</v>
      </c>
      <c r="I4" s="365" t="s">
        <v>1623</v>
      </c>
      <c r="J4" s="373"/>
      <c r="K4" s="367"/>
      <c r="L4" s="374"/>
    </row>
    <row r="5" spans="1:18" ht="15" thickBot="1">
      <c r="A5" s="504"/>
      <c r="B5" s="504"/>
      <c r="C5" s="504"/>
      <c r="D5" s="504"/>
      <c r="E5" s="504"/>
      <c r="F5" s="504"/>
      <c r="G5" s="504"/>
      <c r="H5" s="504"/>
      <c r="I5" s="504"/>
      <c r="J5" s="504"/>
      <c r="K5" s="504"/>
      <c r="L5" s="504"/>
      <c r="M5"/>
    </row>
    <row r="6" spans="1:18" ht="29" thickBot="1">
      <c r="A6" s="493" t="s">
        <v>1624</v>
      </c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5"/>
      <c r="M6"/>
    </row>
    <row r="7" spans="1:18" ht="49.5" customHeight="1" thickBot="1">
      <c r="A7" s="375" t="s">
        <v>465</v>
      </c>
      <c r="B7" s="376" t="s">
        <v>1625</v>
      </c>
      <c r="C7" s="376" t="s">
        <v>1626</v>
      </c>
      <c r="D7" s="376" t="s">
        <v>1627</v>
      </c>
      <c r="E7" s="377" t="s">
        <v>1628</v>
      </c>
      <c r="F7" s="376" t="s">
        <v>1629</v>
      </c>
      <c r="G7" s="376" t="s">
        <v>1630</v>
      </c>
      <c r="H7" s="376" t="s">
        <v>1631</v>
      </c>
      <c r="I7" s="376" t="s">
        <v>1632</v>
      </c>
      <c r="J7" s="376" t="s">
        <v>1633</v>
      </c>
      <c r="K7" s="376" t="s">
        <v>1634</v>
      </c>
      <c r="L7" s="376" t="s">
        <v>539</v>
      </c>
      <c r="M7"/>
    </row>
    <row r="8" spans="1:18" ht="49.5" customHeight="1" thickBot="1">
      <c r="A8" s="378" t="s">
        <v>1635</v>
      </c>
      <c r="B8" s="379" t="s">
        <v>1636</v>
      </c>
      <c r="C8" s="380">
        <v>177.35</v>
      </c>
      <c r="D8" s="380">
        <v>177.35</v>
      </c>
      <c r="E8" s="380">
        <v>177.35</v>
      </c>
      <c r="F8" s="380">
        <v>177.35</v>
      </c>
      <c r="G8" s="380"/>
      <c r="H8" s="380"/>
      <c r="I8" s="380"/>
      <c r="J8" s="381"/>
      <c r="K8" s="382">
        <f>F8+J8</f>
        <v>177.35</v>
      </c>
      <c r="L8" s="383" t="s">
        <v>1637</v>
      </c>
      <c r="M8"/>
    </row>
    <row r="9" spans="1:18" ht="49.5" customHeight="1" thickBot="1">
      <c r="A9" s="378" t="s">
        <v>651</v>
      </c>
      <c r="B9" s="379" t="s">
        <v>1636</v>
      </c>
      <c r="C9" s="380">
        <v>177.35</v>
      </c>
      <c r="D9" s="380">
        <v>177.35</v>
      </c>
      <c r="E9" s="380">
        <v>177.35</v>
      </c>
      <c r="F9" s="380">
        <v>177.35</v>
      </c>
      <c r="G9" s="380"/>
      <c r="H9" s="380"/>
      <c r="I9" s="380"/>
      <c r="J9" s="381"/>
      <c r="K9" s="384">
        <f>E9+J9</f>
        <v>177.35</v>
      </c>
      <c r="L9" s="383" t="s">
        <v>1637</v>
      </c>
      <c r="M9"/>
    </row>
    <row r="10" spans="1:18" ht="49.5" customHeight="1" thickBot="1">
      <c r="A10" s="385" t="s">
        <v>530</v>
      </c>
      <c r="B10" s="379" t="s">
        <v>1636</v>
      </c>
      <c r="C10" s="380">
        <v>177.35</v>
      </c>
      <c r="D10" s="380">
        <v>177.35</v>
      </c>
      <c r="E10" s="380">
        <v>177.35</v>
      </c>
      <c r="F10" s="380">
        <v>177.35</v>
      </c>
      <c r="G10" s="380"/>
      <c r="H10" s="380"/>
      <c r="I10" s="386"/>
      <c r="J10" s="381"/>
      <c r="K10" s="384">
        <f>E10+J10</f>
        <v>177.35</v>
      </c>
      <c r="L10" s="383" t="s">
        <v>477</v>
      </c>
      <c r="M10"/>
    </row>
    <row r="11" spans="1:18" ht="15" thickBot="1">
      <c r="N11" s="388"/>
    </row>
    <row r="12" spans="1:18" ht="31.5" thickBot="1">
      <c r="A12" s="511" t="s">
        <v>1638</v>
      </c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3"/>
      <c r="P12" s="389"/>
    </row>
    <row r="13" spans="1:18" ht="87.5" customHeight="1" thickBot="1">
      <c r="A13" s="390" t="s">
        <v>465</v>
      </c>
      <c r="B13" s="391" t="s">
        <v>1639</v>
      </c>
      <c r="C13" s="391" t="s">
        <v>1640</v>
      </c>
      <c r="D13" s="391" t="s">
        <v>1641</v>
      </c>
      <c r="E13" s="391" t="s">
        <v>1642</v>
      </c>
      <c r="F13" s="391" t="s">
        <v>1643</v>
      </c>
      <c r="G13" s="391" t="s">
        <v>765</v>
      </c>
      <c r="H13" s="391" t="s">
        <v>1644</v>
      </c>
      <c r="I13" s="391" t="s">
        <v>1645</v>
      </c>
      <c r="J13" s="391" t="s">
        <v>1646</v>
      </c>
      <c r="K13" s="391" t="s">
        <v>1647</v>
      </c>
      <c r="L13" s="391" t="s">
        <v>1648</v>
      </c>
      <c r="M13" s="392" t="s">
        <v>1649</v>
      </c>
      <c r="N13" s="514" t="s">
        <v>539</v>
      </c>
      <c r="O13" s="515"/>
      <c r="P13" s="392" t="s">
        <v>1363</v>
      </c>
      <c r="Q13" s="392" t="s">
        <v>1408</v>
      </c>
      <c r="R13" s="392" t="s">
        <v>1679</v>
      </c>
    </row>
    <row r="14" spans="1:18" ht="50" customHeight="1" thickBot="1">
      <c r="A14" s="393" t="s">
        <v>888</v>
      </c>
      <c r="B14" s="394">
        <v>29</v>
      </c>
      <c r="C14" s="394">
        <v>29</v>
      </c>
      <c r="D14" s="394">
        <v>29</v>
      </c>
      <c r="E14" s="394">
        <v>0</v>
      </c>
      <c r="F14" s="394">
        <v>0</v>
      </c>
      <c r="G14" s="395"/>
      <c r="H14" s="395"/>
      <c r="I14" s="394">
        <f>C14+E14</f>
        <v>29</v>
      </c>
      <c r="J14" s="396">
        <f t="shared" ref="J14:J19" si="0">D14+H14</f>
        <v>29</v>
      </c>
      <c r="K14" s="397">
        <f t="shared" ref="K14:K19" si="1">B14-J14</f>
        <v>0</v>
      </c>
      <c r="L14" s="394"/>
      <c r="M14" s="398"/>
      <c r="N14" s="516" t="s">
        <v>768</v>
      </c>
      <c r="O14" s="517"/>
      <c r="P14" s="394"/>
      <c r="Q14" s="394"/>
      <c r="R14" s="394"/>
    </row>
    <row r="15" spans="1:18" ht="80" customHeight="1" thickBot="1">
      <c r="A15" s="393" t="s">
        <v>653</v>
      </c>
      <c r="B15" s="394">
        <v>484</v>
      </c>
      <c r="C15" s="394">
        <v>484</v>
      </c>
      <c r="D15" s="394">
        <v>477</v>
      </c>
      <c r="E15" s="394">
        <v>0</v>
      </c>
      <c r="F15" s="394">
        <v>7</v>
      </c>
      <c r="G15" s="395"/>
      <c r="H15" s="395">
        <v>1</v>
      </c>
      <c r="I15" s="394">
        <f t="shared" ref="I15:I19" si="2">C15+E15</f>
        <v>484</v>
      </c>
      <c r="J15" s="396">
        <f t="shared" si="0"/>
        <v>478</v>
      </c>
      <c r="K15" s="397">
        <f t="shared" si="1"/>
        <v>6</v>
      </c>
      <c r="L15" s="394">
        <v>1</v>
      </c>
      <c r="M15" s="398">
        <v>1</v>
      </c>
      <c r="N15" s="518" t="s">
        <v>1674</v>
      </c>
      <c r="O15" s="519"/>
      <c r="P15" s="394">
        <v>0</v>
      </c>
      <c r="Q15" s="394">
        <v>5</v>
      </c>
      <c r="R15" s="394">
        <v>5</v>
      </c>
    </row>
    <row r="16" spans="1:18" s="401" customFormat="1" ht="24" thickBot="1">
      <c r="A16" s="419" t="s">
        <v>655</v>
      </c>
      <c r="B16" s="394">
        <v>484</v>
      </c>
      <c r="C16" s="394">
        <v>484</v>
      </c>
      <c r="D16" s="394">
        <v>477</v>
      </c>
      <c r="E16" s="394">
        <v>0</v>
      </c>
      <c r="F16" s="394">
        <v>7</v>
      </c>
      <c r="G16" s="395"/>
      <c r="H16" s="395">
        <v>1</v>
      </c>
      <c r="I16" s="394">
        <f t="shared" si="2"/>
        <v>484</v>
      </c>
      <c r="J16" s="396">
        <f t="shared" si="0"/>
        <v>478</v>
      </c>
      <c r="K16" s="397">
        <f t="shared" si="1"/>
        <v>6</v>
      </c>
      <c r="L16" s="399"/>
      <c r="M16" s="400"/>
      <c r="N16" s="505"/>
      <c r="O16" s="506"/>
      <c r="P16" s="399"/>
      <c r="Q16" s="399"/>
      <c r="R16" s="399"/>
    </row>
    <row r="17" spans="1:19" ht="76.5" customHeight="1" thickBot="1">
      <c r="A17" s="393" t="s">
        <v>1650</v>
      </c>
      <c r="B17" s="394">
        <v>484</v>
      </c>
      <c r="C17" s="394">
        <v>484</v>
      </c>
      <c r="D17" s="394">
        <v>378</v>
      </c>
      <c r="E17" s="394">
        <v>0</v>
      </c>
      <c r="F17" s="394">
        <v>82</v>
      </c>
      <c r="G17" s="395">
        <v>1</v>
      </c>
      <c r="H17" s="395">
        <v>8</v>
      </c>
      <c r="I17" s="394">
        <f t="shared" si="2"/>
        <v>484</v>
      </c>
      <c r="J17" s="396">
        <f>D17+H17</f>
        <v>386</v>
      </c>
      <c r="K17" s="397">
        <f>B17-J17</f>
        <v>98</v>
      </c>
      <c r="L17" s="394">
        <v>29</v>
      </c>
      <c r="M17" s="398">
        <v>34</v>
      </c>
      <c r="N17" s="505" t="s">
        <v>1932</v>
      </c>
      <c r="O17" s="506"/>
      <c r="P17" s="394">
        <v>45</v>
      </c>
      <c r="Q17" s="394">
        <v>13</v>
      </c>
      <c r="R17" s="394">
        <v>12</v>
      </c>
      <c r="S17" s="457"/>
    </row>
    <row r="18" spans="1:19" ht="30" customHeight="1" thickBot="1">
      <c r="A18" s="393" t="s">
        <v>1651</v>
      </c>
      <c r="B18" s="394">
        <v>484</v>
      </c>
      <c r="C18" s="394">
        <v>484</v>
      </c>
      <c r="D18" s="394">
        <v>310</v>
      </c>
      <c r="E18" s="394">
        <v>0</v>
      </c>
      <c r="F18" s="394">
        <v>106</v>
      </c>
      <c r="G18" s="395">
        <v>1</v>
      </c>
      <c r="H18" s="395">
        <v>8</v>
      </c>
      <c r="I18" s="394">
        <f t="shared" si="2"/>
        <v>484</v>
      </c>
      <c r="J18" s="396">
        <f t="shared" si="0"/>
        <v>318</v>
      </c>
      <c r="K18" s="397">
        <f t="shared" si="1"/>
        <v>166</v>
      </c>
      <c r="L18" s="394">
        <v>3</v>
      </c>
      <c r="M18" s="398">
        <v>3</v>
      </c>
      <c r="N18" s="505" t="s">
        <v>1676</v>
      </c>
      <c r="O18" s="506"/>
      <c r="P18" s="394"/>
      <c r="Q18" s="394"/>
      <c r="R18" s="394"/>
    </row>
    <row r="19" spans="1:19" ht="64.25" customHeight="1" thickBot="1">
      <c r="A19" s="393" t="s">
        <v>1652</v>
      </c>
      <c r="B19" s="394">
        <v>177.35</v>
      </c>
      <c r="C19" s="394">
        <v>177.35</v>
      </c>
      <c r="D19" s="394">
        <v>98.192999999999998</v>
      </c>
      <c r="E19" s="394">
        <v>0</v>
      </c>
      <c r="F19" s="394">
        <v>32.409999999999997</v>
      </c>
      <c r="G19" s="395"/>
      <c r="H19" s="402">
        <v>1.25</v>
      </c>
      <c r="I19" s="394">
        <f t="shared" si="2"/>
        <v>177.35</v>
      </c>
      <c r="J19" s="396">
        <f t="shared" si="0"/>
        <v>99.442999999999998</v>
      </c>
      <c r="K19" s="397">
        <f t="shared" si="1"/>
        <v>77.906999999999996</v>
      </c>
      <c r="L19" s="394">
        <v>5.2140000000000004</v>
      </c>
      <c r="M19" s="398">
        <v>7</v>
      </c>
      <c r="N19" s="507" t="s">
        <v>1911</v>
      </c>
      <c r="O19" s="508"/>
      <c r="P19" s="394">
        <v>15.237</v>
      </c>
      <c r="Q19" s="394">
        <v>22.396000000000001</v>
      </c>
      <c r="R19" s="394"/>
    </row>
    <row r="20" spans="1:19" ht="24" customHeight="1">
      <c r="M20" s="403"/>
      <c r="N20" s="509"/>
      <c r="O20" s="509"/>
    </row>
    <row r="21" spans="1:19">
      <c r="F21" s="413"/>
      <c r="N21" s="510"/>
      <c r="O21" s="510"/>
    </row>
  </sheetData>
  <mergeCells count="16">
    <mergeCell ref="N18:O18"/>
    <mergeCell ref="N19:O19"/>
    <mergeCell ref="N20:O20"/>
    <mergeCell ref="N21:O21"/>
    <mergeCell ref="A12:O12"/>
    <mergeCell ref="N13:O13"/>
    <mergeCell ref="N14:O14"/>
    <mergeCell ref="N15:O15"/>
    <mergeCell ref="N16:O16"/>
    <mergeCell ref="N17:O17"/>
    <mergeCell ref="A6:L6"/>
    <mergeCell ref="A1:A4"/>
    <mergeCell ref="C2:E2"/>
    <mergeCell ref="C3:E3"/>
    <mergeCell ref="C4:E4"/>
    <mergeCell ref="A5:L5"/>
  </mergeCells>
  <pageMargins left="0.27559055118110237" right="0.31496062992125984" top="0.35433070866141736" bottom="0.39370078740157483" header="0.31496062992125984" footer="0.31496062992125984"/>
  <pageSetup paperSize="9" scale="65" orientation="landscape" r:id="rId1"/>
  <rowBreaks count="1" manualBreakCount="1">
    <brk id="20" max="16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5A5E-EABF-4AF3-82F3-E88AAEC59149}">
  <dimension ref="A1:K48"/>
  <sheetViews>
    <sheetView topLeftCell="A16" workbookViewId="0">
      <selection activeCell="E25" sqref="E25"/>
    </sheetView>
  </sheetViews>
  <sheetFormatPr defaultRowHeight="14.5"/>
  <cols>
    <col min="2" max="2" width="12.6328125" bestFit="1" customWidth="1"/>
    <col min="5" max="5" width="3.1796875" customWidth="1"/>
    <col min="7" max="7" width="13.1796875" customWidth="1"/>
    <col min="8" max="8" width="10.1796875" customWidth="1"/>
    <col min="10" max="10" width="13.81640625" customWidth="1"/>
    <col min="11" max="11" width="13.08984375" customWidth="1"/>
  </cols>
  <sheetData>
    <row r="1" spans="1:11" ht="24" customHeight="1">
      <c r="A1" s="689" t="s">
        <v>1541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</row>
    <row r="2" spans="1:11" ht="36.5" customHeight="1">
      <c r="A2" s="310" t="s">
        <v>805</v>
      </c>
      <c r="B2" s="540" t="s">
        <v>1490</v>
      </c>
      <c r="C2" s="540"/>
      <c r="D2" s="540"/>
      <c r="E2" s="540"/>
      <c r="F2" s="540"/>
      <c r="G2" s="540"/>
      <c r="H2" s="310" t="s">
        <v>1491</v>
      </c>
      <c r="I2" s="310" t="s">
        <v>1492</v>
      </c>
      <c r="J2" s="310" t="s">
        <v>1540</v>
      </c>
      <c r="K2" s="310" t="s">
        <v>474</v>
      </c>
    </row>
    <row r="3" spans="1:11">
      <c r="A3" s="325">
        <v>1</v>
      </c>
      <c r="B3" s="325" t="s">
        <v>1493</v>
      </c>
      <c r="C3" s="325" t="s">
        <v>0</v>
      </c>
      <c r="D3" s="325" t="s">
        <v>6</v>
      </c>
      <c r="E3" s="326" t="s">
        <v>1494</v>
      </c>
      <c r="F3" s="327" t="s">
        <v>615</v>
      </c>
      <c r="G3" s="325" t="s">
        <v>55</v>
      </c>
      <c r="H3" s="328">
        <v>4309.4079999999994</v>
      </c>
      <c r="I3" s="328">
        <v>4581</v>
      </c>
      <c r="J3" s="328"/>
      <c r="K3" s="4"/>
    </row>
    <row r="4" spans="1:11" ht="21.5" customHeight="1">
      <c r="A4" s="325">
        <v>2</v>
      </c>
      <c r="B4" s="325" t="s">
        <v>1495</v>
      </c>
      <c r="C4" s="325" t="str">
        <f t="shared" ref="C4:D19" si="0">F3</f>
        <v>106A/3</v>
      </c>
      <c r="D4" s="325" t="str">
        <f t="shared" si="0"/>
        <v>DA+3</v>
      </c>
      <c r="E4" s="326" t="s">
        <v>1494</v>
      </c>
      <c r="F4" s="327" t="s">
        <v>21</v>
      </c>
      <c r="G4" s="325" t="s">
        <v>24</v>
      </c>
      <c r="H4" s="328">
        <v>3772.1379999999999</v>
      </c>
      <c r="I4" s="328">
        <v>3995</v>
      </c>
      <c r="J4" s="328">
        <f t="shared" ref="J4:J17" si="1">H4</f>
        <v>3772.1379999999999</v>
      </c>
      <c r="K4" s="4" t="s">
        <v>768</v>
      </c>
    </row>
    <row r="5" spans="1:11">
      <c r="A5" s="325">
        <v>3</v>
      </c>
      <c r="B5" s="325" t="s">
        <v>1496</v>
      </c>
      <c r="C5" s="325" t="str">
        <f t="shared" si="0"/>
        <v>112/0</v>
      </c>
      <c r="D5" s="325" t="str">
        <f t="shared" si="0"/>
        <v>DD45+0</v>
      </c>
      <c r="E5" s="326" t="s">
        <v>1494</v>
      </c>
      <c r="F5" s="327" t="s">
        <v>42</v>
      </c>
      <c r="G5" s="325" t="s">
        <v>12</v>
      </c>
      <c r="H5" s="328">
        <v>4215.5079999999998</v>
      </c>
      <c r="I5" s="328">
        <v>4442</v>
      </c>
      <c r="J5" s="328">
        <f t="shared" si="1"/>
        <v>4215.5079999999998</v>
      </c>
      <c r="K5" s="4" t="s">
        <v>768</v>
      </c>
    </row>
    <row r="6" spans="1:11">
      <c r="A6" s="325">
        <v>4</v>
      </c>
      <c r="B6" s="325" t="s">
        <v>1497</v>
      </c>
      <c r="C6" s="325" t="str">
        <f t="shared" si="0"/>
        <v>119/3</v>
      </c>
      <c r="D6" s="325" t="str">
        <f t="shared" si="0"/>
        <v>DA+0</v>
      </c>
      <c r="E6" s="326" t="s">
        <v>1494</v>
      </c>
      <c r="F6" s="327" t="s">
        <v>50</v>
      </c>
      <c r="G6" s="325" t="s">
        <v>55</v>
      </c>
      <c r="H6" s="328">
        <v>2974.7690000000002</v>
      </c>
      <c r="I6" s="328">
        <v>3187</v>
      </c>
      <c r="J6" s="328">
        <f t="shared" si="1"/>
        <v>2974.7690000000002</v>
      </c>
      <c r="K6" s="4" t="s">
        <v>768</v>
      </c>
    </row>
    <row r="7" spans="1:11">
      <c r="A7" s="325">
        <v>5</v>
      </c>
      <c r="B7" s="325" t="s">
        <v>1498</v>
      </c>
      <c r="C7" s="325" t="str">
        <f t="shared" si="0"/>
        <v>124A/1</v>
      </c>
      <c r="D7" s="325" t="str">
        <f t="shared" si="0"/>
        <v>DA+3</v>
      </c>
      <c r="E7" s="326" t="s">
        <v>1494</v>
      </c>
      <c r="F7" s="327" t="s">
        <v>67</v>
      </c>
      <c r="G7" s="325" t="s">
        <v>54</v>
      </c>
      <c r="H7" s="328">
        <v>4445.6020000000008</v>
      </c>
      <c r="I7" s="328">
        <v>4684</v>
      </c>
      <c r="J7" s="328">
        <f t="shared" si="1"/>
        <v>4445.6020000000008</v>
      </c>
      <c r="K7" s="4" t="s">
        <v>768</v>
      </c>
    </row>
    <row r="8" spans="1:11">
      <c r="A8" s="325">
        <v>6</v>
      </c>
      <c r="B8" s="325" t="s">
        <v>1499</v>
      </c>
      <c r="C8" s="325" t="str">
        <f t="shared" si="0"/>
        <v>129/0</v>
      </c>
      <c r="D8" s="325" t="str">
        <f t="shared" si="0"/>
        <v>DD60+6</v>
      </c>
      <c r="E8" s="326" t="s">
        <v>1494</v>
      </c>
      <c r="F8" s="327" t="s">
        <v>84</v>
      </c>
      <c r="G8" s="325" t="s">
        <v>12</v>
      </c>
      <c r="H8" s="328">
        <v>4704.2360000000008</v>
      </c>
      <c r="I8" s="328">
        <v>4944</v>
      </c>
      <c r="J8" s="328">
        <f t="shared" si="1"/>
        <v>4704.2360000000008</v>
      </c>
      <c r="K8" s="4" t="s">
        <v>768</v>
      </c>
    </row>
    <row r="9" spans="1:11">
      <c r="A9" s="325">
        <v>7</v>
      </c>
      <c r="B9" s="325" t="s">
        <v>1500</v>
      </c>
      <c r="C9" s="325" t="str">
        <f t="shared" si="0"/>
        <v>132/3</v>
      </c>
      <c r="D9" s="325" t="str">
        <f t="shared" si="0"/>
        <v>DA+0</v>
      </c>
      <c r="E9" s="326" t="s">
        <v>1494</v>
      </c>
      <c r="F9" s="327" t="s">
        <v>91</v>
      </c>
      <c r="G9" s="325" t="s">
        <v>80</v>
      </c>
      <c r="H9" s="328">
        <v>2608.8409999999999</v>
      </c>
      <c r="I9" s="328">
        <v>2811</v>
      </c>
      <c r="J9" s="328">
        <f t="shared" si="1"/>
        <v>2608.8409999999999</v>
      </c>
      <c r="K9" s="4" t="s">
        <v>768</v>
      </c>
    </row>
    <row r="10" spans="1:11">
      <c r="A10" s="325">
        <v>8</v>
      </c>
      <c r="B10" s="325" t="s">
        <v>1501</v>
      </c>
      <c r="C10" s="325" t="str">
        <f t="shared" si="0"/>
        <v>133A/0</v>
      </c>
      <c r="D10" s="325" t="str">
        <f t="shared" si="0"/>
        <v>DB1+0</v>
      </c>
      <c r="E10" s="326" t="s">
        <v>1494</v>
      </c>
      <c r="F10" s="327" t="s">
        <v>102</v>
      </c>
      <c r="G10" s="325" t="s">
        <v>12</v>
      </c>
      <c r="H10" s="328">
        <v>4218.366</v>
      </c>
      <c r="I10" s="328">
        <v>4445</v>
      </c>
      <c r="J10" s="328">
        <f t="shared" si="1"/>
        <v>4218.366</v>
      </c>
      <c r="K10" s="4" t="s">
        <v>768</v>
      </c>
    </row>
    <row r="11" spans="1:11">
      <c r="A11" s="325">
        <v>9</v>
      </c>
      <c r="B11" s="325" t="s">
        <v>1502</v>
      </c>
      <c r="C11" s="325" t="str">
        <f t="shared" si="0"/>
        <v>135/5</v>
      </c>
      <c r="D11" s="325" t="str">
        <f t="shared" si="0"/>
        <v>DA+0</v>
      </c>
      <c r="E11" s="326" t="s">
        <v>1494</v>
      </c>
      <c r="F11" s="327" t="s">
        <v>115</v>
      </c>
      <c r="G11" s="325" t="s">
        <v>12</v>
      </c>
      <c r="H11" s="328">
        <v>4796.7039999999997</v>
      </c>
      <c r="I11" s="328">
        <v>5033</v>
      </c>
      <c r="J11" s="328">
        <f t="shared" si="1"/>
        <v>4796.7039999999997</v>
      </c>
      <c r="K11" s="4" t="s">
        <v>768</v>
      </c>
    </row>
    <row r="12" spans="1:11">
      <c r="A12" s="325">
        <v>10</v>
      </c>
      <c r="B12" s="325" t="s">
        <v>1503</v>
      </c>
      <c r="C12" s="325" t="str">
        <f t="shared" si="0"/>
        <v>135B/2</v>
      </c>
      <c r="D12" s="325" t="str">
        <f t="shared" si="0"/>
        <v>DA+0</v>
      </c>
      <c r="E12" s="326" t="s">
        <v>1494</v>
      </c>
      <c r="F12" s="327" t="s">
        <v>128</v>
      </c>
      <c r="G12" s="325" t="s">
        <v>55</v>
      </c>
      <c r="H12" s="328">
        <v>4725.5679999999993</v>
      </c>
      <c r="I12" s="328">
        <v>4964</v>
      </c>
      <c r="J12" s="328">
        <f t="shared" si="1"/>
        <v>4725.5679999999993</v>
      </c>
      <c r="K12" s="4" t="s">
        <v>768</v>
      </c>
    </row>
    <row r="13" spans="1:11">
      <c r="A13" s="325">
        <v>11</v>
      </c>
      <c r="B13" s="325" t="s">
        <v>1504</v>
      </c>
      <c r="C13" s="325" t="str">
        <f t="shared" si="0"/>
        <v>137/5</v>
      </c>
      <c r="D13" s="325" t="str">
        <f t="shared" si="0"/>
        <v>DA+3</v>
      </c>
      <c r="E13" s="326" t="s">
        <v>1494</v>
      </c>
      <c r="F13" s="327" t="s">
        <v>139</v>
      </c>
      <c r="G13" s="325" t="s">
        <v>12</v>
      </c>
      <c r="H13" s="328">
        <v>4367.9989999999998</v>
      </c>
      <c r="I13" s="328">
        <v>4601</v>
      </c>
      <c r="J13" s="328">
        <f t="shared" si="1"/>
        <v>4367.9989999999998</v>
      </c>
      <c r="K13" s="4" t="s">
        <v>768</v>
      </c>
    </row>
    <row r="14" spans="1:11">
      <c r="A14" s="325">
        <v>12</v>
      </c>
      <c r="B14" s="325" t="s">
        <v>1505</v>
      </c>
      <c r="C14" s="325" t="str">
        <f t="shared" si="0"/>
        <v>138/2</v>
      </c>
      <c r="D14" s="325" t="str">
        <f t="shared" si="0"/>
        <v>DA+0</v>
      </c>
      <c r="E14" s="326" t="s">
        <v>1494</v>
      </c>
      <c r="F14" s="327" t="s">
        <v>146</v>
      </c>
      <c r="G14" s="325" t="s">
        <v>55</v>
      </c>
      <c r="H14" s="328">
        <v>3434.1589999999997</v>
      </c>
      <c r="I14" s="328">
        <v>3653</v>
      </c>
      <c r="J14" s="328">
        <f t="shared" si="1"/>
        <v>3434.1589999999997</v>
      </c>
      <c r="K14" s="4" t="s">
        <v>768</v>
      </c>
    </row>
    <row r="15" spans="1:11">
      <c r="A15" s="325">
        <v>13</v>
      </c>
      <c r="B15" s="325" t="s">
        <v>1506</v>
      </c>
      <c r="C15" s="325" t="str">
        <f t="shared" si="0"/>
        <v>141/3</v>
      </c>
      <c r="D15" s="325" t="str">
        <f t="shared" si="0"/>
        <v>DA+3</v>
      </c>
      <c r="E15" s="326" t="s">
        <v>1494</v>
      </c>
      <c r="F15" s="327" t="s">
        <v>152</v>
      </c>
      <c r="G15" s="325" t="s">
        <v>12</v>
      </c>
      <c r="H15" s="328">
        <v>4715.0200000000004</v>
      </c>
      <c r="I15" s="328">
        <v>4953</v>
      </c>
      <c r="J15" s="328">
        <f t="shared" si="1"/>
        <v>4715.0200000000004</v>
      </c>
      <c r="K15" s="4" t="s">
        <v>768</v>
      </c>
    </row>
    <row r="16" spans="1:11">
      <c r="A16" s="325">
        <v>14</v>
      </c>
      <c r="B16" s="325" t="s">
        <v>1507</v>
      </c>
      <c r="C16" s="325" t="str">
        <f t="shared" si="0"/>
        <v>144/3</v>
      </c>
      <c r="D16" s="325" t="str">
        <f t="shared" si="0"/>
        <v>DA+0</v>
      </c>
      <c r="E16" s="326" t="s">
        <v>1494</v>
      </c>
      <c r="F16" s="327" t="s">
        <v>161</v>
      </c>
      <c r="G16" s="325" t="s">
        <v>55</v>
      </c>
      <c r="H16" s="328">
        <v>2828.5820000000003</v>
      </c>
      <c r="I16" s="328">
        <v>3038</v>
      </c>
      <c r="J16" s="328">
        <f t="shared" si="1"/>
        <v>2828.5820000000003</v>
      </c>
      <c r="K16" s="4" t="s">
        <v>768</v>
      </c>
    </row>
    <row r="17" spans="1:11">
      <c r="A17" s="325">
        <v>15</v>
      </c>
      <c r="B17" s="325" t="s">
        <v>1508</v>
      </c>
      <c r="C17" s="325" t="str">
        <f t="shared" si="0"/>
        <v>145A/2</v>
      </c>
      <c r="D17" s="325" t="str">
        <f t="shared" si="0"/>
        <v>DA+3</v>
      </c>
      <c r="E17" s="326" t="s">
        <v>1494</v>
      </c>
      <c r="F17" s="327" t="s">
        <v>175</v>
      </c>
      <c r="G17" s="325" t="s">
        <v>167</v>
      </c>
      <c r="H17" s="328">
        <v>4046.44</v>
      </c>
      <c r="I17" s="328">
        <v>4291</v>
      </c>
      <c r="J17" s="328">
        <f t="shared" si="1"/>
        <v>4046.44</v>
      </c>
      <c r="K17" s="4" t="s">
        <v>768</v>
      </c>
    </row>
    <row r="18" spans="1:11">
      <c r="A18" s="325">
        <v>16</v>
      </c>
      <c r="B18" s="325" t="s">
        <v>1509</v>
      </c>
      <c r="C18" s="325" t="str">
        <f t="shared" si="0"/>
        <v>147A/0</v>
      </c>
      <c r="D18" s="325" t="str">
        <f t="shared" si="0"/>
        <v>DB1+18</v>
      </c>
      <c r="E18" s="326" t="s">
        <v>1494</v>
      </c>
      <c r="F18" s="327" t="s">
        <v>189</v>
      </c>
      <c r="G18" s="325" t="s">
        <v>22</v>
      </c>
      <c r="H18" s="328">
        <v>5260.0429999999997</v>
      </c>
      <c r="I18" s="328">
        <v>5529</v>
      </c>
      <c r="J18" s="328">
        <f>H18</f>
        <v>5260.0429999999997</v>
      </c>
      <c r="K18" s="4" t="s">
        <v>768</v>
      </c>
    </row>
    <row r="19" spans="1:11">
      <c r="A19" s="325">
        <v>17</v>
      </c>
      <c r="B19" s="325" t="s">
        <v>1510</v>
      </c>
      <c r="C19" s="325" t="str">
        <f t="shared" si="0"/>
        <v>150/1</v>
      </c>
      <c r="D19" s="325" t="str">
        <f t="shared" si="0"/>
        <v>DA+9</v>
      </c>
      <c r="E19" s="326" t="s">
        <v>1494</v>
      </c>
      <c r="F19" s="327" t="s">
        <v>627</v>
      </c>
      <c r="G19" s="325" t="s">
        <v>80</v>
      </c>
      <c r="H19" s="328">
        <v>4701.7349999999997</v>
      </c>
      <c r="I19" s="328">
        <v>4944</v>
      </c>
      <c r="J19" s="355">
        <v>4.702</v>
      </c>
      <c r="K19" s="4" t="s">
        <v>768</v>
      </c>
    </row>
    <row r="20" spans="1:11">
      <c r="A20" s="325">
        <v>18</v>
      </c>
      <c r="B20" s="325" t="s">
        <v>1511</v>
      </c>
      <c r="C20" s="325" t="str">
        <f t="shared" ref="C20:D39" si="2">F19</f>
        <v>152A/0</v>
      </c>
      <c r="D20" s="325" t="str">
        <f t="shared" si="2"/>
        <v>DB1+0</v>
      </c>
      <c r="E20" s="326" t="s">
        <v>1494</v>
      </c>
      <c r="F20" s="327" t="s">
        <v>206</v>
      </c>
      <c r="G20" s="325" t="s">
        <v>55</v>
      </c>
      <c r="H20" s="328">
        <v>3261.3380000000002</v>
      </c>
      <c r="I20" s="328">
        <v>3476</v>
      </c>
      <c r="J20" s="328"/>
      <c r="K20" s="4"/>
    </row>
    <row r="21" spans="1:11">
      <c r="A21" s="325">
        <v>19</v>
      </c>
      <c r="B21" s="325" t="s">
        <v>1512</v>
      </c>
      <c r="C21" s="325" t="str">
        <f t="shared" si="2"/>
        <v>155/3</v>
      </c>
      <c r="D21" s="325" t="str">
        <f t="shared" si="2"/>
        <v>DA+3</v>
      </c>
      <c r="E21" s="326" t="s">
        <v>1494</v>
      </c>
      <c r="F21" s="327" t="s">
        <v>631</v>
      </c>
      <c r="G21" s="325" t="s">
        <v>40</v>
      </c>
      <c r="H21" s="328">
        <v>4444.0309999999999</v>
      </c>
      <c r="I21" s="328">
        <v>4683</v>
      </c>
      <c r="J21" s="328"/>
      <c r="K21" s="4"/>
    </row>
    <row r="22" spans="1:11">
      <c r="A22" s="325">
        <v>20</v>
      </c>
      <c r="B22" s="325" t="s">
        <v>1513</v>
      </c>
      <c r="C22" s="325" t="str">
        <f t="shared" si="2"/>
        <v>158A/0</v>
      </c>
      <c r="D22" s="325" t="str">
        <f t="shared" si="2"/>
        <v>DD45+6</v>
      </c>
      <c r="E22" s="326" t="s">
        <v>1494</v>
      </c>
      <c r="F22" s="327" t="s">
        <v>227</v>
      </c>
      <c r="G22" s="325" t="s">
        <v>70</v>
      </c>
      <c r="H22" s="328">
        <v>4518.1459999999997</v>
      </c>
      <c r="I22" s="328">
        <v>4753</v>
      </c>
      <c r="J22" s="328"/>
      <c r="K22" s="4"/>
    </row>
    <row r="23" spans="1:11">
      <c r="A23" s="325">
        <v>21</v>
      </c>
      <c r="B23" s="325" t="s">
        <v>1514</v>
      </c>
      <c r="C23" s="325" t="str">
        <f t="shared" si="2"/>
        <v>163/0</v>
      </c>
      <c r="D23" s="325" t="str">
        <f t="shared" si="2"/>
        <v>DC2+0</v>
      </c>
      <c r="E23" s="326" t="s">
        <v>1494</v>
      </c>
      <c r="F23" s="327" t="s">
        <v>240</v>
      </c>
      <c r="G23" s="325" t="s">
        <v>12</v>
      </c>
      <c r="H23" s="328">
        <v>4836.9979999999996</v>
      </c>
      <c r="I23" s="328">
        <v>5072</v>
      </c>
      <c r="J23" s="328">
        <f>H23</f>
        <v>4836.9979999999996</v>
      </c>
      <c r="K23" s="4" t="s">
        <v>768</v>
      </c>
    </row>
    <row r="24" spans="1:11">
      <c r="A24" s="325">
        <v>22</v>
      </c>
      <c r="B24" s="325" t="s">
        <v>1515</v>
      </c>
      <c r="C24" s="325" t="str">
        <f t="shared" si="2"/>
        <v>164/6</v>
      </c>
      <c r="D24" s="325" t="str">
        <f t="shared" si="2"/>
        <v>DA+0</v>
      </c>
      <c r="E24" s="326" t="s">
        <v>1494</v>
      </c>
      <c r="F24" s="327" t="s">
        <v>252</v>
      </c>
      <c r="G24" s="325" t="s">
        <v>12</v>
      </c>
      <c r="H24" s="328">
        <v>4614.5289999999995</v>
      </c>
      <c r="I24" s="328">
        <v>4848</v>
      </c>
      <c r="J24" s="328"/>
      <c r="K24" s="4"/>
    </row>
    <row r="25" spans="1:11">
      <c r="A25" s="325">
        <v>23</v>
      </c>
      <c r="B25" s="325" t="s">
        <v>1516</v>
      </c>
      <c r="C25" s="325" t="str">
        <f t="shared" si="2"/>
        <v>167/4</v>
      </c>
      <c r="D25" s="325" t="str">
        <f t="shared" si="2"/>
        <v>DA+0</v>
      </c>
      <c r="E25" s="326" t="s">
        <v>1494</v>
      </c>
      <c r="F25" s="327" t="s">
        <v>266</v>
      </c>
      <c r="G25" s="325" t="s">
        <v>12</v>
      </c>
      <c r="H25" s="328">
        <v>4758.875</v>
      </c>
      <c r="I25" s="328">
        <v>4995</v>
      </c>
      <c r="J25" s="328"/>
      <c r="K25" s="4"/>
    </row>
    <row r="26" spans="1:11">
      <c r="A26" s="325">
        <v>24</v>
      </c>
      <c r="B26" s="325" t="s">
        <v>1517</v>
      </c>
      <c r="C26" s="325" t="str">
        <f t="shared" si="2"/>
        <v>175/2</v>
      </c>
      <c r="D26" s="325" t="str">
        <f t="shared" si="2"/>
        <v>DA+0</v>
      </c>
      <c r="E26" s="326" t="s">
        <v>1494</v>
      </c>
      <c r="F26" s="327" t="s">
        <v>277</v>
      </c>
      <c r="G26" s="325" t="s">
        <v>37</v>
      </c>
      <c r="H26" s="328">
        <v>3543.201</v>
      </c>
      <c r="I26" s="328">
        <v>3759</v>
      </c>
      <c r="J26" s="328"/>
      <c r="K26" s="4"/>
    </row>
    <row r="27" spans="1:11">
      <c r="A27" s="325">
        <v>25</v>
      </c>
      <c r="B27" s="325" t="s">
        <v>1518</v>
      </c>
      <c r="C27" s="325" t="str">
        <f t="shared" si="2"/>
        <v>182/0</v>
      </c>
      <c r="D27" s="325" t="str">
        <f t="shared" si="2"/>
        <v>DD60+0</v>
      </c>
      <c r="E27" s="326" t="s">
        <v>1494</v>
      </c>
      <c r="F27" s="327" t="s">
        <v>286</v>
      </c>
      <c r="G27" s="325" t="s">
        <v>55</v>
      </c>
      <c r="H27" s="328">
        <v>3456.4259999999999</v>
      </c>
      <c r="I27" s="328">
        <v>3674</v>
      </c>
      <c r="J27" s="328"/>
      <c r="K27" s="4"/>
    </row>
    <row r="28" spans="1:11">
      <c r="A28" s="325">
        <v>26</v>
      </c>
      <c r="B28" s="325" t="s">
        <v>1519</v>
      </c>
      <c r="C28" s="325" t="str">
        <f t="shared" si="2"/>
        <v>187/1</v>
      </c>
      <c r="D28" s="325" t="str">
        <f t="shared" si="2"/>
        <v>DA+3</v>
      </c>
      <c r="E28" s="326" t="s">
        <v>1494</v>
      </c>
      <c r="F28" s="327" t="s">
        <v>300</v>
      </c>
      <c r="G28" s="325" t="s">
        <v>10</v>
      </c>
      <c r="H28" s="328">
        <v>4528.6480000000001</v>
      </c>
      <c r="I28" s="328">
        <v>4762</v>
      </c>
      <c r="J28" s="328"/>
      <c r="K28" s="4"/>
    </row>
    <row r="29" spans="1:11">
      <c r="A29" s="325">
        <v>27</v>
      </c>
      <c r="B29" s="325" t="s">
        <v>1520</v>
      </c>
      <c r="C29" s="325" t="str">
        <f t="shared" si="2"/>
        <v>192/0</v>
      </c>
      <c r="D29" s="325" t="str">
        <f t="shared" si="2"/>
        <v>DC1+0</v>
      </c>
      <c r="E29" s="326" t="s">
        <v>1494</v>
      </c>
      <c r="F29" s="327" t="s">
        <v>313</v>
      </c>
      <c r="G29" s="325" t="s">
        <v>12</v>
      </c>
      <c r="H29" s="328">
        <v>4447.7579999999998</v>
      </c>
      <c r="I29" s="328">
        <v>4677</v>
      </c>
      <c r="J29" s="328"/>
      <c r="K29" s="4"/>
    </row>
    <row r="30" spans="1:11">
      <c r="A30" s="325">
        <v>28</v>
      </c>
      <c r="B30" s="325" t="s">
        <v>1521</v>
      </c>
      <c r="C30" s="325" t="str">
        <f t="shared" si="2"/>
        <v>195A/3</v>
      </c>
      <c r="D30" s="325" t="str">
        <f t="shared" si="2"/>
        <v>DA+0</v>
      </c>
      <c r="E30" s="326" t="s">
        <v>1494</v>
      </c>
      <c r="F30" s="327" t="s">
        <v>323</v>
      </c>
      <c r="G30" s="325" t="s">
        <v>39</v>
      </c>
      <c r="H30" s="328">
        <v>3510.3510000000001</v>
      </c>
      <c r="I30" s="328">
        <v>3744</v>
      </c>
      <c r="J30" s="328"/>
      <c r="K30" s="4"/>
    </row>
    <row r="31" spans="1:11">
      <c r="A31" s="325">
        <v>29</v>
      </c>
      <c r="B31" s="325" t="s">
        <v>1522</v>
      </c>
      <c r="C31" s="325" t="str">
        <f t="shared" si="2"/>
        <v>199/0</v>
      </c>
      <c r="D31" s="325" t="str">
        <f t="shared" si="2"/>
        <v>DD45+18</v>
      </c>
      <c r="E31" s="326" t="s">
        <v>1494</v>
      </c>
      <c r="F31" s="327" t="s">
        <v>337</v>
      </c>
      <c r="G31" s="325" t="s">
        <v>8</v>
      </c>
      <c r="H31" s="328">
        <v>4259.5109999999995</v>
      </c>
      <c r="I31" s="328">
        <v>4549</v>
      </c>
      <c r="J31" s="328"/>
      <c r="K31" s="4"/>
    </row>
    <row r="32" spans="1:11">
      <c r="A32" s="325">
        <v>30</v>
      </c>
      <c r="B32" s="325" t="s">
        <v>1523</v>
      </c>
      <c r="C32" s="325" t="str">
        <f t="shared" si="2"/>
        <v>206/0</v>
      </c>
      <c r="D32" s="325" t="str">
        <f t="shared" si="2"/>
        <v>DD60+25</v>
      </c>
      <c r="E32" s="326" t="s">
        <v>1494</v>
      </c>
      <c r="F32" s="327" t="s">
        <v>350</v>
      </c>
      <c r="G32" s="325" t="s">
        <v>12</v>
      </c>
      <c r="H32" s="328">
        <v>4560.3459999999995</v>
      </c>
      <c r="I32" s="328">
        <v>4817</v>
      </c>
      <c r="J32" s="328"/>
      <c r="K32" s="4"/>
    </row>
    <row r="33" spans="1:11">
      <c r="A33" s="325">
        <v>31</v>
      </c>
      <c r="B33" s="325" t="s">
        <v>1524</v>
      </c>
      <c r="C33" s="325" t="str">
        <f t="shared" si="2"/>
        <v>213/1</v>
      </c>
      <c r="D33" s="325" t="str">
        <f t="shared" si="2"/>
        <v>DA+0</v>
      </c>
      <c r="E33" s="326" t="s">
        <v>1494</v>
      </c>
      <c r="F33" s="327" t="s">
        <v>363</v>
      </c>
      <c r="G33" s="325" t="s">
        <v>192</v>
      </c>
      <c r="H33" s="328">
        <v>4772.4429999999993</v>
      </c>
      <c r="I33" s="328">
        <v>5016</v>
      </c>
      <c r="J33" s="328"/>
      <c r="K33" s="4"/>
    </row>
    <row r="34" spans="1:11">
      <c r="A34" s="325">
        <v>32</v>
      </c>
      <c r="B34" s="325" t="s">
        <v>1525</v>
      </c>
      <c r="C34" s="325" t="str">
        <f t="shared" si="2"/>
        <v>220/0</v>
      </c>
      <c r="D34" s="325" t="str">
        <f t="shared" si="2"/>
        <v>DD45+9</v>
      </c>
      <c r="E34" s="326" t="s">
        <v>1494</v>
      </c>
      <c r="F34" s="327" t="s">
        <v>377</v>
      </c>
      <c r="G34" s="325" t="s">
        <v>23</v>
      </c>
      <c r="H34" s="328">
        <v>4255.1229999999996</v>
      </c>
      <c r="I34" s="328">
        <v>4496</v>
      </c>
      <c r="J34" s="328"/>
      <c r="K34" s="4"/>
    </row>
    <row r="35" spans="1:11">
      <c r="A35" s="325">
        <v>33</v>
      </c>
      <c r="B35" s="325" t="s">
        <v>1526</v>
      </c>
      <c r="C35" s="325" t="str">
        <f t="shared" si="2"/>
        <v>227/0</v>
      </c>
      <c r="D35" s="325" t="str">
        <f t="shared" si="2"/>
        <v>DB1+6</v>
      </c>
      <c r="E35" s="326" t="s">
        <v>1494</v>
      </c>
      <c r="F35" s="327" t="s">
        <v>392</v>
      </c>
      <c r="G35" s="325" t="s">
        <v>192</v>
      </c>
      <c r="H35" s="328">
        <v>4927.0969999999998</v>
      </c>
      <c r="I35" s="328">
        <v>5178</v>
      </c>
      <c r="J35" s="328"/>
      <c r="K35" s="4"/>
    </row>
    <row r="36" spans="1:11">
      <c r="A36" s="325">
        <v>34</v>
      </c>
      <c r="B36" s="325" t="s">
        <v>1527</v>
      </c>
      <c r="C36" s="325" t="str">
        <f t="shared" si="2"/>
        <v>237/0</v>
      </c>
      <c r="D36" s="325" t="str">
        <f t="shared" si="2"/>
        <v>DD45+9</v>
      </c>
      <c r="E36" s="326" t="s">
        <v>1494</v>
      </c>
      <c r="F36" s="327" t="s">
        <v>398</v>
      </c>
      <c r="G36" s="325" t="s">
        <v>166</v>
      </c>
      <c r="H36" s="328">
        <v>4555.8410000000003</v>
      </c>
      <c r="I36" s="328">
        <v>4804</v>
      </c>
      <c r="J36" s="328"/>
      <c r="K36" s="4"/>
    </row>
    <row r="37" spans="1:11">
      <c r="A37" s="325">
        <v>35</v>
      </c>
      <c r="B37" s="325" t="s">
        <v>1528</v>
      </c>
      <c r="C37" s="325" t="str">
        <f t="shared" si="2"/>
        <v>243/0</v>
      </c>
      <c r="D37" s="325" t="str">
        <f t="shared" si="2"/>
        <v>DB1+9</v>
      </c>
      <c r="E37" s="326" t="s">
        <v>1494</v>
      </c>
      <c r="F37" s="327" t="s">
        <v>401</v>
      </c>
      <c r="G37" s="325" t="s">
        <v>24</v>
      </c>
      <c r="H37" s="328">
        <v>1170.588</v>
      </c>
      <c r="I37" s="328">
        <v>1359</v>
      </c>
      <c r="J37" s="328"/>
      <c r="K37" s="4"/>
    </row>
    <row r="38" spans="1:11">
      <c r="A38" s="325">
        <v>36</v>
      </c>
      <c r="B38" s="325" t="s">
        <v>1529</v>
      </c>
      <c r="C38" s="325" t="str">
        <f t="shared" si="2"/>
        <v>245/0</v>
      </c>
      <c r="D38" s="325" t="str">
        <f t="shared" si="2"/>
        <v>DD45+0</v>
      </c>
      <c r="E38" s="326" t="s">
        <v>1494</v>
      </c>
      <c r="F38" s="327" t="s">
        <v>680</v>
      </c>
      <c r="G38" s="325" t="s">
        <v>12</v>
      </c>
      <c r="H38" s="328">
        <v>4598.5770000000002</v>
      </c>
      <c r="I38" s="328">
        <v>4830</v>
      </c>
      <c r="J38" s="328"/>
      <c r="K38" s="4"/>
    </row>
    <row r="39" spans="1:11">
      <c r="A39" s="325">
        <v>37</v>
      </c>
      <c r="B39" s="325" t="s">
        <v>1530</v>
      </c>
      <c r="C39" s="325" t="str">
        <f t="shared" si="2"/>
        <v>248/5</v>
      </c>
      <c r="D39" s="325" t="str">
        <f t="shared" si="2"/>
        <v>DA+0</v>
      </c>
      <c r="E39" s="326" t="s">
        <v>1494</v>
      </c>
      <c r="F39" s="327" t="s">
        <v>416</v>
      </c>
      <c r="G39" s="325" t="s">
        <v>12</v>
      </c>
      <c r="H39" s="328">
        <v>4624.6610000000001</v>
      </c>
      <c r="I39" s="328">
        <v>4858</v>
      </c>
      <c r="J39" s="328"/>
      <c r="K39" s="4"/>
    </row>
    <row r="40" spans="1:11">
      <c r="A40" s="325">
        <v>38</v>
      </c>
      <c r="B40" s="325" t="s">
        <v>1531</v>
      </c>
      <c r="C40" s="325" t="str">
        <f>F19</f>
        <v>152A/0</v>
      </c>
      <c r="D40" s="325" t="str">
        <f>G19</f>
        <v>DB1+0</v>
      </c>
      <c r="E40" s="326" t="s">
        <v>1494</v>
      </c>
      <c r="F40" s="327" t="s">
        <v>425</v>
      </c>
      <c r="G40" s="325" t="s">
        <v>53</v>
      </c>
      <c r="H40" s="328">
        <v>4669.8389999999999</v>
      </c>
      <c r="I40" s="328">
        <v>4909</v>
      </c>
      <c r="J40" s="328"/>
      <c r="K40" s="4"/>
    </row>
    <row r="41" spans="1:11">
      <c r="A41" s="325">
        <v>39</v>
      </c>
      <c r="B41" s="325" t="s">
        <v>1532</v>
      </c>
      <c r="C41" s="325" t="str">
        <f t="shared" ref="C41:D45" si="3">F40</f>
        <v>264/0</v>
      </c>
      <c r="D41" s="325" t="str">
        <f t="shared" si="3"/>
        <v>DC1+6</v>
      </c>
      <c r="E41" s="326" t="s">
        <v>1494</v>
      </c>
      <c r="F41" s="327" t="s">
        <v>432</v>
      </c>
      <c r="G41" s="325" t="s">
        <v>71</v>
      </c>
      <c r="H41" s="328">
        <v>4895.99</v>
      </c>
      <c r="I41" s="328">
        <v>5144</v>
      </c>
      <c r="J41" s="328"/>
      <c r="K41" s="4"/>
    </row>
    <row r="42" spans="1:11">
      <c r="A42" s="325">
        <v>40</v>
      </c>
      <c r="B42" s="325" t="s">
        <v>1533</v>
      </c>
      <c r="C42" s="325" t="str">
        <f t="shared" si="3"/>
        <v>269/2</v>
      </c>
      <c r="D42" s="325" t="str">
        <f t="shared" si="3"/>
        <v>DA+6</v>
      </c>
      <c r="E42" s="326" t="s">
        <v>1494</v>
      </c>
      <c r="F42" s="327" t="s">
        <v>436</v>
      </c>
      <c r="G42" s="325" t="s">
        <v>11</v>
      </c>
      <c r="H42" s="328">
        <v>1530.5889999999999</v>
      </c>
      <c r="I42" s="328">
        <v>1721</v>
      </c>
      <c r="J42" s="328"/>
      <c r="K42" s="4"/>
    </row>
    <row r="43" spans="1:11">
      <c r="A43" s="325">
        <v>41</v>
      </c>
      <c r="B43" s="325" t="s">
        <v>1534</v>
      </c>
      <c r="C43" s="325" t="str">
        <f t="shared" si="3"/>
        <v>270/3</v>
      </c>
      <c r="D43" s="325" t="str">
        <f t="shared" si="3"/>
        <v>DA-3</v>
      </c>
      <c r="E43" s="326" t="s">
        <v>1494</v>
      </c>
      <c r="F43" s="327" t="s">
        <v>446</v>
      </c>
      <c r="G43" s="325" t="s">
        <v>22</v>
      </c>
      <c r="H43" s="328">
        <v>4566.9459999999999</v>
      </c>
      <c r="I43" s="328">
        <v>4806</v>
      </c>
      <c r="J43" s="328"/>
      <c r="K43" s="4"/>
    </row>
    <row r="44" spans="1:11">
      <c r="A44" s="325">
        <v>42</v>
      </c>
      <c r="B44" s="325" t="s">
        <v>1535</v>
      </c>
      <c r="C44" s="325" t="str">
        <f t="shared" si="3"/>
        <v>272/1</v>
      </c>
      <c r="D44" s="325" t="str">
        <f t="shared" si="3"/>
        <v>DA+9</v>
      </c>
      <c r="E44" s="326" t="s">
        <v>1494</v>
      </c>
      <c r="F44" s="327" t="s">
        <v>457</v>
      </c>
      <c r="G44" s="325" t="s">
        <v>55</v>
      </c>
      <c r="H44" s="328">
        <v>4667.5749999999998</v>
      </c>
      <c r="I44" s="328">
        <v>4914</v>
      </c>
      <c r="J44" s="328"/>
      <c r="K44" s="4"/>
    </row>
    <row r="45" spans="1:11">
      <c r="A45" s="325">
        <v>43</v>
      </c>
      <c r="B45" s="325" t="s">
        <v>1536</v>
      </c>
      <c r="C45" s="325" t="str">
        <f t="shared" si="3"/>
        <v>272A/5</v>
      </c>
      <c r="D45" s="325" t="str">
        <f t="shared" si="3"/>
        <v>DA+3</v>
      </c>
      <c r="E45" s="326" t="s">
        <v>1494</v>
      </c>
      <c r="F45" s="327" t="s">
        <v>926</v>
      </c>
      <c r="G45" s="325" t="s">
        <v>1537</v>
      </c>
      <c r="H45" s="328">
        <v>2944.6990000000001</v>
      </c>
      <c r="I45" s="328">
        <v>3130</v>
      </c>
      <c r="J45" s="328"/>
      <c r="K45" s="4"/>
    </row>
    <row r="46" spans="1:11">
      <c r="A46" s="325"/>
      <c r="B46" s="325"/>
      <c r="C46" s="325"/>
      <c r="D46" s="325"/>
      <c r="E46" s="326"/>
      <c r="F46" s="327"/>
      <c r="G46" s="325"/>
      <c r="H46" s="328"/>
      <c r="I46" s="328"/>
      <c r="J46" s="328"/>
      <c r="K46" s="4"/>
    </row>
    <row r="47" spans="1:11">
      <c r="A47" s="690" t="s">
        <v>1538</v>
      </c>
      <c r="B47" s="690"/>
      <c r="C47" s="690"/>
      <c r="D47" s="690"/>
      <c r="E47" s="690"/>
      <c r="F47" s="690"/>
      <c r="G47" s="690"/>
      <c r="H47" s="329">
        <f>SUM(H3:H46)</f>
        <v>177045.24400000001</v>
      </c>
      <c r="I47" s="329">
        <f>SUM(I3:I46)</f>
        <v>187069</v>
      </c>
      <c r="J47" s="329">
        <f>SUM(J3:J46)</f>
        <v>65955.675000000003</v>
      </c>
      <c r="K47" s="4"/>
    </row>
    <row r="48" spans="1:11">
      <c r="A48" s="690" t="s">
        <v>1539</v>
      </c>
      <c r="B48" s="690"/>
      <c r="C48" s="690"/>
      <c r="D48" s="690"/>
      <c r="E48" s="690"/>
      <c r="F48" s="690"/>
      <c r="G48" s="690"/>
      <c r="H48" s="330">
        <f>H47/1000</f>
        <v>177.045244</v>
      </c>
      <c r="I48" s="331">
        <f>I47/1000</f>
        <v>187.06899999999999</v>
      </c>
      <c r="J48" s="331">
        <f>J47/1000</f>
        <v>65.955674999999999</v>
      </c>
      <c r="K48" s="4"/>
    </row>
  </sheetData>
  <autoFilter ref="A2:K45" xr:uid="{916F86FD-AAAF-4F9A-88EA-DBC08E5D8843}">
    <filterColumn colId="1" showButton="0"/>
    <filterColumn colId="2" showButton="0"/>
    <filterColumn colId="3" showButton="0"/>
    <filterColumn colId="4" showButton="0"/>
    <filterColumn colId="5" showButton="0"/>
  </autoFilter>
  <mergeCells count="4">
    <mergeCell ref="A1:K1"/>
    <mergeCell ref="B2:G2"/>
    <mergeCell ref="A47:G47"/>
    <mergeCell ref="A48:G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workbookViewId="0">
      <selection activeCell="G12" sqref="G12"/>
    </sheetView>
  </sheetViews>
  <sheetFormatPr defaultRowHeight="14.5"/>
  <cols>
    <col min="3" max="3" width="15.1796875" customWidth="1"/>
    <col min="4" max="4" width="13.81640625" customWidth="1"/>
    <col min="5" max="5" width="14.54296875" customWidth="1"/>
    <col min="6" max="6" width="12" customWidth="1"/>
    <col min="7" max="7" width="11.54296875" customWidth="1"/>
  </cols>
  <sheetData>
    <row r="1" spans="1:7">
      <c r="A1" s="520" t="s">
        <v>470</v>
      </c>
      <c r="B1" s="520"/>
      <c r="C1" s="520"/>
      <c r="D1" s="520"/>
    </row>
    <row r="2" spans="1:7" ht="29">
      <c r="A2" s="3" t="s">
        <v>471</v>
      </c>
      <c r="B2" s="3" t="s">
        <v>472</v>
      </c>
      <c r="C2" s="3" t="s">
        <v>473</v>
      </c>
      <c r="D2" s="3" t="s">
        <v>474</v>
      </c>
      <c r="E2" s="3" t="s">
        <v>604</v>
      </c>
      <c r="F2" s="3" t="s">
        <v>857</v>
      </c>
      <c r="G2" s="3" t="s">
        <v>859</v>
      </c>
    </row>
    <row r="3" spans="1:7">
      <c r="A3" s="4">
        <v>1</v>
      </c>
      <c r="B3" s="4" t="s">
        <v>475</v>
      </c>
      <c r="C3" s="4" t="s">
        <v>476</v>
      </c>
      <c r="D3" s="37" t="s">
        <v>477</v>
      </c>
      <c r="E3" s="64"/>
      <c r="F3" s="64"/>
      <c r="G3" s="64"/>
    </row>
    <row r="4" spans="1:7">
      <c r="A4" s="4">
        <f>1+A3</f>
        <v>2</v>
      </c>
      <c r="B4" s="4" t="s">
        <v>478</v>
      </c>
      <c r="C4" s="4" t="s">
        <v>476</v>
      </c>
      <c r="D4" s="37" t="s">
        <v>477</v>
      </c>
      <c r="E4" s="64"/>
      <c r="F4" s="64"/>
      <c r="G4" s="64"/>
    </row>
    <row r="5" spans="1:7">
      <c r="A5" s="4">
        <f t="shared" ref="A5:A31" si="0">1+A4</f>
        <v>3</v>
      </c>
      <c r="B5" s="4" t="s">
        <v>479</v>
      </c>
      <c r="C5" s="4" t="s">
        <v>476</v>
      </c>
      <c r="D5" s="37" t="s">
        <v>477</v>
      </c>
      <c r="E5" s="64"/>
      <c r="F5" s="64"/>
      <c r="G5" s="64"/>
    </row>
    <row r="6" spans="1:7">
      <c r="A6" s="4">
        <f t="shared" si="0"/>
        <v>4</v>
      </c>
      <c r="B6" s="4" t="s">
        <v>480</v>
      </c>
      <c r="C6" s="4" t="s">
        <v>476</v>
      </c>
      <c r="D6" s="37" t="s">
        <v>477</v>
      </c>
      <c r="E6" s="64"/>
      <c r="F6" s="64"/>
      <c r="G6" s="64"/>
    </row>
    <row r="7" spans="1:7">
      <c r="A7" s="4">
        <f t="shared" si="0"/>
        <v>5</v>
      </c>
      <c r="B7" s="4" t="s">
        <v>605</v>
      </c>
      <c r="C7" s="4" t="s">
        <v>476</v>
      </c>
      <c r="D7" s="37" t="s">
        <v>477</v>
      </c>
      <c r="E7" s="64"/>
      <c r="F7" s="64"/>
      <c r="G7" s="64"/>
    </row>
    <row r="8" spans="1:7">
      <c r="A8" s="4">
        <f t="shared" si="0"/>
        <v>6</v>
      </c>
      <c r="B8" s="4" t="s">
        <v>481</v>
      </c>
      <c r="C8" s="4" t="s">
        <v>476</v>
      </c>
      <c r="D8" s="37" t="s">
        <v>477</v>
      </c>
      <c r="E8" s="64"/>
      <c r="F8" s="64"/>
      <c r="G8" s="64"/>
    </row>
    <row r="9" spans="1:7">
      <c r="A9" s="4">
        <f t="shared" si="0"/>
        <v>7</v>
      </c>
      <c r="B9" s="4" t="s">
        <v>482</v>
      </c>
      <c r="C9" s="4" t="s">
        <v>476</v>
      </c>
      <c r="D9" s="37" t="s">
        <v>477</v>
      </c>
      <c r="E9" s="64"/>
      <c r="F9" s="64"/>
      <c r="G9" s="64"/>
    </row>
    <row r="10" spans="1:7">
      <c r="A10" s="4">
        <f t="shared" si="0"/>
        <v>8</v>
      </c>
      <c r="B10" s="4" t="s">
        <v>483</v>
      </c>
      <c r="C10" s="4" t="s">
        <v>476</v>
      </c>
      <c r="D10" s="37" t="s">
        <v>477</v>
      </c>
      <c r="E10" s="64"/>
      <c r="F10" s="64"/>
      <c r="G10" s="64"/>
    </row>
    <row r="11" spans="1:7">
      <c r="A11" s="4">
        <f t="shared" si="0"/>
        <v>9</v>
      </c>
      <c r="B11" s="4" t="s">
        <v>484</v>
      </c>
      <c r="C11" s="4" t="s">
        <v>476</v>
      </c>
      <c r="D11" s="37" t="s">
        <v>477</v>
      </c>
      <c r="E11" s="64"/>
      <c r="F11" s="64"/>
      <c r="G11" s="64"/>
    </row>
    <row r="12" spans="1:7">
      <c r="A12" s="4">
        <f t="shared" si="0"/>
        <v>10</v>
      </c>
      <c r="B12" s="4" t="s">
        <v>485</v>
      </c>
      <c r="C12" s="4" t="s">
        <v>476</v>
      </c>
      <c r="D12" s="37" t="s">
        <v>477</v>
      </c>
      <c r="E12" s="64"/>
      <c r="F12" s="64"/>
      <c r="G12" s="64"/>
    </row>
    <row r="13" spans="1:7">
      <c r="A13" s="4">
        <f t="shared" si="0"/>
        <v>11</v>
      </c>
      <c r="B13" s="4" t="s">
        <v>486</v>
      </c>
      <c r="C13" s="4" t="s">
        <v>476</v>
      </c>
      <c r="D13" s="37" t="s">
        <v>477</v>
      </c>
      <c r="E13" s="64"/>
      <c r="F13" s="64"/>
      <c r="G13" s="64"/>
    </row>
    <row r="14" spans="1:7">
      <c r="A14" s="4">
        <f t="shared" si="0"/>
        <v>12</v>
      </c>
      <c r="B14" s="4" t="s">
        <v>202</v>
      </c>
      <c r="C14" s="4" t="s">
        <v>487</v>
      </c>
      <c r="D14" s="37" t="s">
        <v>477</v>
      </c>
      <c r="E14" s="64" t="s">
        <v>855</v>
      </c>
      <c r="F14" s="64" t="s">
        <v>858</v>
      </c>
      <c r="G14" s="64"/>
    </row>
    <row r="15" spans="1:7" ht="15" customHeight="1">
      <c r="A15" s="4">
        <f t="shared" si="0"/>
        <v>13</v>
      </c>
      <c r="B15" s="4" t="s">
        <v>543</v>
      </c>
      <c r="C15" s="4" t="s">
        <v>487</v>
      </c>
      <c r="D15" s="37" t="s">
        <v>477</v>
      </c>
      <c r="E15" s="64" t="s">
        <v>855</v>
      </c>
      <c r="F15" s="64"/>
      <c r="G15" s="64"/>
    </row>
    <row r="16" spans="1:7">
      <c r="A16" s="4">
        <f t="shared" si="0"/>
        <v>14</v>
      </c>
      <c r="B16" s="4" t="s">
        <v>488</v>
      </c>
      <c r="C16" s="4" t="s">
        <v>487</v>
      </c>
      <c r="D16" s="37" t="s">
        <v>477</v>
      </c>
      <c r="E16" s="64" t="s">
        <v>856</v>
      </c>
      <c r="F16" s="64" t="s">
        <v>858</v>
      </c>
      <c r="G16" s="64" t="s">
        <v>860</v>
      </c>
    </row>
    <row r="17" spans="1:7">
      <c r="A17" s="4">
        <f t="shared" si="0"/>
        <v>15</v>
      </c>
      <c r="B17" s="4" t="s">
        <v>489</v>
      </c>
      <c r="C17" s="4" t="s">
        <v>487</v>
      </c>
      <c r="D17" s="37" t="s">
        <v>477</v>
      </c>
      <c r="E17" s="64" t="s">
        <v>856</v>
      </c>
      <c r="F17" s="64" t="s">
        <v>858</v>
      </c>
      <c r="G17" s="64" t="s">
        <v>860</v>
      </c>
    </row>
    <row r="18" spans="1:7">
      <c r="A18" s="4">
        <f t="shared" si="0"/>
        <v>16</v>
      </c>
      <c r="B18" s="4" t="s">
        <v>490</v>
      </c>
      <c r="C18" s="4" t="s">
        <v>487</v>
      </c>
      <c r="D18" s="37" t="s">
        <v>477</v>
      </c>
      <c r="E18" s="64" t="s">
        <v>856</v>
      </c>
      <c r="F18" s="64" t="s">
        <v>858</v>
      </c>
      <c r="G18" s="64" t="s">
        <v>860</v>
      </c>
    </row>
    <row r="19" spans="1:7">
      <c r="A19" s="4">
        <f t="shared" si="0"/>
        <v>17</v>
      </c>
      <c r="B19" s="4" t="s">
        <v>491</v>
      </c>
      <c r="C19" s="4" t="s">
        <v>487</v>
      </c>
      <c r="D19" s="37" t="s">
        <v>477</v>
      </c>
      <c r="E19" s="64" t="s">
        <v>856</v>
      </c>
      <c r="F19" s="64" t="s">
        <v>858</v>
      </c>
      <c r="G19" s="64" t="s">
        <v>860</v>
      </c>
    </row>
    <row r="20" spans="1:7">
      <c r="A20" s="4">
        <f t="shared" si="0"/>
        <v>18</v>
      </c>
      <c r="B20" s="4" t="s">
        <v>492</v>
      </c>
      <c r="C20" s="4" t="s">
        <v>487</v>
      </c>
      <c r="D20" s="37" t="s">
        <v>477</v>
      </c>
      <c r="E20" s="64" t="s">
        <v>856</v>
      </c>
      <c r="F20" s="64" t="s">
        <v>858</v>
      </c>
      <c r="G20" s="64" t="s">
        <v>860</v>
      </c>
    </row>
    <row r="21" spans="1:7">
      <c r="A21" s="4">
        <f t="shared" si="0"/>
        <v>19</v>
      </c>
      <c r="B21" s="4" t="s">
        <v>493</v>
      </c>
      <c r="C21" s="4" t="s">
        <v>487</v>
      </c>
      <c r="D21" s="37" t="s">
        <v>477</v>
      </c>
      <c r="E21" s="64" t="s">
        <v>856</v>
      </c>
      <c r="F21" s="64" t="s">
        <v>858</v>
      </c>
      <c r="G21" s="64" t="s">
        <v>860</v>
      </c>
    </row>
    <row r="22" spans="1:7">
      <c r="A22" s="4">
        <f t="shared" si="0"/>
        <v>20</v>
      </c>
      <c r="B22" s="4" t="s">
        <v>494</v>
      </c>
      <c r="C22" s="4" t="s">
        <v>487</v>
      </c>
      <c r="D22" s="37" t="s">
        <v>477</v>
      </c>
      <c r="E22" s="64" t="s">
        <v>856</v>
      </c>
      <c r="F22" s="64" t="s">
        <v>858</v>
      </c>
      <c r="G22" s="64"/>
    </row>
    <row r="23" spans="1:7">
      <c r="A23" s="4">
        <f t="shared" si="0"/>
        <v>21</v>
      </c>
      <c r="B23" s="4" t="s">
        <v>495</v>
      </c>
      <c r="C23" s="4" t="s">
        <v>487</v>
      </c>
      <c r="D23" s="37" t="s">
        <v>477</v>
      </c>
      <c r="E23" s="64" t="s">
        <v>856</v>
      </c>
      <c r="F23" s="64" t="s">
        <v>858</v>
      </c>
      <c r="G23" s="64"/>
    </row>
    <row r="24" spans="1:7">
      <c r="A24" s="4">
        <f t="shared" si="0"/>
        <v>22</v>
      </c>
      <c r="B24" s="4" t="s">
        <v>496</v>
      </c>
      <c r="C24" s="4" t="s">
        <v>487</v>
      </c>
      <c r="D24" s="37" t="s">
        <v>477</v>
      </c>
      <c r="E24" s="64" t="s">
        <v>738</v>
      </c>
      <c r="F24" s="64" t="s">
        <v>858</v>
      </c>
      <c r="G24" s="64" t="s">
        <v>860</v>
      </c>
    </row>
    <row r="25" spans="1:7">
      <c r="A25" s="4">
        <f t="shared" si="0"/>
        <v>23</v>
      </c>
      <c r="B25" s="4" t="s">
        <v>497</v>
      </c>
      <c r="C25" s="4" t="s">
        <v>487</v>
      </c>
      <c r="D25" s="37" t="s">
        <v>477</v>
      </c>
      <c r="E25" s="64" t="s">
        <v>856</v>
      </c>
      <c r="F25" s="64" t="s">
        <v>858</v>
      </c>
      <c r="G25" s="64"/>
    </row>
    <row r="26" spans="1:7">
      <c r="A26" s="4">
        <f t="shared" si="0"/>
        <v>24</v>
      </c>
      <c r="B26" s="4" t="s">
        <v>498</v>
      </c>
      <c r="C26" s="4" t="s">
        <v>487</v>
      </c>
      <c r="D26" s="37" t="s">
        <v>477</v>
      </c>
      <c r="E26" s="64" t="s">
        <v>856</v>
      </c>
      <c r="F26" s="64" t="s">
        <v>858</v>
      </c>
      <c r="G26" s="64"/>
    </row>
    <row r="27" spans="1:7">
      <c r="A27" s="4">
        <f t="shared" si="0"/>
        <v>25</v>
      </c>
      <c r="B27" s="4" t="s">
        <v>785</v>
      </c>
      <c r="C27" s="4" t="s">
        <v>487</v>
      </c>
      <c r="D27" s="37" t="s">
        <v>477</v>
      </c>
      <c r="E27" s="64"/>
      <c r="F27" s="64"/>
      <c r="G27" s="64"/>
    </row>
    <row r="28" spans="1:7">
      <c r="A28" s="4">
        <f t="shared" si="0"/>
        <v>26</v>
      </c>
      <c r="B28" s="4" t="s">
        <v>955</v>
      </c>
      <c r="C28" s="4" t="s">
        <v>487</v>
      </c>
      <c r="D28" s="37" t="s">
        <v>477</v>
      </c>
      <c r="E28" s="64"/>
      <c r="F28" s="64"/>
      <c r="G28" s="64"/>
    </row>
    <row r="29" spans="1:7">
      <c r="A29" s="4">
        <f t="shared" si="0"/>
        <v>27</v>
      </c>
      <c r="B29" s="4" t="s">
        <v>499</v>
      </c>
      <c r="C29" s="4" t="s">
        <v>487</v>
      </c>
      <c r="D29" s="37" t="s">
        <v>477</v>
      </c>
      <c r="E29" s="64" t="s">
        <v>856</v>
      </c>
      <c r="F29" s="64" t="s">
        <v>858</v>
      </c>
      <c r="G29" s="64" t="s">
        <v>860</v>
      </c>
    </row>
    <row r="30" spans="1:7">
      <c r="A30" s="4">
        <f t="shared" si="0"/>
        <v>28</v>
      </c>
      <c r="B30" s="4" t="s">
        <v>786</v>
      </c>
      <c r="C30" s="4" t="s">
        <v>487</v>
      </c>
      <c r="D30" s="37" t="s">
        <v>477</v>
      </c>
      <c r="E30" s="64"/>
      <c r="F30" s="64"/>
      <c r="G30" s="64"/>
    </row>
    <row r="31" spans="1:7">
      <c r="A31" s="4">
        <f t="shared" si="0"/>
        <v>29</v>
      </c>
      <c r="B31" s="4" t="s">
        <v>787</v>
      </c>
      <c r="C31" s="4" t="s">
        <v>487</v>
      </c>
      <c r="D31" s="37" t="s">
        <v>477</v>
      </c>
      <c r="E31" s="64"/>
      <c r="F31" s="64"/>
      <c r="G31" s="64"/>
    </row>
  </sheetData>
  <mergeCells count="1">
    <mergeCell ref="A1:D1"/>
  </mergeCells>
  <printOptions horizontalCentered="1"/>
  <pageMargins left="0.31496062992125984" right="0.31496062992125984" top="0.55118110236220474" bottom="0.74803149606299213" header="0.31496062992125984" footer="0.31496062992125984"/>
  <pageSetup paperSize="9" scale="11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E443-1D02-4251-BBDF-CE92F95D6F10}">
  <sheetPr>
    <pageSetUpPr fitToPage="1"/>
  </sheetPr>
  <dimension ref="A2:AA55"/>
  <sheetViews>
    <sheetView topLeftCell="A2" zoomScale="70" zoomScaleNormal="70" workbookViewId="0">
      <pane ySplit="2" topLeftCell="A48" activePane="bottomLeft" state="frozen"/>
      <selection activeCell="A2" sqref="A2"/>
      <selection pane="bottomLeft" activeCell="C54" activeCellId="1" sqref="C49:C52 C54"/>
    </sheetView>
  </sheetViews>
  <sheetFormatPr defaultRowHeight="14.5"/>
  <cols>
    <col min="1" max="1" width="3.7265625" style="38" bestFit="1" customWidth="1"/>
    <col min="2" max="2" width="8.90625" style="6" bestFit="1" customWidth="1"/>
    <col min="3" max="3" width="8.36328125" style="6" bestFit="1" customWidth="1"/>
    <col min="4" max="4" width="11.81640625" style="38" bestFit="1" customWidth="1"/>
    <col min="5" max="5" width="24.7265625" style="422" customWidth="1"/>
    <col min="6" max="6" width="5.453125" style="6" bestFit="1" customWidth="1"/>
    <col min="7" max="7" width="8.54296875" style="422" bestFit="1" customWidth="1"/>
    <col min="8" max="8" width="9.54296875" style="38" bestFit="1" customWidth="1"/>
    <col min="9" max="9" width="10.6328125" style="38" bestFit="1" customWidth="1"/>
    <col min="10" max="10" width="8" style="38" bestFit="1" customWidth="1"/>
    <col min="11" max="11" width="9.26953125" style="6" bestFit="1" customWidth="1"/>
    <col min="12" max="12" width="23.6328125" style="41" customWidth="1"/>
    <col min="13" max="13" width="23.36328125" style="41" bestFit="1" customWidth="1"/>
    <col min="14" max="14" width="10.81640625" style="38" customWidth="1"/>
    <col min="15" max="15" width="15.453125" style="38" customWidth="1"/>
    <col min="16" max="16" width="16.6328125" style="38" customWidth="1"/>
    <col min="17" max="17" width="14.26953125" style="38" customWidth="1"/>
    <col min="18" max="18" width="12.08984375" style="38" customWidth="1"/>
    <col min="19" max="19" width="17.453125" style="38" customWidth="1"/>
    <col min="20" max="20" width="13.453125" style="6" customWidth="1"/>
    <col min="21" max="21" width="13.453125" style="38" customWidth="1"/>
    <col min="22" max="23" width="27.7265625" style="422" customWidth="1"/>
    <col min="24" max="16384" width="8.7265625" style="38"/>
  </cols>
  <sheetData>
    <row r="2" spans="1:27" ht="17">
      <c r="A2" s="521" t="s">
        <v>1801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</row>
    <row r="3" spans="1:27" s="435" customFormat="1" ht="58">
      <c r="A3" s="3" t="s">
        <v>471</v>
      </c>
      <c r="B3" s="434" t="s">
        <v>1707</v>
      </c>
      <c r="C3" s="3" t="s">
        <v>500</v>
      </c>
      <c r="D3" s="3" t="s">
        <v>604</v>
      </c>
      <c r="E3" s="434" t="s">
        <v>1708</v>
      </c>
      <c r="F3" s="3" t="s">
        <v>1710</v>
      </c>
      <c r="G3" s="3" t="s">
        <v>1712</v>
      </c>
      <c r="H3" s="3" t="s">
        <v>1802</v>
      </c>
      <c r="I3" s="3" t="s">
        <v>1803</v>
      </c>
      <c r="J3" s="3" t="s">
        <v>1804</v>
      </c>
      <c r="K3" s="3" t="s">
        <v>1805</v>
      </c>
      <c r="L3" s="3" t="s">
        <v>1806</v>
      </c>
      <c r="M3" s="3" t="s">
        <v>1807</v>
      </c>
      <c r="N3" s="3" t="s">
        <v>1716</v>
      </c>
      <c r="O3" s="3" t="s">
        <v>1717</v>
      </c>
      <c r="P3" s="3" t="s">
        <v>1718</v>
      </c>
      <c r="Q3" s="3" t="s">
        <v>1719</v>
      </c>
      <c r="R3" s="3" t="s">
        <v>1720</v>
      </c>
      <c r="S3" s="3" t="s">
        <v>1721</v>
      </c>
      <c r="T3" s="3" t="s">
        <v>1808</v>
      </c>
      <c r="U3" s="3" t="s">
        <v>555</v>
      </c>
      <c r="V3" s="434" t="s">
        <v>539</v>
      </c>
      <c r="W3" s="434"/>
    </row>
    <row r="4" spans="1:27" ht="72.5">
      <c r="A4" s="5">
        <v>1</v>
      </c>
      <c r="B4" s="175" t="s">
        <v>246</v>
      </c>
      <c r="C4" s="175" t="s">
        <v>192</v>
      </c>
      <c r="D4" s="436" t="s">
        <v>309</v>
      </c>
      <c r="E4" s="167" t="s">
        <v>1659</v>
      </c>
      <c r="F4" s="5">
        <v>15</v>
      </c>
      <c r="G4" s="7">
        <v>45836</v>
      </c>
      <c r="H4" s="431"/>
      <c r="I4" s="458" t="s">
        <v>1858</v>
      </c>
      <c r="J4" s="459" t="s">
        <v>1859</v>
      </c>
      <c r="K4" s="438">
        <v>0</v>
      </c>
      <c r="L4" s="421" t="s">
        <v>1860</v>
      </c>
      <c r="M4" s="421" t="s">
        <v>1861</v>
      </c>
      <c r="N4" s="431"/>
      <c r="O4" s="440" t="s">
        <v>1809</v>
      </c>
      <c r="P4" s="421">
        <v>748980795</v>
      </c>
      <c r="Q4" s="446" t="s">
        <v>1810</v>
      </c>
      <c r="R4" s="440" t="s">
        <v>1728</v>
      </c>
      <c r="S4" s="440"/>
      <c r="T4" s="458"/>
      <c r="U4" s="440" t="s">
        <v>1726</v>
      </c>
      <c r="V4" s="441"/>
      <c r="W4" s="441"/>
      <c r="Y4" s="38" t="s">
        <v>1</v>
      </c>
    </row>
    <row r="5" spans="1:27">
      <c r="A5" s="460"/>
      <c r="B5" s="461"/>
      <c r="C5" s="461"/>
      <c r="D5" s="462"/>
      <c r="G5" s="6"/>
      <c r="H5" s="463"/>
      <c r="I5" s="463"/>
      <c r="J5" s="480"/>
      <c r="K5" s="481"/>
      <c r="L5" s="464"/>
      <c r="M5" s="464"/>
      <c r="N5" s="463"/>
      <c r="O5" s="465"/>
      <c r="P5" s="464"/>
      <c r="Q5" s="466"/>
      <c r="R5" s="465"/>
      <c r="S5" s="465"/>
      <c r="T5" s="482"/>
      <c r="U5" s="465"/>
      <c r="V5" s="467"/>
      <c r="W5" s="467"/>
    </row>
    <row r="6" spans="1:27">
      <c r="A6" s="460"/>
      <c r="B6" s="461"/>
      <c r="C6" s="461"/>
      <c r="D6" s="468"/>
      <c r="G6" s="6"/>
      <c r="H6" s="463"/>
      <c r="I6" s="469"/>
      <c r="J6" s="469"/>
      <c r="K6" s="470"/>
      <c r="L6" s="464"/>
      <c r="M6" s="464"/>
      <c r="N6" s="463"/>
      <c r="O6" s="471"/>
      <c r="P6" s="422"/>
      <c r="Q6" s="465"/>
      <c r="R6" s="465"/>
      <c r="S6" s="465"/>
      <c r="T6" s="463"/>
      <c r="U6" s="466"/>
      <c r="V6" s="467"/>
      <c r="W6" s="467"/>
      <c r="AA6" s="445"/>
    </row>
    <row r="7" spans="1:27" ht="17">
      <c r="A7" s="521" t="s">
        <v>1706</v>
      </c>
      <c r="B7" s="521"/>
      <c r="C7" s="521"/>
      <c r="D7" s="521"/>
      <c r="E7" s="521"/>
      <c r="F7" s="521"/>
      <c r="G7" s="521"/>
      <c r="H7" s="521"/>
      <c r="I7" s="521"/>
      <c r="J7" s="521"/>
      <c r="K7" s="521"/>
      <c r="L7" s="521"/>
      <c r="M7" s="521"/>
      <c r="N7" s="521"/>
      <c r="O7" s="521"/>
      <c r="P7" s="521"/>
      <c r="Q7" s="521"/>
      <c r="R7" s="521"/>
      <c r="S7" s="521"/>
      <c r="T7" s="521"/>
      <c r="U7" s="521"/>
      <c r="V7" s="521"/>
      <c r="W7" s="521"/>
    </row>
    <row r="8" spans="1:27" s="435" customFormat="1" ht="58">
      <c r="A8" s="3" t="s">
        <v>471</v>
      </c>
      <c r="B8" s="434" t="s">
        <v>1707</v>
      </c>
      <c r="C8" s="3" t="s">
        <v>500</v>
      </c>
      <c r="D8" s="3" t="s">
        <v>1711</v>
      </c>
      <c r="E8" s="472" t="s">
        <v>1708</v>
      </c>
      <c r="F8" s="434" t="s">
        <v>1709</v>
      </c>
      <c r="G8" s="3" t="s">
        <v>1710</v>
      </c>
      <c r="H8" s="3" t="s">
        <v>1712</v>
      </c>
      <c r="I8" s="3" t="s">
        <v>1713</v>
      </c>
      <c r="J8" s="3" t="s">
        <v>1714</v>
      </c>
      <c r="K8" s="3" t="s">
        <v>1715</v>
      </c>
      <c r="L8" s="3" t="s">
        <v>1806</v>
      </c>
      <c r="M8" s="3" t="s">
        <v>1807</v>
      </c>
      <c r="N8" s="3" t="s">
        <v>1716</v>
      </c>
      <c r="O8" s="3" t="s">
        <v>1717</v>
      </c>
      <c r="P8" s="3" t="s">
        <v>1718</v>
      </c>
      <c r="Q8" s="3" t="s">
        <v>1719</v>
      </c>
      <c r="R8" s="3" t="s">
        <v>1720</v>
      </c>
      <c r="S8" s="3" t="s">
        <v>1721</v>
      </c>
      <c r="T8" s="3" t="s">
        <v>1808</v>
      </c>
      <c r="U8" s="3" t="s">
        <v>555</v>
      </c>
      <c r="V8" s="434" t="s">
        <v>539</v>
      </c>
      <c r="W8" s="434"/>
    </row>
    <row r="9" spans="1:27" ht="43.5">
      <c r="A9" s="5">
        <v>1</v>
      </c>
      <c r="B9" s="160" t="s">
        <v>1</v>
      </c>
      <c r="C9" s="175" t="s">
        <v>7</v>
      </c>
      <c r="D9" s="436">
        <v>156.90100000000001</v>
      </c>
      <c r="E9" s="167" t="s">
        <v>1088</v>
      </c>
      <c r="F9" s="5">
        <v>12</v>
      </c>
      <c r="G9" s="5">
        <v>40</v>
      </c>
      <c r="H9" s="431"/>
      <c r="I9" s="442">
        <v>0</v>
      </c>
      <c r="J9" s="437">
        <v>0</v>
      </c>
      <c r="K9" s="438">
        <v>0</v>
      </c>
      <c r="L9" s="421" t="s">
        <v>1862</v>
      </c>
      <c r="M9" s="421" t="s">
        <v>1863</v>
      </c>
      <c r="N9" s="431">
        <v>45970</v>
      </c>
      <c r="O9" s="440" t="s">
        <v>1722</v>
      </c>
      <c r="P9" s="421">
        <v>9546473499</v>
      </c>
      <c r="Q9" s="446" t="s">
        <v>1723</v>
      </c>
      <c r="R9" s="440" t="s">
        <v>1724</v>
      </c>
      <c r="S9" s="440" t="s">
        <v>1725</v>
      </c>
      <c r="T9" s="483" t="s">
        <v>1864</v>
      </c>
      <c r="U9" s="440" t="s">
        <v>1726</v>
      </c>
      <c r="V9" s="441"/>
      <c r="W9" s="441"/>
      <c r="Y9" s="38" t="s">
        <v>1</v>
      </c>
    </row>
    <row r="10" spans="1:27" ht="29">
      <c r="A10" s="5">
        <f>A9+1</f>
        <v>2</v>
      </c>
      <c r="B10" s="160" t="s">
        <v>215</v>
      </c>
      <c r="C10" s="175" t="s">
        <v>12</v>
      </c>
      <c r="D10" s="436">
        <v>37.729999999999997</v>
      </c>
      <c r="E10" s="167" t="s">
        <v>1683</v>
      </c>
      <c r="F10" s="5">
        <v>7</v>
      </c>
      <c r="G10" s="5">
        <v>33</v>
      </c>
      <c r="H10" s="431">
        <v>45861</v>
      </c>
      <c r="I10" s="442">
        <v>0</v>
      </c>
      <c r="J10" s="442">
        <v>0</v>
      </c>
      <c r="K10" s="443">
        <v>10</v>
      </c>
      <c r="L10" s="421" t="s">
        <v>1865</v>
      </c>
      <c r="M10" s="421" t="s">
        <v>1818</v>
      </c>
      <c r="N10" s="431">
        <v>45942</v>
      </c>
      <c r="O10" s="440" t="s">
        <v>1208</v>
      </c>
      <c r="P10" s="421">
        <v>9113363892</v>
      </c>
      <c r="Q10" s="446" t="s">
        <v>1727</v>
      </c>
      <c r="R10" s="440" t="s">
        <v>1728</v>
      </c>
      <c r="S10" s="440"/>
      <c r="T10" s="458"/>
      <c r="U10" s="440" t="s">
        <v>1729</v>
      </c>
      <c r="V10" s="441"/>
      <c r="W10" s="441"/>
      <c r="Y10" s="38" t="s">
        <v>392</v>
      </c>
    </row>
    <row r="11" spans="1:27" ht="29">
      <c r="A11" s="5">
        <f t="shared" ref="A11:A43" si="0">A10+1</f>
        <v>3</v>
      </c>
      <c r="B11" s="484" t="s">
        <v>327</v>
      </c>
      <c r="C11" s="175" t="s">
        <v>332</v>
      </c>
      <c r="D11" s="436">
        <v>226.73699999999999</v>
      </c>
      <c r="E11" s="167" t="s">
        <v>1866</v>
      </c>
      <c r="F11" s="5">
        <v>8</v>
      </c>
      <c r="G11" s="5">
        <v>27</v>
      </c>
      <c r="H11" s="431"/>
      <c r="I11" s="442">
        <v>0</v>
      </c>
      <c r="J11" s="442">
        <v>0</v>
      </c>
      <c r="K11" s="443">
        <v>0</v>
      </c>
      <c r="L11" s="446" t="s">
        <v>1837</v>
      </c>
      <c r="M11" s="446" t="s">
        <v>1838</v>
      </c>
      <c r="N11" s="431"/>
      <c r="O11" s="448"/>
      <c r="P11" s="167"/>
      <c r="Q11" s="448"/>
      <c r="R11" s="446"/>
      <c r="S11" s="449"/>
      <c r="T11" s="485"/>
      <c r="U11" s="439"/>
      <c r="V11" s="447"/>
      <c r="W11" s="447"/>
    </row>
    <row r="12" spans="1:27" ht="29">
      <c r="A12" s="5">
        <f t="shared" si="0"/>
        <v>4</v>
      </c>
      <c r="B12" s="160" t="s">
        <v>328</v>
      </c>
      <c r="C12" s="175" t="s">
        <v>332</v>
      </c>
      <c r="D12" s="436">
        <v>226.73699999999999</v>
      </c>
      <c r="E12" s="167" t="s">
        <v>1686</v>
      </c>
      <c r="F12" s="5">
        <v>10</v>
      </c>
      <c r="G12" s="5">
        <v>30</v>
      </c>
      <c r="H12" s="431"/>
      <c r="I12" s="442">
        <v>0</v>
      </c>
      <c r="J12" s="442">
        <v>0</v>
      </c>
      <c r="K12" s="443">
        <v>0</v>
      </c>
      <c r="L12" s="425" t="s">
        <v>1837</v>
      </c>
      <c r="M12" s="425" t="s">
        <v>1838</v>
      </c>
      <c r="N12" s="431"/>
      <c r="O12" s="446" t="s">
        <v>1734</v>
      </c>
      <c r="P12" s="446">
        <v>9905954299</v>
      </c>
      <c r="Q12" s="446" t="s">
        <v>1735</v>
      </c>
      <c r="R12" s="446" t="s">
        <v>1728</v>
      </c>
      <c r="S12" s="433" t="s">
        <v>1736</v>
      </c>
      <c r="T12" s="486"/>
      <c r="U12" s="446" t="s">
        <v>1726</v>
      </c>
      <c r="V12" s="447"/>
      <c r="W12" s="447"/>
    </row>
    <row r="13" spans="1:27" ht="43.5">
      <c r="A13" s="5">
        <f t="shared" si="0"/>
        <v>5</v>
      </c>
      <c r="B13" s="160" t="s">
        <v>337</v>
      </c>
      <c r="C13" s="175" t="s">
        <v>8</v>
      </c>
      <c r="D13" s="444">
        <v>141.87401499999999</v>
      </c>
      <c r="E13" s="167" t="s">
        <v>1684</v>
      </c>
      <c r="F13" s="5">
        <v>8</v>
      </c>
      <c r="G13" s="5">
        <v>27</v>
      </c>
      <c r="H13" s="431"/>
      <c r="I13" s="442">
        <v>0</v>
      </c>
      <c r="J13" s="442">
        <v>0</v>
      </c>
      <c r="K13" s="443">
        <v>35</v>
      </c>
      <c r="L13" s="473" t="s">
        <v>1867</v>
      </c>
      <c r="M13" s="421" t="s">
        <v>1811</v>
      </c>
      <c r="N13" s="431">
        <v>45948</v>
      </c>
      <c r="O13" s="448" t="s">
        <v>1730</v>
      </c>
      <c r="P13" s="167">
        <v>6305201858</v>
      </c>
      <c r="Q13" s="440" t="s">
        <v>1731</v>
      </c>
      <c r="R13" s="440" t="s">
        <v>1728</v>
      </c>
      <c r="S13" s="449" t="s">
        <v>1732</v>
      </c>
      <c r="T13" s="431"/>
      <c r="U13" s="446" t="s">
        <v>1733</v>
      </c>
      <c r="V13" s="441"/>
      <c r="W13" s="441"/>
      <c r="Y13" s="38" t="s">
        <v>353</v>
      </c>
      <c r="Z13" s="38">
        <f>N13-H13</f>
        <v>45948</v>
      </c>
      <c r="AA13" s="445" t="e">
        <f>#REF!/Z13</f>
        <v>#REF!</v>
      </c>
    </row>
    <row r="14" spans="1:27" ht="29">
      <c r="A14" s="5">
        <f t="shared" si="0"/>
        <v>6</v>
      </c>
      <c r="B14" s="484" t="s">
        <v>360</v>
      </c>
      <c r="C14" s="175" t="s">
        <v>37</v>
      </c>
      <c r="D14" s="436">
        <v>80.408017000000001</v>
      </c>
      <c r="E14" s="167" t="s">
        <v>1868</v>
      </c>
      <c r="F14" s="5">
        <v>7</v>
      </c>
      <c r="G14" s="5">
        <v>27</v>
      </c>
      <c r="H14" s="431"/>
      <c r="I14" s="442">
        <v>0</v>
      </c>
      <c r="J14" s="442">
        <v>0</v>
      </c>
      <c r="K14" s="443">
        <v>0</v>
      </c>
      <c r="L14" s="446" t="s">
        <v>1837</v>
      </c>
      <c r="M14" s="446" t="s">
        <v>1838</v>
      </c>
      <c r="N14" s="431"/>
      <c r="O14" s="448"/>
      <c r="P14" s="167"/>
      <c r="Q14" s="448"/>
      <c r="R14" s="446"/>
      <c r="S14" s="449"/>
      <c r="T14" s="485"/>
      <c r="U14" s="439"/>
      <c r="V14" s="447"/>
      <c r="W14" s="447"/>
    </row>
    <row r="15" spans="1:27" ht="28" customHeight="1">
      <c r="A15" s="5">
        <f t="shared" si="0"/>
        <v>7</v>
      </c>
      <c r="B15" s="160" t="s">
        <v>359</v>
      </c>
      <c r="C15" s="175" t="s">
        <v>12</v>
      </c>
      <c r="D15" s="444">
        <v>37.729999999999997</v>
      </c>
      <c r="E15" s="167" t="s">
        <v>1687</v>
      </c>
      <c r="F15" s="5">
        <v>7</v>
      </c>
      <c r="G15" s="5">
        <v>23</v>
      </c>
      <c r="H15" s="431">
        <v>45934</v>
      </c>
      <c r="I15" s="442">
        <v>4</v>
      </c>
      <c r="J15" s="442">
        <v>4</v>
      </c>
      <c r="K15" s="443">
        <v>8</v>
      </c>
      <c r="L15" s="421" t="s">
        <v>1394</v>
      </c>
      <c r="M15" s="421" t="s">
        <v>1813</v>
      </c>
      <c r="N15" s="431">
        <v>45940</v>
      </c>
      <c r="O15" s="448" t="s">
        <v>1737</v>
      </c>
      <c r="P15" s="167">
        <v>9748515261</v>
      </c>
      <c r="Q15" s="448"/>
      <c r="R15" s="446" t="s">
        <v>1728</v>
      </c>
      <c r="S15" s="448"/>
      <c r="T15" s="431"/>
      <c r="U15" s="446"/>
      <c r="V15" s="441"/>
      <c r="W15" s="441"/>
      <c r="Y15" s="38" t="s">
        <v>391</v>
      </c>
    </row>
    <row r="16" spans="1:27" ht="43.5">
      <c r="A16" s="5">
        <f t="shared" si="0"/>
        <v>8</v>
      </c>
      <c r="B16" s="160" t="s">
        <v>370</v>
      </c>
      <c r="C16" s="175" t="s">
        <v>12</v>
      </c>
      <c r="D16" s="444">
        <v>37.729999999999997</v>
      </c>
      <c r="E16" s="167" t="s">
        <v>1662</v>
      </c>
      <c r="F16" s="5">
        <v>6</v>
      </c>
      <c r="G16" s="5">
        <v>26</v>
      </c>
      <c r="H16" s="431">
        <v>45936</v>
      </c>
      <c r="I16" s="442">
        <v>5</v>
      </c>
      <c r="J16" s="442">
        <v>4</v>
      </c>
      <c r="K16" s="443">
        <v>12</v>
      </c>
      <c r="L16" s="421" t="s">
        <v>1819</v>
      </c>
      <c r="M16" s="421" t="s">
        <v>1818</v>
      </c>
      <c r="N16" s="431">
        <v>45943</v>
      </c>
      <c r="O16" s="440" t="s">
        <v>1738</v>
      </c>
      <c r="P16" s="421">
        <v>7061046700</v>
      </c>
      <c r="Q16" s="446" t="s">
        <v>1869</v>
      </c>
      <c r="R16" s="440" t="s">
        <v>1728</v>
      </c>
      <c r="S16" s="446" t="s">
        <v>1739</v>
      </c>
      <c r="T16" s="486"/>
      <c r="U16" s="446" t="s">
        <v>1740</v>
      </c>
      <c r="V16" s="441" t="s">
        <v>1741</v>
      </c>
      <c r="W16" s="441"/>
      <c r="Y16" s="38" t="s">
        <v>402</v>
      </c>
    </row>
    <row r="17" spans="1:25" ht="43.5">
      <c r="A17" s="5">
        <f t="shared" si="0"/>
        <v>9</v>
      </c>
      <c r="B17" s="160" t="s">
        <v>375</v>
      </c>
      <c r="C17" s="5" t="s">
        <v>71</v>
      </c>
      <c r="D17" s="444">
        <v>44.728000000000002</v>
      </c>
      <c r="E17" s="167" t="s">
        <v>1594</v>
      </c>
      <c r="F17" s="5">
        <v>8</v>
      </c>
      <c r="G17" s="5">
        <v>30</v>
      </c>
      <c r="H17" s="431">
        <v>45938</v>
      </c>
      <c r="I17" s="442">
        <v>0</v>
      </c>
      <c r="J17" s="442">
        <v>0</v>
      </c>
      <c r="K17" s="443">
        <v>0</v>
      </c>
      <c r="L17" s="421" t="s">
        <v>1870</v>
      </c>
      <c r="M17" s="421" t="s">
        <v>1815</v>
      </c>
      <c r="N17" s="431">
        <f>H17+7</f>
        <v>45945</v>
      </c>
      <c r="O17" s="440" t="s">
        <v>1742</v>
      </c>
      <c r="P17" s="421">
        <v>9382586568</v>
      </c>
      <c r="Q17" s="440" t="s">
        <v>1816</v>
      </c>
      <c r="R17" s="446" t="s">
        <v>1728</v>
      </c>
      <c r="S17" s="440" t="s">
        <v>1817</v>
      </c>
      <c r="T17" s="431"/>
      <c r="U17" s="446" t="s">
        <v>1743</v>
      </c>
      <c r="V17" s="447"/>
      <c r="W17" s="447"/>
      <c r="Y17" s="38" t="s">
        <v>669</v>
      </c>
    </row>
    <row r="18" spans="1:25" ht="43.5">
      <c r="A18" s="5">
        <f t="shared" si="0"/>
        <v>10</v>
      </c>
      <c r="B18" s="160" t="s">
        <v>373</v>
      </c>
      <c r="C18" s="175" t="s">
        <v>1565</v>
      </c>
      <c r="D18" s="444">
        <v>74.632000000000005</v>
      </c>
      <c r="E18" s="167" t="s">
        <v>1688</v>
      </c>
      <c r="F18" s="5">
        <v>9</v>
      </c>
      <c r="G18" s="5">
        <v>20</v>
      </c>
      <c r="H18" s="431">
        <v>45935</v>
      </c>
      <c r="I18" s="442">
        <v>5</v>
      </c>
      <c r="J18" s="442">
        <v>3</v>
      </c>
      <c r="K18" s="443">
        <v>15</v>
      </c>
      <c r="L18" s="421" t="s">
        <v>1871</v>
      </c>
      <c r="M18" s="421" t="s">
        <v>1818</v>
      </c>
      <c r="N18" s="431">
        <f>H18+10</f>
        <v>45945</v>
      </c>
      <c r="O18" s="446" t="s">
        <v>1744</v>
      </c>
      <c r="P18" s="446">
        <v>8392001517</v>
      </c>
      <c r="Q18" s="448" t="s">
        <v>1745</v>
      </c>
      <c r="R18" s="446" t="s">
        <v>1728</v>
      </c>
      <c r="S18" s="433" t="s">
        <v>1746</v>
      </c>
      <c r="T18" s="486"/>
      <c r="U18" s="446" t="s">
        <v>1740</v>
      </c>
      <c r="V18" s="441" t="s">
        <v>1747</v>
      </c>
      <c r="W18" s="441"/>
      <c r="Y18" s="38" t="s">
        <v>459</v>
      </c>
    </row>
    <row r="19" spans="1:25" ht="58">
      <c r="A19" s="5">
        <f t="shared" si="0"/>
        <v>11</v>
      </c>
      <c r="B19" s="160" t="s">
        <v>382</v>
      </c>
      <c r="C19" s="175" t="s">
        <v>12</v>
      </c>
      <c r="D19" s="436">
        <v>37.729999999999997</v>
      </c>
      <c r="E19" s="167" t="s">
        <v>1653</v>
      </c>
      <c r="F19" s="5">
        <v>7</v>
      </c>
      <c r="G19" s="5">
        <v>28</v>
      </c>
      <c r="H19" s="431">
        <v>45935</v>
      </c>
      <c r="I19" s="442">
        <v>5</v>
      </c>
      <c r="J19" s="442">
        <v>0</v>
      </c>
      <c r="K19" s="443">
        <v>12</v>
      </c>
      <c r="L19" s="421" t="s">
        <v>1872</v>
      </c>
      <c r="M19" s="421" t="s">
        <v>1818</v>
      </c>
      <c r="N19" s="431">
        <v>45942</v>
      </c>
      <c r="O19" s="448" t="s">
        <v>1748</v>
      </c>
      <c r="P19" s="167">
        <v>8250547694</v>
      </c>
      <c r="Q19" s="440" t="s">
        <v>1820</v>
      </c>
      <c r="R19" s="446" t="s">
        <v>1728</v>
      </c>
      <c r="S19" s="446" t="s">
        <v>1749</v>
      </c>
      <c r="T19" s="487" t="s">
        <v>1821</v>
      </c>
      <c r="U19" s="446" t="s">
        <v>1743</v>
      </c>
      <c r="V19" s="441" t="s">
        <v>1694</v>
      </c>
      <c r="W19" s="441"/>
      <c r="Y19" s="38" t="s">
        <v>464</v>
      </c>
    </row>
    <row r="20" spans="1:25" ht="43.5">
      <c r="A20" s="5">
        <f t="shared" si="0"/>
        <v>12</v>
      </c>
      <c r="B20" s="160" t="s">
        <v>384</v>
      </c>
      <c r="C20" s="175" t="s">
        <v>12</v>
      </c>
      <c r="D20" s="444">
        <v>37.729999999999997</v>
      </c>
      <c r="E20" s="167" t="s">
        <v>1663</v>
      </c>
      <c r="F20" s="5">
        <v>7</v>
      </c>
      <c r="G20" s="5">
        <v>27</v>
      </c>
      <c r="H20" s="431">
        <v>45938</v>
      </c>
      <c r="I20" s="442">
        <v>4</v>
      </c>
      <c r="J20" s="442">
        <v>4</v>
      </c>
      <c r="K20" s="443">
        <v>4</v>
      </c>
      <c r="L20" s="421" t="s">
        <v>1834</v>
      </c>
      <c r="M20" s="421" t="s">
        <v>1815</v>
      </c>
      <c r="N20" s="431">
        <v>45943</v>
      </c>
      <c r="O20" s="448" t="s">
        <v>1750</v>
      </c>
      <c r="P20" s="167">
        <v>97733235217</v>
      </c>
      <c r="Q20" s="440" t="s">
        <v>1820</v>
      </c>
      <c r="R20" s="446" t="s">
        <v>1728</v>
      </c>
      <c r="S20" s="449" t="s">
        <v>1751</v>
      </c>
      <c r="T20" s="487" t="s">
        <v>1821</v>
      </c>
      <c r="U20" s="446" t="s">
        <v>1743</v>
      </c>
      <c r="V20" s="441" t="s">
        <v>1741</v>
      </c>
      <c r="W20" s="441"/>
      <c r="Y20" s="38" t="s">
        <v>403</v>
      </c>
    </row>
    <row r="21" spans="1:25" ht="43.5">
      <c r="A21" s="5">
        <f t="shared" si="0"/>
        <v>13</v>
      </c>
      <c r="B21" s="160" t="s">
        <v>385</v>
      </c>
      <c r="C21" s="175" t="s">
        <v>37</v>
      </c>
      <c r="D21" s="444">
        <v>80.408000000000001</v>
      </c>
      <c r="E21" s="167" t="s">
        <v>1689</v>
      </c>
      <c r="F21" s="5">
        <v>6</v>
      </c>
      <c r="G21" s="5">
        <v>16</v>
      </c>
      <c r="H21" s="431"/>
      <c r="I21" s="442">
        <v>0</v>
      </c>
      <c r="J21" s="442">
        <v>0</v>
      </c>
      <c r="K21" s="443">
        <v>0</v>
      </c>
      <c r="L21" s="421" t="s">
        <v>1822</v>
      </c>
      <c r="M21" s="421" t="s">
        <v>1815</v>
      </c>
      <c r="N21" s="431">
        <v>45952</v>
      </c>
      <c r="O21" s="448" t="s">
        <v>1823</v>
      </c>
      <c r="P21" s="167">
        <v>9593717231</v>
      </c>
      <c r="Q21" s="440" t="s">
        <v>1824</v>
      </c>
      <c r="R21" s="446" t="s">
        <v>1728</v>
      </c>
      <c r="S21" s="448"/>
      <c r="T21" s="431"/>
      <c r="U21" s="446" t="s">
        <v>1743</v>
      </c>
      <c r="V21" s="441" t="s">
        <v>1752</v>
      </c>
      <c r="W21" s="441"/>
      <c r="Y21" s="38" t="s">
        <v>667</v>
      </c>
    </row>
    <row r="22" spans="1:25" ht="43.5">
      <c r="A22" s="5">
        <f t="shared" si="0"/>
        <v>14</v>
      </c>
      <c r="B22" s="160" t="s">
        <v>386</v>
      </c>
      <c r="C22" s="175" t="s">
        <v>54</v>
      </c>
      <c r="D22" s="444">
        <v>94.408000000000001</v>
      </c>
      <c r="E22" s="167" t="s">
        <v>1664</v>
      </c>
      <c r="F22" s="5">
        <v>7</v>
      </c>
      <c r="G22" s="5">
        <v>24</v>
      </c>
      <c r="H22" s="431"/>
      <c r="I22" s="442">
        <v>0</v>
      </c>
      <c r="J22" s="442">
        <v>0</v>
      </c>
      <c r="K22" s="443">
        <v>0</v>
      </c>
      <c r="L22" s="421" t="s">
        <v>1873</v>
      </c>
      <c r="M22" s="421" t="s">
        <v>1815</v>
      </c>
      <c r="N22" s="431">
        <v>45955</v>
      </c>
      <c r="O22" s="448" t="s">
        <v>1753</v>
      </c>
      <c r="P22" s="167"/>
      <c r="Q22" s="448"/>
      <c r="R22" s="446" t="s">
        <v>1728</v>
      </c>
      <c r="S22" s="433" t="s">
        <v>1754</v>
      </c>
      <c r="T22" s="488" t="s">
        <v>1825</v>
      </c>
      <c r="U22" s="446" t="s">
        <v>1743</v>
      </c>
      <c r="V22" s="441" t="s">
        <v>1752</v>
      </c>
      <c r="W22" s="441"/>
      <c r="Y22" s="38" t="s">
        <v>396</v>
      </c>
    </row>
    <row r="23" spans="1:25" ht="43.5">
      <c r="A23" s="5">
        <f t="shared" si="0"/>
        <v>15</v>
      </c>
      <c r="B23" s="160" t="s">
        <v>388</v>
      </c>
      <c r="C23" s="175" t="s">
        <v>24</v>
      </c>
      <c r="D23" s="444">
        <v>72.238</v>
      </c>
      <c r="E23" s="167" t="s">
        <v>1665</v>
      </c>
      <c r="F23" s="5">
        <v>15</v>
      </c>
      <c r="G23" s="5">
        <v>45</v>
      </c>
      <c r="H23" s="431">
        <v>45936</v>
      </c>
      <c r="I23" s="442">
        <v>5</v>
      </c>
      <c r="J23" s="442">
        <v>5</v>
      </c>
      <c r="K23" s="443">
        <v>10</v>
      </c>
      <c r="L23" s="421" t="s">
        <v>1874</v>
      </c>
      <c r="M23" s="421" t="s">
        <v>1814</v>
      </c>
      <c r="N23" s="431">
        <v>45945</v>
      </c>
      <c r="O23" s="448" t="s">
        <v>1755</v>
      </c>
      <c r="P23" s="167">
        <v>6202654628</v>
      </c>
      <c r="Q23" s="448" t="s">
        <v>1756</v>
      </c>
      <c r="R23" s="446" t="s">
        <v>1728</v>
      </c>
      <c r="S23" s="433" t="s">
        <v>1757</v>
      </c>
      <c r="T23" s="486"/>
      <c r="U23" s="446" t="s">
        <v>1743</v>
      </c>
      <c r="V23" s="441" t="s">
        <v>1752</v>
      </c>
      <c r="W23" s="441"/>
      <c r="Y23" s="38" t="s">
        <v>665</v>
      </c>
    </row>
    <row r="24" spans="1:25" ht="43.5">
      <c r="A24" s="5">
        <f t="shared" si="0"/>
        <v>16</v>
      </c>
      <c r="B24" s="62" t="s">
        <v>389</v>
      </c>
      <c r="C24" s="62" t="s">
        <v>24</v>
      </c>
      <c r="D24" s="436">
        <v>72.238</v>
      </c>
      <c r="E24" s="167" t="s">
        <v>1690</v>
      </c>
      <c r="F24" s="5">
        <v>8</v>
      </c>
      <c r="G24" s="5">
        <v>34</v>
      </c>
      <c r="H24" s="431">
        <v>45918</v>
      </c>
      <c r="I24" s="442">
        <v>6</v>
      </c>
      <c r="J24" s="442">
        <v>6</v>
      </c>
      <c r="K24" s="436">
        <v>72.238</v>
      </c>
      <c r="L24" s="489" t="s">
        <v>1857</v>
      </c>
      <c r="M24" s="421" t="s">
        <v>1875</v>
      </c>
      <c r="N24" s="431">
        <v>45941</v>
      </c>
      <c r="O24" s="440" t="s">
        <v>1758</v>
      </c>
      <c r="P24" s="421">
        <v>8670708587</v>
      </c>
      <c r="Q24" s="440" t="s">
        <v>1759</v>
      </c>
      <c r="R24" s="446" t="s">
        <v>1826</v>
      </c>
      <c r="S24" s="433" t="s">
        <v>1760</v>
      </c>
      <c r="T24" s="486"/>
      <c r="U24" s="446" t="s">
        <v>1743</v>
      </c>
      <c r="V24" s="441" t="s">
        <v>1761</v>
      </c>
      <c r="W24" s="441"/>
      <c r="Y24" s="38" t="s">
        <v>389</v>
      </c>
    </row>
    <row r="25" spans="1:25" ht="43.5">
      <c r="A25" s="5">
        <v>16</v>
      </c>
      <c r="B25" s="160" t="s">
        <v>390</v>
      </c>
      <c r="C25" s="175" t="s">
        <v>82</v>
      </c>
      <c r="D25" s="436">
        <v>66.268000000000001</v>
      </c>
      <c r="E25" s="167" t="s">
        <v>1690</v>
      </c>
      <c r="F25" s="5"/>
      <c r="G25" s="5"/>
      <c r="H25" s="431"/>
      <c r="I25" s="442">
        <v>0</v>
      </c>
      <c r="J25" s="442">
        <v>0</v>
      </c>
      <c r="K25" s="436">
        <v>0</v>
      </c>
      <c r="L25" s="421"/>
      <c r="M25" s="421" t="s">
        <v>1876</v>
      </c>
      <c r="N25" s="431"/>
      <c r="O25" s="440" t="s">
        <v>1758</v>
      </c>
      <c r="P25" s="421">
        <v>8670708587</v>
      </c>
      <c r="Q25" s="440" t="s">
        <v>1759</v>
      </c>
      <c r="R25" s="446" t="s">
        <v>1826</v>
      </c>
      <c r="S25" s="433" t="s">
        <v>1760</v>
      </c>
      <c r="T25" s="486"/>
      <c r="U25" s="446"/>
      <c r="V25" s="441"/>
      <c r="W25" s="441"/>
    </row>
    <row r="26" spans="1:25" ht="43.5">
      <c r="A26" s="5">
        <f>A24+1</f>
        <v>17</v>
      </c>
      <c r="B26" s="160" t="s">
        <v>391</v>
      </c>
      <c r="C26" s="175" t="s">
        <v>790</v>
      </c>
      <c r="D26" s="436">
        <v>54.417999999999999</v>
      </c>
      <c r="E26" s="167" t="s">
        <v>1691</v>
      </c>
      <c r="F26" s="5">
        <v>8</v>
      </c>
      <c r="G26" s="5">
        <v>28</v>
      </c>
      <c r="H26" s="431">
        <v>45923</v>
      </c>
      <c r="I26" s="442">
        <v>6</v>
      </c>
      <c r="J26" s="442">
        <v>6</v>
      </c>
      <c r="K26" s="443">
        <v>25</v>
      </c>
      <c r="L26" s="421" t="s">
        <v>1877</v>
      </c>
      <c r="M26" s="421" t="s">
        <v>1878</v>
      </c>
      <c r="N26" s="431">
        <v>45942</v>
      </c>
      <c r="O26" s="440" t="s">
        <v>1762</v>
      </c>
      <c r="P26" s="421">
        <v>9525701017</v>
      </c>
      <c r="Q26" s="446" t="s">
        <v>1763</v>
      </c>
      <c r="R26" s="446" t="s">
        <v>1826</v>
      </c>
      <c r="S26" s="446" t="s">
        <v>1764</v>
      </c>
      <c r="T26" s="486"/>
      <c r="U26" s="446" t="s">
        <v>1743</v>
      </c>
      <c r="V26" s="441" t="s">
        <v>1694</v>
      </c>
      <c r="W26" s="441"/>
      <c r="Y26" s="38" t="s">
        <v>382</v>
      </c>
    </row>
    <row r="27" spans="1:25" ht="58.5" customHeight="1">
      <c r="A27" s="5">
        <f t="shared" si="0"/>
        <v>18</v>
      </c>
      <c r="B27" s="160" t="s">
        <v>392</v>
      </c>
      <c r="C27" s="175" t="s">
        <v>192</v>
      </c>
      <c r="D27" s="436">
        <v>89.146000000000001</v>
      </c>
      <c r="E27" s="167" t="s">
        <v>1272</v>
      </c>
      <c r="F27" s="5">
        <v>7</v>
      </c>
      <c r="G27" s="5">
        <v>35</v>
      </c>
      <c r="H27" s="431">
        <v>45936</v>
      </c>
      <c r="I27" s="442">
        <v>5</v>
      </c>
      <c r="J27" s="442">
        <v>5</v>
      </c>
      <c r="K27" s="443">
        <v>10</v>
      </c>
      <c r="L27" s="421" t="s">
        <v>1421</v>
      </c>
      <c r="M27" s="421" t="s">
        <v>1814</v>
      </c>
      <c r="N27" s="431">
        <v>45948</v>
      </c>
      <c r="O27" s="440" t="s">
        <v>1272</v>
      </c>
      <c r="P27" s="421" t="s">
        <v>1765</v>
      </c>
      <c r="Q27" s="440" t="s">
        <v>1766</v>
      </c>
      <c r="R27" s="446" t="s">
        <v>1826</v>
      </c>
      <c r="S27" s="433" t="s">
        <v>1767</v>
      </c>
      <c r="T27" s="486"/>
      <c r="U27" s="446" t="s">
        <v>1743</v>
      </c>
      <c r="V27" s="441" t="s">
        <v>1768</v>
      </c>
      <c r="W27" s="441"/>
      <c r="Y27" s="38" t="s">
        <v>673</v>
      </c>
    </row>
    <row r="28" spans="1:25" ht="43.5">
      <c r="A28" s="5">
        <f t="shared" si="0"/>
        <v>19</v>
      </c>
      <c r="B28" s="160" t="s">
        <v>663</v>
      </c>
      <c r="C28" s="175" t="s">
        <v>12</v>
      </c>
      <c r="D28" s="436">
        <v>37.729999999999997</v>
      </c>
      <c r="E28" s="167" t="s">
        <v>1654</v>
      </c>
      <c r="F28" s="5">
        <v>8</v>
      </c>
      <c r="G28" s="5">
        <v>24</v>
      </c>
      <c r="H28" s="431">
        <v>45937</v>
      </c>
      <c r="I28" s="442">
        <v>4</v>
      </c>
      <c r="J28" s="442">
        <v>4</v>
      </c>
      <c r="K28" s="443">
        <v>9</v>
      </c>
      <c r="L28" s="421" t="s">
        <v>1879</v>
      </c>
      <c r="M28" s="421" t="s">
        <v>1814</v>
      </c>
      <c r="N28" s="431">
        <v>45941</v>
      </c>
      <c r="O28" s="440" t="s">
        <v>1769</v>
      </c>
      <c r="P28" s="421">
        <v>8116042648</v>
      </c>
      <c r="Q28" s="440" t="s">
        <v>1827</v>
      </c>
      <c r="R28" s="446" t="s">
        <v>1826</v>
      </c>
      <c r="S28" s="440" t="s">
        <v>1828</v>
      </c>
      <c r="T28" s="431"/>
      <c r="U28" s="446" t="s">
        <v>1743</v>
      </c>
      <c r="V28" s="441" t="s">
        <v>1770</v>
      </c>
      <c r="W28" s="441"/>
      <c r="Y28" s="38" t="s">
        <v>666</v>
      </c>
    </row>
    <row r="29" spans="1:25" ht="43.5">
      <c r="A29" s="5">
        <f t="shared" si="0"/>
        <v>20</v>
      </c>
      <c r="B29" s="160" t="s">
        <v>664</v>
      </c>
      <c r="C29" s="175" t="s">
        <v>11</v>
      </c>
      <c r="D29" s="436">
        <v>36.045000000000002</v>
      </c>
      <c r="E29" s="167" t="s">
        <v>1692</v>
      </c>
      <c r="F29" s="4">
        <v>12</v>
      </c>
      <c r="G29" s="5">
        <v>36</v>
      </c>
      <c r="H29" s="431">
        <v>45935</v>
      </c>
      <c r="I29" s="442">
        <v>5</v>
      </c>
      <c r="J29" s="442">
        <v>4</v>
      </c>
      <c r="K29" s="443">
        <v>10</v>
      </c>
      <c r="L29" s="446" t="s">
        <v>1819</v>
      </c>
      <c r="M29" s="421" t="s">
        <v>1818</v>
      </c>
      <c r="N29" s="431">
        <v>45940</v>
      </c>
      <c r="O29" s="440" t="s">
        <v>1771</v>
      </c>
      <c r="P29" s="421">
        <v>8709096040</v>
      </c>
      <c r="Q29" s="440" t="s">
        <v>1827</v>
      </c>
      <c r="R29" s="446" t="s">
        <v>1826</v>
      </c>
      <c r="S29" s="448" t="s">
        <v>1829</v>
      </c>
      <c r="T29" s="431"/>
      <c r="U29" s="446" t="s">
        <v>1743</v>
      </c>
      <c r="V29" s="441" t="s">
        <v>1772</v>
      </c>
      <c r="W29" s="441"/>
      <c r="Y29" s="38" t="s">
        <v>664</v>
      </c>
    </row>
    <row r="30" spans="1:25" ht="43.5">
      <c r="A30" s="5">
        <f t="shared" si="0"/>
        <v>21</v>
      </c>
      <c r="B30" s="160" t="s">
        <v>666</v>
      </c>
      <c r="C30" s="175" t="s">
        <v>12</v>
      </c>
      <c r="D30" s="436">
        <v>37.729999999999997</v>
      </c>
      <c r="E30" s="167" t="s">
        <v>1693</v>
      </c>
      <c r="F30" s="5">
        <v>8</v>
      </c>
      <c r="G30" s="5">
        <v>34</v>
      </c>
      <c r="H30" s="431">
        <v>45935</v>
      </c>
      <c r="I30" s="442">
        <v>6</v>
      </c>
      <c r="J30" s="442">
        <v>6</v>
      </c>
      <c r="K30" s="443">
        <v>25</v>
      </c>
      <c r="L30" s="421" t="s">
        <v>1836</v>
      </c>
      <c r="M30" s="421" t="s">
        <v>1880</v>
      </c>
      <c r="N30" s="431">
        <v>45938</v>
      </c>
      <c r="O30" s="448" t="s">
        <v>1773</v>
      </c>
      <c r="P30" s="167">
        <v>9735945842</v>
      </c>
      <c r="Q30" s="440" t="s">
        <v>1830</v>
      </c>
      <c r="R30" s="446" t="s">
        <v>1826</v>
      </c>
      <c r="S30" s="449" t="s">
        <v>1831</v>
      </c>
      <c r="T30" s="431"/>
      <c r="U30" s="446" t="s">
        <v>1743</v>
      </c>
      <c r="V30" s="447"/>
      <c r="W30" s="447"/>
      <c r="Y30" s="38" t="s">
        <v>668</v>
      </c>
    </row>
    <row r="31" spans="1:25" ht="43.5">
      <c r="A31" s="5">
        <f t="shared" si="0"/>
        <v>22</v>
      </c>
      <c r="B31" s="160" t="s">
        <v>668</v>
      </c>
      <c r="C31" s="175" t="s">
        <v>55</v>
      </c>
      <c r="D31" s="436">
        <v>39.458914000000007</v>
      </c>
      <c r="E31" s="167" t="s">
        <v>1655</v>
      </c>
      <c r="F31" s="5">
        <v>10</v>
      </c>
      <c r="G31" s="5">
        <v>29</v>
      </c>
      <c r="H31" s="431">
        <v>45933</v>
      </c>
      <c r="I31" s="442">
        <v>6</v>
      </c>
      <c r="J31" s="442">
        <v>4</v>
      </c>
      <c r="K31" s="443">
        <v>8</v>
      </c>
      <c r="L31" s="421" t="s">
        <v>1879</v>
      </c>
      <c r="M31" s="421" t="s">
        <v>1881</v>
      </c>
      <c r="N31" s="431">
        <v>45942</v>
      </c>
      <c r="O31" s="440" t="s">
        <v>1774</v>
      </c>
      <c r="P31" s="421">
        <v>8617627491</v>
      </c>
      <c r="Q31" s="448"/>
      <c r="R31" s="446" t="s">
        <v>1826</v>
      </c>
      <c r="S31" s="440" t="s">
        <v>1832</v>
      </c>
      <c r="T31" s="431"/>
      <c r="U31" s="446" t="s">
        <v>1743</v>
      </c>
      <c r="V31" s="441" t="s">
        <v>1694</v>
      </c>
      <c r="W31" s="441"/>
      <c r="Y31" s="38" t="s">
        <v>399</v>
      </c>
    </row>
    <row r="32" spans="1:25" ht="29">
      <c r="A32" s="5">
        <f t="shared" si="0"/>
        <v>23</v>
      </c>
      <c r="B32" s="484" t="s">
        <v>393</v>
      </c>
      <c r="C32" s="175" t="s">
        <v>8</v>
      </c>
      <c r="D32" s="436">
        <v>141.87401499999999</v>
      </c>
      <c r="E32" s="167" t="s">
        <v>1882</v>
      </c>
      <c r="F32" s="5">
        <v>8</v>
      </c>
      <c r="G32" s="5">
        <v>28</v>
      </c>
      <c r="H32" s="431"/>
      <c r="I32" s="442">
        <v>0</v>
      </c>
      <c r="J32" s="442">
        <v>0</v>
      </c>
      <c r="K32" s="443">
        <v>0</v>
      </c>
      <c r="L32" s="446" t="s">
        <v>1837</v>
      </c>
      <c r="M32" s="446" t="s">
        <v>1838</v>
      </c>
      <c r="N32" s="431"/>
      <c r="O32" s="448"/>
      <c r="P32" s="167"/>
      <c r="Q32" s="448"/>
      <c r="R32" s="446"/>
      <c r="S32" s="449"/>
      <c r="T32" s="485"/>
      <c r="U32" s="439"/>
      <c r="V32" s="447"/>
      <c r="W32" s="447"/>
    </row>
    <row r="33" spans="1:25" ht="43.5">
      <c r="A33" s="5">
        <f t="shared" si="0"/>
        <v>24</v>
      </c>
      <c r="B33" s="160" t="s">
        <v>395</v>
      </c>
      <c r="C33" s="175" t="s">
        <v>169</v>
      </c>
      <c r="D33" s="4">
        <v>65.757000000000005</v>
      </c>
      <c r="E33" s="421" t="s">
        <v>1833</v>
      </c>
      <c r="F33" s="4">
        <v>8</v>
      </c>
      <c r="G33" s="5">
        <v>26</v>
      </c>
      <c r="H33" s="450"/>
      <c r="I33" s="58">
        <v>0</v>
      </c>
      <c r="J33" s="58">
        <v>0</v>
      </c>
      <c r="K33" s="451">
        <v>0</v>
      </c>
      <c r="L33" s="425" t="s">
        <v>1883</v>
      </c>
      <c r="M33" s="425" t="s">
        <v>1815</v>
      </c>
      <c r="N33" s="431">
        <v>45936</v>
      </c>
      <c r="O33" s="448" t="s">
        <v>1775</v>
      </c>
      <c r="P33" s="167">
        <v>9679172400</v>
      </c>
      <c r="Q33" s="448" t="s">
        <v>1776</v>
      </c>
      <c r="R33" s="446" t="s">
        <v>1777</v>
      </c>
      <c r="S33" s="449" t="s">
        <v>1778</v>
      </c>
      <c r="T33" s="431"/>
      <c r="U33" s="446" t="s">
        <v>1743</v>
      </c>
      <c r="V33" s="441"/>
      <c r="W33" s="441" t="s">
        <v>395</v>
      </c>
      <c r="Y33" s="38" t="s">
        <v>373</v>
      </c>
    </row>
    <row r="34" spans="1:25" ht="43.5">
      <c r="A34" s="5">
        <f t="shared" si="0"/>
        <v>25</v>
      </c>
      <c r="B34" s="160" t="s">
        <v>669</v>
      </c>
      <c r="C34" s="175" t="s">
        <v>11</v>
      </c>
      <c r="D34" s="444">
        <v>36.045000000000002</v>
      </c>
      <c r="E34" s="167" t="s">
        <v>1695</v>
      </c>
      <c r="F34" s="5">
        <v>8</v>
      </c>
      <c r="G34" s="5">
        <v>26</v>
      </c>
      <c r="H34" s="431">
        <v>45933</v>
      </c>
      <c r="I34" s="442">
        <v>5</v>
      </c>
      <c r="J34" s="442">
        <v>4</v>
      </c>
      <c r="K34" s="443">
        <v>25</v>
      </c>
      <c r="L34" s="421" t="s">
        <v>1877</v>
      </c>
      <c r="M34" s="421" t="s">
        <v>1878</v>
      </c>
      <c r="N34" s="431">
        <v>45941</v>
      </c>
      <c r="O34" s="440" t="s">
        <v>1779</v>
      </c>
      <c r="P34" s="167">
        <v>9635949231</v>
      </c>
      <c r="Q34" s="440" t="s">
        <v>1780</v>
      </c>
      <c r="R34" s="446" t="s">
        <v>1777</v>
      </c>
      <c r="S34" s="449" t="s">
        <v>1781</v>
      </c>
      <c r="T34" s="431"/>
      <c r="U34" s="446" t="s">
        <v>1743</v>
      </c>
      <c r="V34" s="441" t="s">
        <v>1782</v>
      </c>
      <c r="W34" s="441"/>
      <c r="Y34" s="38" t="s">
        <v>385</v>
      </c>
    </row>
    <row r="35" spans="1:25" ht="43.5">
      <c r="A35" s="5">
        <f t="shared" si="0"/>
        <v>26</v>
      </c>
      <c r="B35" s="160" t="s">
        <v>398</v>
      </c>
      <c r="C35" s="175" t="s">
        <v>1560</v>
      </c>
      <c r="D35" s="444">
        <v>65.757000000000005</v>
      </c>
      <c r="E35" s="167" t="s">
        <v>1696</v>
      </c>
      <c r="F35" s="5">
        <v>4</v>
      </c>
      <c r="G35" s="5">
        <v>23</v>
      </c>
      <c r="H35" s="431">
        <v>45937</v>
      </c>
      <c r="I35" s="442">
        <v>4</v>
      </c>
      <c r="J35" s="442">
        <v>4</v>
      </c>
      <c r="K35" s="443">
        <v>8</v>
      </c>
      <c r="L35" s="421" t="s">
        <v>1834</v>
      </c>
      <c r="M35" s="421" t="s">
        <v>1835</v>
      </c>
      <c r="N35" s="431">
        <v>45947</v>
      </c>
      <c r="O35" s="448" t="s">
        <v>1783</v>
      </c>
      <c r="P35" s="167">
        <v>9931126692</v>
      </c>
      <c r="Q35" s="440" t="s">
        <v>1784</v>
      </c>
      <c r="R35" s="446" t="s">
        <v>1777</v>
      </c>
      <c r="S35" s="449" t="s">
        <v>1785</v>
      </c>
      <c r="T35" s="431"/>
      <c r="U35" s="446" t="s">
        <v>1743</v>
      </c>
      <c r="V35" s="441"/>
      <c r="W35" s="441"/>
      <c r="Y35" s="38" t="s">
        <v>400</v>
      </c>
    </row>
    <row r="36" spans="1:25" ht="43.5">
      <c r="A36" s="5">
        <f t="shared" si="0"/>
        <v>27</v>
      </c>
      <c r="B36" s="160" t="s">
        <v>399</v>
      </c>
      <c r="C36" s="175" t="s">
        <v>1566</v>
      </c>
      <c r="D36" s="444">
        <v>77.718000000000004</v>
      </c>
      <c r="E36" s="167" t="s">
        <v>1697</v>
      </c>
      <c r="F36" s="4">
        <v>8</v>
      </c>
      <c r="G36" s="5">
        <v>38</v>
      </c>
      <c r="H36" s="431">
        <v>45935</v>
      </c>
      <c r="I36" s="442">
        <v>5</v>
      </c>
      <c r="J36" s="442">
        <v>4</v>
      </c>
      <c r="K36" s="443">
        <v>14</v>
      </c>
      <c r="L36" s="421" t="s">
        <v>1884</v>
      </c>
      <c r="M36" s="421" t="s">
        <v>1818</v>
      </c>
      <c r="N36" s="431">
        <v>45948</v>
      </c>
      <c r="O36" s="448" t="s">
        <v>1786</v>
      </c>
      <c r="P36" s="167">
        <v>7004691763</v>
      </c>
      <c r="Q36" s="440" t="s">
        <v>1784</v>
      </c>
      <c r="R36" s="446" t="s">
        <v>1777</v>
      </c>
      <c r="S36" s="449" t="s">
        <v>1787</v>
      </c>
      <c r="T36" s="431"/>
      <c r="U36" s="446" t="s">
        <v>1743</v>
      </c>
      <c r="V36" s="441" t="s">
        <v>1788</v>
      </c>
      <c r="W36" s="441"/>
      <c r="Y36" s="38" t="s">
        <v>388</v>
      </c>
    </row>
    <row r="37" spans="1:25" ht="43.5">
      <c r="A37" s="5">
        <f t="shared" si="0"/>
        <v>28</v>
      </c>
      <c r="B37" s="160" t="s">
        <v>400</v>
      </c>
      <c r="C37" s="175" t="s">
        <v>1560</v>
      </c>
      <c r="D37" s="444">
        <v>65.757000000000005</v>
      </c>
      <c r="E37" s="167" t="s">
        <v>1698</v>
      </c>
      <c r="F37" s="5">
        <v>7</v>
      </c>
      <c r="G37" s="5">
        <v>20</v>
      </c>
      <c r="H37" s="431">
        <v>45936</v>
      </c>
      <c r="I37" s="442">
        <v>5</v>
      </c>
      <c r="J37" s="442">
        <v>3</v>
      </c>
      <c r="K37" s="443">
        <v>8</v>
      </c>
      <c r="L37" s="421" t="s">
        <v>1819</v>
      </c>
      <c r="M37" s="421" t="s">
        <v>1813</v>
      </c>
      <c r="N37" s="431">
        <v>45946</v>
      </c>
      <c r="O37" s="448"/>
      <c r="P37" s="167"/>
      <c r="Q37" s="440" t="s">
        <v>1789</v>
      </c>
      <c r="R37" s="446" t="s">
        <v>1777</v>
      </c>
      <c r="S37" s="448"/>
      <c r="T37" s="431"/>
      <c r="U37" s="446" t="s">
        <v>1743</v>
      </c>
      <c r="V37" s="441" t="s">
        <v>1752</v>
      </c>
      <c r="W37" s="441"/>
      <c r="Y37" s="38" t="s">
        <v>215</v>
      </c>
    </row>
    <row r="38" spans="1:25" ht="43.5">
      <c r="A38" s="5">
        <f t="shared" si="0"/>
        <v>29</v>
      </c>
      <c r="B38" s="160" t="s">
        <v>402</v>
      </c>
      <c r="C38" s="175" t="s">
        <v>12</v>
      </c>
      <c r="D38" s="436">
        <v>37.729999999999997</v>
      </c>
      <c r="E38" s="167" t="s">
        <v>1699</v>
      </c>
      <c r="F38" s="5">
        <v>8</v>
      </c>
      <c r="G38" s="5">
        <v>32</v>
      </c>
      <c r="H38" s="431">
        <v>45905</v>
      </c>
      <c r="I38" s="442">
        <v>5</v>
      </c>
      <c r="J38" s="442">
        <v>4</v>
      </c>
      <c r="K38" s="443">
        <v>29</v>
      </c>
      <c r="L38" s="446" t="s">
        <v>1885</v>
      </c>
      <c r="M38" s="446" t="s">
        <v>1886</v>
      </c>
      <c r="N38" s="431">
        <v>45940</v>
      </c>
      <c r="O38" s="448" t="s">
        <v>1289</v>
      </c>
      <c r="P38" s="167">
        <v>7671840805</v>
      </c>
      <c r="Q38" s="440" t="s">
        <v>1790</v>
      </c>
      <c r="R38" s="446" t="s">
        <v>1777</v>
      </c>
      <c r="S38" s="448" t="s">
        <v>756</v>
      </c>
      <c r="T38" s="431"/>
      <c r="U38" s="446" t="s">
        <v>1743</v>
      </c>
      <c r="V38" s="441"/>
      <c r="W38" s="441"/>
      <c r="Y38" s="38" t="s">
        <v>384</v>
      </c>
    </row>
    <row r="39" spans="1:25" ht="43.5">
      <c r="A39" s="5">
        <f t="shared" si="0"/>
        <v>30</v>
      </c>
      <c r="B39" s="160" t="s">
        <v>404</v>
      </c>
      <c r="C39" s="175" t="s">
        <v>37</v>
      </c>
      <c r="D39" s="444">
        <v>80.408000000000001</v>
      </c>
      <c r="E39" s="167" t="s">
        <v>764</v>
      </c>
      <c r="F39" s="5">
        <v>7</v>
      </c>
      <c r="G39" s="5">
        <v>30</v>
      </c>
      <c r="H39" s="431">
        <v>45938</v>
      </c>
      <c r="I39" s="442">
        <v>3</v>
      </c>
      <c r="J39" s="442">
        <v>3</v>
      </c>
      <c r="K39" s="443">
        <v>3</v>
      </c>
      <c r="L39" s="425" t="s">
        <v>1834</v>
      </c>
      <c r="M39" s="425" t="s">
        <v>1815</v>
      </c>
      <c r="N39" s="431"/>
      <c r="O39" s="448" t="s">
        <v>1791</v>
      </c>
      <c r="P39" s="167">
        <v>8340613056</v>
      </c>
      <c r="Q39" s="440" t="s">
        <v>1792</v>
      </c>
      <c r="R39" s="446" t="s">
        <v>1777</v>
      </c>
      <c r="S39" s="449" t="s">
        <v>1793</v>
      </c>
      <c r="T39" s="431"/>
      <c r="U39" s="446" t="s">
        <v>1743</v>
      </c>
      <c r="V39" s="441"/>
      <c r="W39" s="441" t="s">
        <v>404</v>
      </c>
      <c r="Y39" s="38" t="s">
        <v>386</v>
      </c>
    </row>
    <row r="40" spans="1:25" ht="43.5">
      <c r="A40" s="5">
        <f t="shared" si="0"/>
        <v>31</v>
      </c>
      <c r="B40" s="160" t="s">
        <v>672</v>
      </c>
      <c r="C40" s="4" t="s">
        <v>55</v>
      </c>
      <c r="D40" s="436">
        <v>39.458914000000007</v>
      </c>
      <c r="E40" s="167" t="s">
        <v>1700</v>
      </c>
      <c r="F40" s="5">
        <v>10</v>
      </c>
      <c r="G40" s="5">
        <v>29</v>
      </c>
      <c r="H40" s="431"/>
      <c r="I40" s="442">
        <v>0</v>
      </c>
      <c r="J40" s="442">
        <v>0</v>
      </c>
      <c r="K40" s="443">
        <v>0</v>
      </c>
      <c r="L40" s="452" t="s">
        <v>1887</v>
      </c>
      <c r="M40" s="452" t="s">
        <v>1812</v>
      </c>
      <c r="N40" s="431"/>
      <c r="O40" s="448" t="s">
        <v>1794</v>
      </c>
      <c r="P40" s="167">
        <v>9933388787</v>
      </c>
      <c r="Q40" s="446" t="s">
        <v>1777</v>
      </c>
      <c r="R40" s="446" t="s">
        <v>1777</v>
      </c>
      <c r="S40" s="448" t="s">
        <v>1795</v>
      </c>
      <c r="T40" s="431"/>
      <c r="U40" s="446" t="s">
        <v>1743</v>
      </c>
      <c r="V40" s="441"/>
      <c r="W40" s="441"/>
      <c r="Y40" s="38" t="s">
        <v>370</v>
      </c>
    </row>
    <row r="41" spans="1:25" ht="43.5">
      <c r="A41" s="5">
        <f t="shared" si="0"/>
        <v>32</v>
      </c>
      <c r="B41" s="160" t="s">
        <v>459</v>
      </c>
      <c r="C41" s="175" t="s">
        <v>790</v>
      </c>
      <c r="D41" s="436">
        <v>54.417999999999999</v>
      </c>
      <c r="E41" s="167" t="s">
        <v>1702</v>
      </c>
      <c r="F41" s="5">
        <v>5</v>
      </c>
      <c r="G41" s="5">
        <v>30</v>
      </c>
      <c r="H41" s="431">
        <v>45920</v>
      </c>
      <c r="I41" s="442">
        <v>6</v>
      </c>
      <c r="J41" s="442">
        <v>3</v>
      </c>
      <c r="K41" s="443">
        <v>25</v>
      </c>
      <c r="L41" s="446" t="s">
        <v>1888</v>
      </c>
      <c r="M41" s="446" t="s">
        <v>1878</v>
      </c>
      <c r="N41" s="431">
        <v>45941</v>
      </c>
      <c r="O41" s="448" t="s">
        <v>1796</v>
      </c>
      <c r="P41" s="167">
        <v>7759950858</v>
      </c>
      <c r="Q41" s="448" t="s">
        <v>1797</v>
      </c>
      <c r="R41" s="446" t="s">
        <v>1798</v>
      </c>
      <c r="S41" s="449" t="s">
        <v>1839</v>
      </c>
      <c r="T41" s="431"/>
      <c r="U41" s="446" t="s">
        <v>1799</v>
      </c>
      <c r="V41" s="447"/>
      <c r="W41" s="447"/>
    </row>
    <row r="42" spans="1:25" ht="29">
      <c r="A42" s="5">
        <f t="shared" si="0"/>
        <v>33</v>
      </c>
      <c r="B42" s="484" t="s">
        <v>379</v>
      </c>
      <c r="C42" s="175" t="s">
        <v>9</v>
      </c>
      <c r="D42" s="436">
        <v>129.34103899999999</v>
      </c>
      <c r="E42" s="167" t="s">
        <v>1889</v>
      </c>
      <c r="F42" s="5">
        <v>10</v>
      </c>
      <c r="G42" s="5">
        <v>35</v>
      </c>
      <c r="H42" s="431"/>
      <c r="I42" s="442">
        <v>0</v>
      </c>
      <c r="J42" s="442">
        <v>0</v>
      </c>
      <c r="K42" s="443">
        <v>0</v>
      </c>
      <c r="L42" s="446" t="s">
        <v>1837</v>
      </c>
      <c r="M42" s="446" t="s">
        <v>1838</v>
      </c>
      <c r="N42" s="431"/>
      <c r="O42" s="448"/>
      <c r="P42" s="167"/>
      <c r="Q42" s="448"/>
      <c r="R42" s="446"/>
      <c r="S42" s="449"/>
      <c r="T42" s="485"/>
      <c r="U42" s="439"/>
      <c r="V42" s="447"/>
      <c r="W42" s="447"/>
    </row>
    <row r="43" spans="1:25">
      <c r="A43" s="5">
        <f t="shared" si="0"/>
        <v>34</v>
      </c>
      <c r="B43" s="484"/>
      <c r="C43" s="175"/>
      <c r="D43" s="436"/>
      <c r="E43" s="167" t="s">
        <v>1890</v>
      </c>
      <c r="F43" s="5"/>
      <c r="G43" s="5">
        <v>10</v>
      </c>
      <c r="H43" s="431"/>
      <c r="I43" s="442">
        <v>0</v>
      </c>
      <c r="J43" s="442">
        <v>0</v>
      </c>
      <c r="K43" s="443">
        <v>0</v>
      </c>
      <c r="L43" s="446" t="s">
        <v>1891</v>
      </c>
      <c r="M43" s="446" t="s">
        <v>1876</v>
      </c>
      <c r="N43" s="431"/>
      <c r="O43" s="448"/>
      <c r="P43" s="167"/>
      <c r="Q43" s="448"/>
      <c r="R43" s="446"/>
      <c r="S43" s="449"/>
      <c r="T43" s="485"/>
      <c r="U43" s="439"/>
      <c r="V43" s="447"/>
      <c r="W43" s="447"/>
    </row>
    <row r="44" spans="1:25" ht="22" customHeight="1">
      <c r="A44" s="5"/>
      <c r="B44" s="5"/>
      <c r="C44" s="175"/>
      <c r="D44" s="436"/>
      <c r="E44" s="167"/>
      <c r="F44" s="5"/>
      <c r="G44" s="5"/>
      <c r="H44" s="431"/>
      <c r="I44" s="442"/>
      <c r="J44" s="442"/>
      <c r="K44" s="443"/>
      <c r="L44" s="446"/>
      <c r="M44" s="446"/>
      <c r="N44" s="431"/>
      <c r="O44" s="448"/>
      <c r="P44" s="167"/>
      <c r="Q44" s="448"/>
      <c r="R44" s="446"/>
      <c r="S44" s="448"/>
      <c r="T44" s="485"/>
      <c r="U44" s="439"/>
      <c r="V44" s="447"/>
      <c r="W44" s="447"/>
    </row>
    <row r="45" spans="1:25" s="455" customFormat="1" ht="15.5">
      <c r="A45" s="324"/>
      <c r="B45" s="324"/>
      <c r="C45" s="324"/>
      <c r="D45" s="453">
        <f>SUM(D9:D42)-D24</f>
        <v>2542.7809139999999</v>
      </c>
      <c r="E45" s="324" t="s">
        <v>752</v>
      </c>
      <c r="F45" s="324">
        <f>SUM(F9:F43)</f>
        <v>268</v>
      </c>
      <c r="G45" s="324">
        <f>SUM(G9:G43)</f>
        <v>970</v>
      </c>
      <c r="H45" s="324"/>
      <c r="I45" s="324">
        <f>SUM(I9:I43)</f>
        <v>99</v>
      </c>
      <c r="J45" s="324">
        <f>SUM(J9:J43)</f>
        <v>80</v>
      </c>
      <c r="K45" s="324">
        <f>SUM(K9:K43)</f>
        <v>377.238</v>
      </c>
      <c r="L45" s="323"/>
      <c r="M45" s="323"/>
      <c r="N45" s="324"/>
      <c r="O45" s="454"/>
      <c r="P45" s="454"/>
      <c r="Q45" s="454"/>
      <c r="R45" s="454"/>
      <c r="S45" s="454"/>
      <c r="T45" s="324"/>
      <c r="U45" s="454"/>
      <c r="V45" s="324"/>
      <c r="W45" s="324"/>
    </row>
    <row r="46" spans="1:25" s="455" customFormat="1" ht="15.5">
      <c r="A46" s="474"/>
      <c r="B46" s="475"/>
      <c r="C46" s="475"/>
      <c r="D46" s="476"/>
      <c r="E46" s="477"/>
      <c r="F46" s="475"/>
      <c r="G46" s="475"/>
      <c r="H46" s="475"/>
      <c r="I46" s="475"/>
      <c r="J46" s="475"/>
      <c r="K46" s="475"/>
      <c r="L46" s="478"/>
      <c r="M46" s="478"/>
      <c r="N46" s="475"/>
      <c r="O46" s="477"/>
      <c r="P46" s="477"/>
      <c r="Q46" s="477"/>
      <c r="R46" s="477"/>
      <c r="S46" s="477"/>
      <c r="T46" s="475"/>
      <c r="U46" s="477"/>
      <c r="V46" s="475"/>
      <c r="W46" s="475"/>
    </row>
    <row r="47" spans="1:25" ht="17">
      <c r="A47" s="521" t="s">
        <v>1840</v>
      </c>
      <c r="B47" s="521"/>
      <c r="C47" s="521"/>
      <c r="D47" s="521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1"/>
      <c r="P47" s="521"/>
      <c r="Q47" s="521"/>
      <c r="R47" s="521"/>
      <c r="S47" s="521"/>
      <c r="T47" s="521"/>
      <c r="U47" s="521"/>
      <c r="V47" s="521"/>
      <c r="W47" s="521"/>
    </row>
    <row r="48" spans="1:25" s="435" customFormat="1" ht="43.5">
      <c r="A48" s="3" t="s">
        <v>471</v>
      </c>
      <c r="B48" s="434" t="s">
        <v>806</v>
      </c>
      <c r="C48" s="3" t="s">
        <v>1841</v>
      </c>
      <c r="D48" s="3" t="s">
        <v>1455</v>
      </c>
      <c r="E48" s="434" t="s">
        <v>1708</v>
      </c>
      <c r="F48" s="434" t="s">
        <v>1709</v>
      </c>
      <c r="G48" s="3" t="s">
        <v>1710</v>
      </c>
      <c r="H48" s="3" t="s">
        <v>1842</v>
      </c>
      <c r="I48" s="3" t="s">
        <v>1843</v>
      </c>
      <c r="J48" s="3" t="s">
        <v>1844</v>
      </c>
      <c r="K48" s="3" t="s">
        <v>1845</v>
      </c>
      <c r="L48" s="3" t="s">
        <v>1806</v>
      </c>
      <c r="M48" s="3" t="s">
        <v>1807</v>
      </c>
      <c r="N48" s="3" t="s">
        <v>1716</v>
      </c>
      <c r="O48" s="3" t="s">
        <v>1717</v>
      </c>
      <c r="P48" s="3" t="s">
        <v>1718</v>
      </c>
      <c r="Q48" s="3" t="s">
        <v>1719</v>
      </c>
      <c r="R48" s="3" t="s">
        <v>1720</v>
      </c>
      <c r="S48" s="3" t="s">
        <v>1721</v>
      </c>
      <c r="T48" s="3" t="s">
        <v>1846</v>
      </c>
      <c r="U48" s="3" t="s">
        <v>555</v>
      </c>
      <c r="V48" s="434" t="s">
        <v>539</v>
      </c>
      <c r="W48" s="434"/>
    </row>
    <row r="49" spans="1:23" ht="43.5">
      <c r="A49" s="5">
        <v>1</v>
      </c>
      <c r="B49" s="4" t="s">
        <v>1847</v>
      </c>
      <c r="C49" s="4">
        <v>1.131</v>
      </c>
      <c r="D49" s="4" t="s">
        <v>956</v>
      </c>
      <c r="E49" s="167" t="s">
        <v>1343</v>
      </c>
      <c r="F49" s="4">
        <v>12</v>
      </c>
      <c r="G49" s="4">
        <v>30</v>
      </c>
      <c r="H49" s="5"/>
      <c r="I49" s="5"/>
      <c r="J49" s="5"/>
      <c r="K49" s="5"/>
      <c r="L49" s="50" t="s">
        <v>1892</v>
      </c>
      <c r="M49" s="50" t="s">
        <v>1893</v>
      </c>
      <c r="N49" s="157"/>
      <c r="O49" s="157" t="s">
        <v>1343</v>
      </c>
      <c r="P49" s="157">
        <v>8250862021</v>
      </c>
      <c r="Q49" s="50" t="s">
        <v>1848</v>
      </c>
      <c r="R49" s="446" t="s">
        <v>1728</v>
      </c>
      <c r="S49" s="157"/>
      <c r="T49" s="5"/>
      <c r="U49" s="157"/>
      <c r="V49" s="167"/>
      <c r="W49" s="167"/>
    </row>
    <row r="50" spans="1:23" ht="29">
      <c r="A50" s="5">
        <f>A49+1</f>
        <v>2</v>
      </c>
      <c r="B50" s="4" t="s">
        <v>1467</v>
      </c>
      <c r="C50" s="4">
        <v>0.48099999999999998</v>
      </c>
      <c r="D50" s="4" t="s">
        <v>1236</v>
      </c>
      <c r="E50" s="167" t="s">
        <v>1671</v>
      </c>
      <c r="F50" s="4">
        <v>8</v>
      </c>
      <c r="G50" s="4">
        <v>17</v>
      </c>
      <c r="H50" s="7">
        <v>45937</v>
      </c>
      <c r="I50" s="5"/>
      <c r="J50" s="5"/>
      <c r="K50" s="5"/>
      <c r="L50" s="50" t="s">
        <v>1894</v>
      </c>
      <c r="M50" s="50" t="s">
        <v>1849</v>
      </c>
      <c r="N50" s="157"/>
      <c r="O50" s="157" t="s">
        <v>1850</v>
      </c>
      <c r="P50" s="157">
        <v>8788822587</v>
      </c>
      <c r="Q50" s="50" t="s">
        <v>1848</v>
      </c>
      <c r="R50" s="446" t="s">
        <v>1728</v>
      </c>
      <c r="S50" s="157"/>
      <c r="T50" s="5"/>
      <c r="U50" s="157"/>
      <c r="V50" s="167"/>
      <c r="W50" s="167"/>
    </row>
    <row r="51" spans="1:23" ht="43.5">
      <c r="A51" s="5">
        <f t="shared" ref="A51:A55" si="1">A50+1</f>
        <v>3</v>
      </c>
      <c r="B51" s="4" t="s">
        <v>1672</v>
      </c>
      <c r="C51" s="4">
        <v>1.476</v>
      </c>
      <c r="D51" s="4" t="s">
        <v>956</v>
      </c>
      <c r="E51" s="167" t="s">
        <v>1277</v>
      </c>
      <c r="F51" s="4"/>
      <c r="G51" s="4">
        <v>13</v>
      </c>
      <c r="H51" s="5"/>
      <c r="I51" s="5"/>
      <c r="J51" s="5"/>
      <c r="K51" s="5"/>
      <c r="L51" s="50" t="s">
        <v>1895</v>
      </c>
      <c r="M51" s="50" t="s">
        <v>1896</v>
      </c>
      <c r="N51" s="157"/>
      <c r="O51" s="157" t="s">
        <v>1897</v>
      </c>
      <c r="P51" s="157"/>
      <c r="Q51" s="50" t="s">
        <v>1898</v>
      </c>
      <c r="R51" s="50" t="s">
        <v>1899</v>
      </c>
      <c r="S51" s="157"/>
      <c r="T51" s="5"/>
      <c r="U51" s="157"/>
      <c r="V51" s="167"/>
      <c r="W51" s="167"/>
    </row>
    <row r="52" spans="1:23" ht="43.5">
      <c r="A52" s="5">
        <f t="shared" si="1"/>
        <v>4</v>
      </c>
      <c r="B52" s="4" t="s">
        <v>1852</v>
      </c>
      <c r="C52" s="4">
        <v>0.61099999999999999</v>
      </c>
      <c r="D52" s="4" t="s">
        <v>815</v>
      </c>
      <c r="E52" s="167" t="s">
        <v>1167</v>
      </c>
      <c r="F52" s="4"/>
      <c r="G52" s="4">
        <v>13</v>
      </c>
      <c r="H52" s="5"/>
      <c r="I52" s="5"/>
      <c r="J52" s="5"/>
      <c r="K52" s="5"/>
      <c r="L52" s="50" t="s">
        <v>1853</v>
      </c>
      <c r="M52" s="50" t="s">
        <v>1900</v>
      </c>
      <c r="N52" s="157"/>
      <c r="O52" s="157" t="s">
        <v>1901</v>
      </c>
      <c r="P52" s="490">
        <v>7908019141</v>
      </c>
      <c r="Q52" s="50" t="s">
        <v>1854</v>
      </c>
      <c r="R52" s="50" t="s">
        <v>1899</v>
      </c>
      <c r="S52" s="157"/>
      <c r="T52" s="5"/>
      <c r="U52" s="157"/>
      <c r="V52" s="167"/>
      <c r="W52" s="167"/>
    </row>
    <row r="53" spans="1:23" ht="43.5">
      <c r="A53" s="5">
        <f t="shared" si="1"/>
        <v>5</v>
      </c>
      <c r="B53" s="4" t="s">
        <v>1852</v>
      </c>
      <c r="C53" s="4">
        <v>0.61099999999999999</v>
      </c>
      <c r="D53" s="4" t="s">
        <v>815</v>
      </c>
      <c r="E53" s="167" t="s">
        <v>1902</v>
      </c>
      <c r="F53" s="5"/>
      <c r="G53" s="5">
        <v>12</v>
      </c>
      <c r="H53" s="157"/>
      <c r="I53" s="157"/>
      <c r="J53" s="157"/>
      <c r="K53" s="5"/>
      <c r="L53" s="50" t="s">
        <v>1853</v>
      </c>
      <c r="M53" s="50" t="s">
        <v>1900</v>
      </c>
      <c r="N53" s="157"/>
      <c r="O53" s="157"/>
      <c r="P53" s="157"/>
      <c r="Q53" s="50" t="s">
        <v>1851</v>
      </c>
      <c r="R53" s="50" t="s">
        <v>1899</v>
      </c>
      <c r="S53" s="157"/>
      <c r="T53" s="5"/>
      <c r="U53" s="157"/>
      <c r="V53" s="167"/>
      <c r="W53" s="167"/>
    </row>
    <row r="54" spans="1:23" ht="43.5">
      <c r="A54" s="5">
        <f t="shared" si="1"/>
        <v>6</v>
      </c>
      <c r="B54" s="4" t="s">
        <v>1855</v>
      </c>
      <c r="C54" s="5">
        <v>1.542</v>
      </c>
      <c r="D54" s="4" t="s">
        <v>956</v>
      </c>
      <c r="E54" s="167" t="s">
        <v>1670</v>
      </c>
      <c r="F54" s="5">
        <v>20</v>
      </c>
      <c r="G54" s="5">
        <v>37</v>
      </c>
      <c r="H54" s="5"/>
      <c r="I54" s="5"/>
      <c r="J54" s="5"/>
      <c r="K54" s="5"/>
      <c r="L54" s="50" t="s">
        <v>1903</v>
      </c>
      <c r="M54" s="50" t="s">
        <v>1904</v>
      </c>
      <c r="N54" s="157"/>
      <c r="O54" s="157" t="s">
        <v>1905</v>
      </c>
      <c r="P54" s="5">
        <v>9732095699</v>
      </c>
      <c r="Q54" s="50" t="s">
        <v>1899</v>
      </c>
      <c r="R54" s="50" t="s">
        <v>1899</v>
      </c>
      <c r="S54" s="157"/>
      <c r="T54" s="5"/>
      <c r="U54" s="157"/>
      <c r="V54" s="167"/>
      <c r="W54" s="167"/>
    </row>
    <row r="55" spans="1:23" ht="29">
      <c r="A55" s="5">
        <f t="shared" si="1"/>
        <v>7</v>
      </c>
      <c r="B55" s="4" t="s">
        <v>1906</v>
      </c>
      <c r="C55" s="5">
        <v>2.944</v>
      </c>
      <c r="D55" s="4" t="s">
        <v>956</v>
      </c>
      <c r="E55" s="167" t="s">
        <v>1856</v>
      </c>
      <c r="F55" s="5"/>
      <c r="G55" s="5">
        <v>50</v>
      </c>
      <c r="H55" s="157"/>
      <c r="I55" s="157"/>
      <c r="J55" s="157"/>
      <c r="K55" s="5"/>
      <c r="L55" s="50"/>
      <c r="M55" s="50" t="s">
        <v>1907</v>
      </c>
      <c r="N55" s="157"/>
      <c r="O55" s="157"/>
      <c r="P55" s="157"/>
      <c r="Q55" s="157"/>
      <c r="R55" s="157"/>
      <c r="S55" s="157"/>
      <c r="T55" s="5"/>
      <c r="U55" s="157"/>
      <c r="V55" s="167"/>
      <c r="W55" s="167"/>
    </row>
  </sheetData>
  <mergeCells count="3">
    <mergeCell ref="A2:W2"/>
    <mergeCell ref="A7:W7"/>
    <mergeCell ref="A47:W47"/>
  </mergeCells>
  <conditionalFormatting sqref="B1:B1048576">
    <cfRule type="duplicateValues" dxfId="35" priority="1"/>
  </conditionalFormatting>
  <conditionalFormatting sqref="B11 B42:B43 B32 B14">
    <cfRule type="duplicateValues" dxfId="34" priority="2"/>
  </conditionalFormatting>
  <conditionalFormatting sqref="B48 Y1:Y1048576 B1 B8 B3 B54:B1048576">
    <cfRule type="duplicateValues" dxfId="33" priority="5"/>
  </conditionalFormatting>
  <conditionalFormatting sqref="B49:B52">
    <cfRule type="duplicateValues" dxfId="32" priority="6"/>
  </conditionalFormatting>
  <conditionalFormatting sqref="B53">
    <cfRule type="duplicateValues" dxfId="31" priority="3"/>
  </conditionalFormatting>
  <conditionalFormatting sqref="B54:B1048576 B1:B10 B12:B13 B15:B31 B33:B41 B44:B48">
    <cfRule type="duplicateValues" dxfId="30" priority="4"/>
  </conditionalFormatting>
  <printOptions horizontalCentered="1"/>
  <pageMargins left="0.23622047244094491" right="0.23622047244094491" top="0.51181102362204722" bottom="0.51181102362204722" header="0" footer="0"/>
  <pageSetup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3CC-2E35-4EA2-9D72-E69F14C57E5F}">
  <dimension ref="A2:K486"/>
  <sheetViews>
    <sheetView workbookViewId="0">
      <pane xSplit="2" ySplit="2" topLeftCell="C440" activePane="bottomRight" state="frozen"/>
      <selection pane="topRight" activeCell="C1" sqref="C1"/>
      <selection pane="bottomLeft" activeCell="A2" sqref="A2"/>
      <selection pane="bottomRight" activeCell="E482" sqref="E482"/>
    </sheetView>
  </sheetViews>
  <sheetFormatPr defaultRowHeight="14.5"/>
  <cols>
    <col min="1" max="1" width="10.6328125" bestFit="1" customWidth="1"/>
    <col min="2" max="2" width="12.453125" bestFit="1" customWidth="1"/>
    <col min="3" max="3" width="18.7265625" bestFit="1" customWidth="1"/>
    <col min="4" max="4" width="16.26953125" bestFit="1" customWidth="1"/>
    <col min="5" max="5" width="12.54296875" bestFit="1" customWidth="1"/>
    <col min="6" max="6" width="17" bestFit="1" customWidth="1"/>
    <col min="7" max="7" width="13.90625" style="332" bestFit="1" customWidth="1"/>
    <col min="8" max="8" width="17" bestFit="1" customWidth="1"/>
    <col min="9" max="9" width="13" style="332" bestFit="1" customWidth="1"/>
    <col min="10" max="10" width="16.1796875" bestFit="1" customWidth="1"/>
    <col min="11" max="11" width="23.7265625" style="422" bestFit="1" customWidth="1"/>
  </cols>
  <sheetData>
    <row r="2" spans="1:11" ht="29">
      <c r="A2" s="54" t="s">
        <v>471</v>
      </c>
      <c r="B2" s="54" t="s">
        <v>603</v>
      </c>
      <c r="C2" s="54" t="s">
        <v>500</v>
      </c>
      <c r="D2" s="54" t="s">
        <v>604</v>
      </c>
      <c r="E2" s="54" t="s">
        <v>1337</v>
      </c>
      <c r="F2" s="54" t="s">
        <v>1543</v>
      </c>
      <c r="G2" s="420" t="s">
        <v>501</v>
      </c>
      <c r="H2" s="54" t="s">
        <v>1011</v>
      </c>
      <c r="I2" s="420" t="s">
        <v>503</v>
      </c>
      <c r="J2" s="54" t="s">
        <v>539</v>
      </c>
      <c r="K2" s="54" t="s">
        <v>795</v>
      </c>
    </row>
    <row r="3" spans="1:11">
      <c r="A3" s="4">
        <v>1</v>
      </c>
      <c r="B3" s="4" t="s">
        <v>0</v>
      </c>
      <c r="C3" s="4" t="s">
        <v>1143</v>
      </c>
      <c r="D3" s="4" t="s">
        <v>606</v>
      </c>
      <c r="E3" s="4"/>
      <c r="F3" s="4">
        <v>440.34500000000003</v>
      </c>
      <c r="G3" s="48">
        <v>45658</v>
      </c>
      <c r="H3" s="4" t="s">
        <v>477</v>
      </c>
      <c r="I3" s="48">
        <v>45690</v>
      </c>
      <c r="J3" s="4"/>
      <c r="K3" s="421" t="s">
        <v>1089</v>
      </c>
    </row>
    <row r="4" spans="1:11">
      <c r="A4" s="4">
        <f>A3+1</f>
        <v>2</v>
      </c>
      <c r="B4" s="4" t="s">
        <v>1</v>
      </c>
      <c r="C4" s="4" t="s">
        <v>1256</v>
      </c>
      <c r="D4" s="4" t="s">
        <v>1186</v>
      </c>
      <c r="E4" s="4"/>
      <c r="F4" s="4"/>
      <c r="G4" s="48">
        <v>45722</v>
      </c>
      <c r="H4" s="4" t="s">
        <v>477</v>
      </c>
      <c r="I4" s="48">
        <v>45836</v>
      </c>
      <c r="J4" s="4"/>
      <c r="K4" s="421" t="s">
        <v>1257</v>
      </c>
    </row>
    <row r="5" spans="1:11">
      <c r="A5" s="4">
        <f t="shared" ref="A5:A68" si="0">A4+1</f>
        <v>3</v>
      </c>
      <c r="B5" s="4" t="s">
        <v>3</v>
      </c>
      <c r="C5" s="4" t="s">
        <v>6</v>
      </c>
      <c r="D5" s="4" t="s">
        <v>1186</v>
      </c>
      <c r="E5" s="4"/>
      <c r="F5" s="4">
        <v>861.11</v>
      </c>
      <c r="G5" s="48">
        <v>45613</v>
      </c>
      <c r="H5" s="4" t="s">
        <v>477</v>
      </c>
      <c r="I5" s="48">
        <v>45716</v>
      </c>
      <c r="J5" s="4"/>
      <c r="K5" s="421" t="s">
        <v>1133</v>
      </c>
    </row>
    <row r="6" spans="1:11">
      <c r="A6" s="4">
        <f t="shared" si="0"/>
        <v>4</v>
      </c>
      <c r="B6" s="4" t="s">
        <v>4</v>
      </c>
      <c r="C6" s="4" t="s">
        <v>6</v>
      </c>
      <c r="D6" s="4" t="s">
        <v>1186</v>
      </c>
      <c r="E6" s="4"/>
      <c r="F6" s="4">
        <v>861.11400000000003</v>
      </c>
      <c r="G6" s="48">
        <v>45621</v>
      </c>
      <c r="H6" s="4" t="s">
        <v>477</v>
      </c>
      <c r="I6" s="48">
        <v>45674</v>
      </c>
      <c r="J6" s="4"/>
      <c r="K6" s="421" t="s">
        <v>1133</v>
      </c>
    </row>
    <row r="7" spans="1:11">
      <c r="A7" s="4">
        <f t="shared" si="0"/>
        <v>5</v>
      </c>
      <c r="B7" s="4" t="s">
        <v>5</v>
      </c>
      <c r="C7" s="4" t="s">
        <v>52</v>
      </c>
      <c r="D7" s="4" t="s">
        <v>68</v>
      </c>
      <c r="E7" s="4"/>
      <c r="F7" s="4">
        <v>180.61</v>
      </c>
      <c r="G7" s="48">
        <v>45433</v>
      </c>
      <c r="H7" s="4" t="s">
        <v>477</v>
      </c>
      <c r="I7" s="48">
        <v>45488</v>
      </c>
      <c r="J7" s="4"/>
      <c r="K7" s="421" t="s">
        <v>753</v>
      </c>
    </row>
    <row r="8" spans="1:11">
      <c r="A8" s="4">
        <f t="shared" si="0"/>
        <v>6</v>
      </c>
      <c r="B8" s="4" t="s">
        <v>13</v>
      </c>
      <c r="C8" s="4" t="s">
        <v>70</v>
      </c>
      <c r="D8" s="4" t="s">
        <v>309</v>
      </c>
      <c r="E8" s="4"/>
      <c r="F8" s="4">
        <v>168.91300000000001</v>
      </c>
      <c r="G8" s="48">
        <v>45614</v>
      </c>
      <c r="H8" s="4" t="s">
        <v>477</v>
      </c>
      <c r="I8" s="48">
        <v>45644</v>
      </c>
      <c r="J8" s="4"/>
      <c r="K8" s="421" t="s">
        <v>1089</v>
      </c>
    </row>
    <row r="9" spans="1:11">
      <c r="A9" s="4">
        <f t="shared" si="0"/>
        <v>7</v>
      </c>
      <c r="B9" s="4" t="s">
        <v>14</v>
      </c>
      <c r="C9" s="4" t="s">
        <v>71</v>
      </c>
      <c r="D9" s="4" t="s">
        <v>309</v>
      </c>
      <c r="E9" s="4">
        <v>1215596</v>
      </c>
      <c r="F9" s="4">
        <v>83.811999999999998</v>
      </c>
      <c r="G9" s="48">
        <v>45619</v>
      </c>
      <c r="H9" s="4" t="s">
        <v>477</v>
      </c>
      <c r="I9" s="48">
        <v>45636</v>
      </c>
      <c r="J9" s="4"/>
      <c r="K9" s="421" t="s">
        <v>1089</v>
      </c>
    </row>
    <row r="10" spans="1:11">
      <c r="A10" s="4">
        <f t="shared" si="0"/>
        <v>8</v>
      </c>
      <c r="B10" s="4" t="s">
        <v>614</v>
      </c>
      <c r="C10" s="4" t="s">
        <v>11</v>
      </c>
      <c r="D10" s="4" t="s">
        <v>309</v>
      </c>
      <c r="E10" s="4">
        <v>1086615</v>
      </c>
      <c r="F10" s="4">
        <v>80.771000000000001</v>
      </c>
      <c r="G10" s="48">
        <v>45619</v>
      </c>
      <c r="H10" s="4" t="s">
        <v>477</v>
      </c>
      <c r="I10" s="48">
        <v>45631</v>
      </c>
      <c r="J10" s="4"/>
      <c r="K10" s="421" t="s">
        <v>1059</v>
      </c>
    </row>
    <row r="11" spans="1:11">
      <c r="A11" s="4">
        <f t="shared" si="0"/>
        <v>9</v>
      </c>
      <c r="B11" s="4" t="s">
        <v>732</v>
      </c>
      <c r="C11" s="4" t="s">
        <v>55</v>
      </c>
      <c r="D11" s="4" t="s">
        <v>68</v>
      </c>
      <c r="E11" s="4">
        <v>623377</v>
      </c>
      <c r="F11" s="4">
        <v>40.634</v>
      </c>
      <c r="G11" s="48">
        <v>45431</v>
      </c>
      <c r="H11" s="4" t="s">
        <v>477</v>
      </c>
      <c r="I11" s="48">
        <v>45453</v>
      </c>
      <c r="J11" s="4"/>
      <c r="K11" s="421"/>
    </row>
    <row r="12" spans="1:11">
      <c r="A12" s="4">
        <f t="shared" si="0"/>
        <v>10</v>
      </c>
      <c r="B12" s="4" t="s">
        <v>616</v>
      </c>
      <c r="C12" s="4" t="s">
        <v>22</v>
      </c>
      <c r="D12" s="4" t="s">
        <v>68</v>
      </c>
      <c r="E12" s="4">
        <v>623377</v>
      </c>
      <c r="F12" s="4">
        <v>40.634</v>
      </c>
      <c r="G12" s="48">
        <v>45418</v>
      </c>
      <c r="H12" s="4" t="s">
        <v>477</v>
      </c>
      <c r="I12" s="48">
        <v>45428</v>
      </c>
      <c r="J12" s="4"/>
      <c r="K12" s="421"/>
    </row>
    <row r="13" spans="1:11">
      <c r="A13" s="4">
        <f t="shared" si="0"/>
        <v>11</v>
      </c>
      <c r="B13" s="4" t="s">
        <v>617</v>
      </c>
      <c r="C13" s="4" t="s">
        <v>169</v>
      </c>
      <c r="D13" s="4" t="s">
        <v>68</v>
      </c>
      <c r="E13" s="4">
        <v>2143792.36</v>
      </c>
      <c r="F13" s="4">
        <v>65.135000000000005</v>
      </c>
      <c r="G13" s="48">
        <v>45406</v>
      </c>
      <c r="H13" s="4" t="s">
        <v>477</v>
      </c>
      <c r="I13" s="48">
        <v>45449</v>
      </c>
      <c r="J13" s="4"/>
      <c r="K13" s="421"/>
    </row>
    <row r="14" spans="1:11">
      <c r="A14" s="4">
        <f t="shared" si="0"/>
        <v>12</v>
      </c>
      <c r="B14" s="4" t="s">
        <v>618</v>
      </c>
      <c r="C14" s="4" t="s">
        <v>22</v>
      </c>
      <c r="D14" s="4" t="s">
        <v>68</v>
      </c>
      <c r="E14" s="4">
        <v>623377</v>
      </c>
      <c r="F14" s="4">
        <v>40.634</v>
      </c>
      <c r="G14" s="48">
        <v>45400</v>
      </c>
      <c r="H14" s="4" t="s">
        <v>477</v>
      </c>
      <c r="I14" s="48">
        <v>45408</v>
      </c>
      <c r="J14" s="4"/>
      <c r="K14" s="421"/>
    </row>
    <row r="15" spans="1:11">
      <c r="A15" s="4">
        <f t="shared" si="0"/>
        <v>13</v>
      </c>
      <c r="B15" s="4" t="s">
        <v>619</v>
      </c>
      <c r="C15" s="4" t="s">
        <v>71</v>
      </c>
      <c r="D15" s="4" t="s">
        <v>68</v>
      </c>
      <c r="E15" s="4">
        <v>623377</v>
      </c>
      <c r="F15" s="4">
        <v>40.634</v>
      </c>
      <c r="G15" s="48">
        <v>45427</v>
      </c>
      <c r="H15" s="4" t="s">
        <v>477</v>
      </c>
      <c r="I15" s="48">
        <v>45436</v>
      </c>
      <c r="J15" s="4"/>
      <c r="K15" s="421"/>
    </row>
    <row r="16" spans="1:11">
      <c r="A16" s="4">
        <f t="shared" si="0"/>
        <v>14</v>
      </c>
      <c r="B16" s="4" t="s">
        <v>15</v>
      </c>
      <c r="C16" s="4" t="s">
        <v>24</v>
      </c>
      <c r="D16" s="4" t="s">
        <v>68</v>
      </c>
      <c r="E16" s="4"/>
      <c r="F16" s="4">
        <v>128.42699999999999</v>
      </c>
      <c r="G16" s="48">
        <v>45382</v>
      </c>
      <c r="H16" s="4" t="s">
        <v>477</v>
      </c>
      <c r="I16" s="48">
        <v>45399</v>
      </c>
      <c r="J16" s="4"/>
      <c r="K16" s="421"/>
    </row>
    <row r="17" spans="1:11">
      <c r="A17" s="4">
        <f t="shared" si="0"/>
        <v>15</v>
      </c>
      <c r="B17" s="4" t="s">
        <v>16</v>
      </c>
      <c r="C17" s="4" t="s">
        <v>11</v>
      </c>
      <c r="D17" s="4" t="s">
        <v>68</v>
      </c>
      <c r="E17" s="4">
        <v>545016</v>
      </c>
      <c r="F17" s="4">
        <v>39.125999999999998</v>
      </c>
      <c r="G17" s="48">
        <v>45373</v>
      </c>
      <c r="H17" s="4" t="s">
        <v>477</v>
      </c>
      <c r="I17" s="48">
        <v>45383</v>
      </c>
      <c r="J17" s="4"/>
      <c r="K17" s="421"/>
    </row>
    <row r="18" spans="1:11">
      <c r="A18" s="4">
        <f t="shared" si="0"/>
        <v>16</v>
      </c>
      <c r="B18" s="4" t="s">
        <v>17</v>
      </c>
      <c r="C18" s="4" t="s">
        <v>24</v>
      </c>
      <c r="D18" s="4" t="s">
        <v>68</v>
      </c>
      <c r="E18" s="4"/>
      <c r="F18" s="4">
        <v>128.42699999999999</v>
      </c>
      <c r="G18" s="48">
        <v>45518</v>
      </c>
      <c r="H18" s="4" t="s">
        <v>477</v>
      </c>
      <c r="I18" s="48">
        <v>45555</v>
      </c>
      <c r="J18" s="4"/>
      <c r="K18" s="421" t="s">
        <v>756</v>
      </c>
    </row>
    <row r="19" spans="1:11">
      <c r="A19" s="4">
        <f t="shared" si="0"/>
        <v>17</v>
      </c>
      <c r="B19" s="4" t="s">
        <v>18</v>
      </c>
      <c r="C19" s="4" t="s">
        <v>25</v>
      </c>
      <c r="D19" s="4" t="s">
        <v>68</v>
      </c>
      <c r="E19" s="4">
        <v>1196479</v>
      </c>
      <c r="F19" s="4">
        <v>62.881999999999998</v>
      </c>
      <c r="G19" s="48">
        <v>45475</v>
      </c>
      <c r="H19" s="4" t="s">
        <v>477</v>
      </c>
      <c r="I19" s="48">
        <v>45487</v>
      </c>
      <c r="J19" s="4"/>
      <c r="K19" s="421" t="s">
        <v>755</v>
      </c>
    </row>
    <row r="20" spans="1:11" ht="29">
      <c r="A20" s="4">
        <f t="shared" si="0"/>
        <v>18</v>
      </c>
      <c r="B20" s="4" t="s">
        <v>19</v>
      </c>
      <c r="C20" s="4" t="s">
        <v>25</v>
      </c>
      <c r="D20" s="4" t="s">
        <v>68</v>
      </c>
      <c r="E20" s="4">
        <v>1196479</v>
      </c>
      <c r="F20" s="4">
        <v>62.881999999999998</v>
      </c>
      <c r="G20" s="48">
        <v>45489</v>
      </c>
      <c r="H20" s="4" t="s">
        <v>477</v>
      </c>
      <c r="I20" s="48">
        <v>45504</v>
      </c>
      <c r="J20" s="4"/>
      <c r="K20" s="421" t="s">
        <v>766</v>
      </c>
    </row>
    <row r="21" spans="1:11" ht="29">
      <c r="A21" s="4">
        <f t="shared" si="0"/>
        <v>19</v>
      </c>
      <c r="B21" s="4" t="s">
        <v>20</v>
      </c>
      <c r="C21" s="4" t="s">
        <v>10</v>
      </c>
      <c r="D21" s="4" t="s">
        <v>68</v>
      </c>
      <c r="E21" s="4"/>
      <c r="F21" s="4">
        <v>79.994</v>
      </c>
      <c r="G21" s="48">
        <v>45507</v>
      </c>
      <c r="H21" s="4" t="s">
        <v>477</v>
      </c>
      <c r="I21" s="48">
        <v>45525</v>
      </c>
      <c r="J21" s="4"/>
      <c r="K21" s="421" t="s">
        <v>766</v>
      </c>
    </row>
    <row r="22" spans="1:11">
      <c r="A22" s="4">
        <f t="shared" si="0"/>
        <v>20</v>
      </c>
      <c r="B22" s="4" t="s">
        <v>21</v>
      </c>
      <c r="C22" s="4" t="s">
        <v>24</v>
      </c>
      <c r="D22" s="4" t="s">
        <v>68</v>
      </c>
      <c r="E22" s="4"/>
      <c r="F22" s="4">
        <v>128.42699999999999</v>
      </c>
      <c r="G22" s="48">
        <v>45309</v>
      </c>
      <c r="H22" s="4" t="s">
        <v>477</v>
      </c>
      <c r="I22" s="48">
        <v>45332</v>
      </c>
      <c r="J22" s="4"/>
      <c r="K22" s="421"/>
    </row>
    <row r="23" spans="1:11">
      <c r="A23" s="4">
        <f t="shared" si="0"/>
        <v>21</v>
      </c>
      <c r="B23" s="4" t="s">
        <v>26</v>
      </c>
      <c r="C23" s="4" t="s">
        <v>37</v>
      </c>
      <c r="D23" s="4" t="s">
        <v>68</v>
      </c>
      <c r="E23" s="4"/>
      <c r="F23" s="4">
        <v>178.19</v>
      </c>
      <c r="G23" s="48">
        <v>45330</v>
      </c>
      <c r="H23" s="4" t="s">
        <v>477</v>
      </c>
      <c r="I23" s="48">
        <v>45421</v>
      </c>
      <c r="J23" s="4"/>
      <c r="K23" s="421"/>
    </row>
    <row r="24" spans="1:11">
      <c r="A24" s="4">
        <f t="shared" si="0"/>
        <v>22</v>
      </c>
      <c r="B24" s="4" t="s">
        <v>27</v>
      </c>
      <c r="C24" s="4" t="s">
        <v>24</v>
      </c>
      <c r="D24" s="4" t="s">
        <v>68</v>
      </c>
      <c r="E24" s="4"/>
      <c r="F24" s="4">
        <v>128.42699999999999</v>
      </c>
      <c r="G24" s="48">
        <v>45504</v>
      </c>
      <c r="H24" s="4" t="s">
        <v>477</v>
      </c>
      <c r="I24" s="48">
        <v>45517</v>
      </c>
      <c r="J24" s="4"/>
      <c r="K24" s="421" t="s">
        <v>756</v>
      </c>
    </row>
    <row r="25" spans="1:11">
      <c r="A25" s="4">
        <f t="shared" si="0"/>
        <v>23</v>
      </c>
      <c r="B25" s="4" t="s">
        <v>28</v>
      </c>
      <c r="C25" s="4" t="s">
        <v>38</v>
      </c>
      <c r="D25" s="4" t="s">
        <v>68</v>
      </c>
      <c r="E25" s="4"/>
      <c r="F25" s="4">
        <v>103.703</v>
      </c>
      <c r="G25" s="48">
        <v>45481</v>
      </c>
      <c r="H25" s="4" t="s">
        <v>477</v>
      </c>
      <c r="I25" s="48">
        <v>45504</v>
      </c>
      <c r="J25" s="4"/>
      <c r="K25" s="421" t="s">
        <v>756</v>
      </c>
    </row>
    <row r="26" spans="1:11">
      <c r="A26" s="4">
        <f t="shared" si="0"/>
        <v>24</v>
      </c>
      <c r="B26" s="4" t="s">
        <v>29</v>
      </c>
      <c r="C26" s="4" t="s">
        <v>39</v>
      </c>
      <c r="D26" s="4" t="s">
        <v>68</v>
      </c>
      <c r="E26" s="4"/>
      <c r="F26" s="4">
        <v>151.172</v>
      </c>
      <c r="G26" s="48">
        <v>45490</v>
      </c>
      <c r="H26" s="4" t="s">
        <v>477</v>
      </c>
      <c r="I26" s="48">
        <v>45521</v>
      </c>
      <c r="J26" s="4"/>
      <c r="K26" s="421" t="s">
        <v>757</v>
      </c>
    </row>
    <row r="27" spans="1:11">
      <c r="A27" s="4">
        <f t="shared" si="0"/>
        <v>25</v>
      </c>
      <c r="B27" s="4" t="s">
        <v>30</v>
      </c>
      <c r="C27" s="4" t="s">
        <v>10</v>
      </c>
      <c r="D27" s="4" t="s">
        <v>68</v>
      </c>
      <c r="E27" s="4"/>
      <c r="F27" s="4">
        <v>79.994</v>
      </c>
      <c r="G27" s="48">
        <v>45481</v>
      </c>
      <c r="H27" s="4" t="s">
        <v>477</v>
      </c>
      <c r="I27" s="48">
        <v>45490</v>
      </c>
      <c r="J27" s="4"/>
      <c r="K27" s="421" t="s">
        <v>757</v>
      </c>
    </row>
    <row r="28" spans="1:11">
      <c r="A28" s="4">
        <f t="shared" si="0"/>
        <v>26</v>
      </c>
      <c r="B28" s="4" t="s">
        <v>31</v>
      </c>
      <c r="C28" s="4" t="s">
        <v>12</v>
      </c>
      <c r="D28" s="4" t="s">
        <v>68</v>
      </c>
      <c r="E28" s="4">
        <v>545016</v>
      </c>
      <c r="F28" s="4">
        <v>39.125999999999998</v>
      </c>
      <c r="G28" s="48">
        <v>45617</v>
      </c>
      <c r="H28" s="4" t="s">
        <v>477</v>
      </c>
      <c r="I28" s="48">
        <v>45619</v>
      </c>
      <c r="J28" s="4"/>
      <c r="K28" s="421"/>
    </row>
    <row r="29" spans="1:11" ht="43.5">
      <c r="A29" s="4">
        <f t="shared" si="0"/>
        <v>27</v>
      </c>
      <c r="B29" s="4" t="s">
        <v>32</v>
      </c>
      <c r="C29" s="4" t="s">
        <v>40</v>
      </c>
      <c r="D29" s="4" t="s">
        <v>68</v>
      </c>
      <c r="E29" s="4"/>
      <c r="F29" s="4">
        <v>131.047</v>
      </c>
      <c r="G29" s="48">
        <v>45522</v>
      </c>
      <c r="H29" s="4" t="s">
        <v>477</v>
      </c>
      <c r="I29" s="48">
        <v>45555</v>
      </c>
      <c r="J29" s="4" t="s">
        <v>846</v>
      </c>
      <c r="K29" s="421" t="s">
        <v>757</v>
      </c>
    </row>
    <row r="30" spans="1:11">
      <c r="A30" s="4">
        <f t="shared" si="0"/>
        <v>28</v>
      </c>
      <c r="B30" s="4" t="s">
        <v>33</v>
      </c>
      <c r="C30" s="4" t="s">
        <v>153</v>
      </c>
      <c r="D30" s="4" t="s">
        <v>68</v>
      </c>
      <c r="E30" s="4"/>
      <c r="F30" s="4">
        <v>180.61</v>
      </c>
      <c r="G30" s="48">
        <v>45489</v>
      </c>
      <c r="H30" s="4" t="s">
        <v>477</v>
      </c>
      <c r="I30" s="48">
        <v>45504</v>
      </c>
      <c r="J30" s="4"/>
      <c r="K30" s="421" t="s">
        <v>758</v>
      </c>
    </row>
    <row r="31" spans="1:11">
      <c r="A31" s="4">
        <f t="shared" si="0"/>
        <v>29</v>
      </c>
      <c r="B31" s="4" t="s">
        <v>34</v>
      </c>
      <c r="C31" s="4" t="s">
        <v>24</v>
      </c>
      <c r="D31" s="4" t="s">
        <v>68</v>
      </c>
      <c r="E31" s="4"/>
      <c r="F31" s="4">
        <v>128.42699999999999</v>
      </c>
      <c r="G31" s="48">
        <v>45482</v>
      </c>
      <c r="H31" s="4" t="s">
        <v>477</v>
      </c>
      <c r="I31" s="48">
        <v>45490</v>
      </c>
      <c r="J31" s="4"/>
      <c r="K31" s="421" t="s">
        <v>758</v>
      </c>
    </row>
    <row r="32" spans="1:11" ht="29">
      <c r="A32" s="4">
        <f t="shared" si="0"/>
        <v>30</v>
      </c>
      <c r="B32" s="4" t="s">
        <v>35</v>
      </c>
      <c r="C32" s="4" t="s">
        <v>24</v>
      </c>
      <c r="D32" s="4" t="s">
        <v>68</v>
      </c>
      <c r="E32" s="4"/>
      <c r="F32" s="4">
        <v>128.42699999999999</v>
      </c>
      <c r="G32" s="48">
        <v>45483</v>
      </c>
      <c r="H32" s="4" t="s">
        <v>477</v>
      </c>
      <c r="I32" s="48">
        <v>45518</v>
      </c>
      <c r="J32" s="4"/>
      <c r="K32" s="421" t="s">
        <v>761</v>
      </c>
    </row>
    <row r="33" spans="1:11">
      <c r="A33" s="4">
        <f t="shared" si="0"/>
        <v>31</v>
      </c>
      <c r="B33" s="4" t="s">
        <v>36</v>
      </c>
      <c r="C33" s="4" t="s">
        <v>11</v>
      </c>
      <c r="D33" s="4" t="s">
        <v>68</v>
      </c>
      <c r="E33" s="4">
        <v>545016</v>
      </c>
      <c r="F33" s="4">
        <v>39.125999999999998</v>
      </c>
      <c r="G33" s="48">
        <v>45447</v>
      </c>
      <c r="H33" s="4" t="s">
        <v>477</v>
      </c>
      <c r="I33" s="48">
        <v>45451</v>
      </c>
      <c r="J33" s="4"/>
      <c r="K33" s="421"/>
    </row>
    <row r="34" spans="1:11">
      <c r="A34" s="4">
        <f t="shared" si="0"/>
        <v>32</v>
      </c>
      <c r="B34" s="4" t="s">
        <v>41</v>
      </c>
      <c r="C34" s="4" t="s">
        <v>12</v>
      </c>
      <c r="D34" s="4" t="s">
        <v>68</v>
      </c>
      <c r="E34" s="4">
        <v>545016</v>
      </c>
      <c r="F34" s="4">
        <v>39.125999999999998</v>
      </c>
      <c r="G34" s="48">
        <v>45451</v>
      </c>
      <c r="H34" s="4" t="s">
        <v>477</v>
      </c>
      <c r="I34" s="48">
        <v>45458</v>
      </c>
      <c r="J34" s="4"/>
      <c r="K34" s="421"/>
    </row>
    <row r="35" spans="1:11">
      <c r="A35" s="4">
        <f t="shared" si="0"/>
        <v>33</v>
      </c>
      <c r="B35" s="4" t="s">
        <v>42</v>
      </c>
      <c r="C35" s="4" t="s">
        <v>12</v>
      </c>
      <c r="D35" s="4" t="s">
        <v>68</v>
      </c>
      <c r="E35" s="4">
        <v>545016</v>
      </c>
      <c r="F35" s="4">
        <v>39.125999999999998</v>
      </c>
      <c r="G35" s="48">
        <v>45441</v>
      </c>
      <c r="H35" s="4" t="s">
        <v>477</v>
      </c>
      <c r="I35" s="48">
        <v>45446</v>
      </c>
      <c r="J35" s="4"/>
      <c r="K35" s="421"/>
    </row>
    <row r="36" spans="1:11" ht="29">
      <c r="A36" s="4">
        <f t="shared" si="0"/>
        <v>34</v>
      </c>
      <c r="B36" s="4" t="s">
        <v>43</v>
      </c>
      <c r="C36" s="4" t="s">
        <v>52</v>
      </c>
      <c r="D36" s="4" t="s">
        <v>68</v>
      </c>
      <c r="E36" s="4"/>
      <c r="F36" s="4">
        <v>180.61</v>
      </c>
      <c r="G36" s="48">
        <v>45521</v>
      </c>
      <c r="H36" s="4" t="s">
        <v>477</v>
      </c>
      <c r="I36" s="48">
        <v>45550</v>
      </c>
      <c r="J36" s="4" t="s">
        <v>788</v>
      </c>
      <c r="K36" s="421" t="s">
        <v>761</v>
      </c>
    </row>
    <row r="37" spans="1:11">
      <c r="A37" s="4">
        <f t="shared" si="0"/>
        <v>35</v>
      </c>
      <c r="B37" s="4" t="s">
        <v>44</v>
      </c>
      <c r="C37" s="4" t="s">
        <v>9</v>
      </c>
      <c r="D37" s="4" t="s">
        <v>68</v>
      </c>
      <c r="E37" s="4"/>
      <c r="F37" s="4">
        <v>201.07499999999999</v>
      </c>
      <c r="G37" s="48">
        <v>45458</v>
      </c>
      <c r="H37" s="4" t="s">
        <v>477</v>
      </c>
      <c r="I37" s="48">
        <v>45491</v>
      </c>
      <c r="J37" s="4"/>
      <c r="K37" s="421" t="s">
        <v>759</v>
      </c>
    </row>
    <row r="38" spans="1:11">
      <c r="A38" s="4">
        <f t="shared" si="0"/>
        <v>36</v>
      </c>
      <c r="B38" s="4" t="s">
        <v>45</v>
      </c>
      <c r="C38" s="4" t="s">
        <v>53</v>
      </c>
      <c r="D38" s="4" t="s">
        <v>68</v>
      </c>
      <c r="E38" s="4"/>
      <c r="F38" s="4">
        <v>82.222999999999999</v>
      </c>
      <c r="G38" s="48">
        <v>45526</v>
      </c>
      <c r="H38" s="4" t="s">
        <v>477</v>
      </c>
      <c r="I38" s="48">
        <v>45557</v>
      </c>
      <c r="J38" s="4"/>
      <c r="K38" s="421" t="s">
        <v>847</v>
      </c>
    </row>
    <row r="39" spans="1:11">
      <c r="A39" s="4">
        <f t="shared" si="0"/>
        <v>37</v>
      </c>
      <c r="B39" s="4" t="s">
        <v>46</v>
      </c>
      <c r="C39" s="4" t="s">
        <v>54</v>
      </c>
      <c r="D39" s="4" t="s">
        <v>68</v>
      </c>
      <c r="E39" s="4"/>
      <c r="F39" s="4">
        <v>180.61</v>
      </c>
      <c r="G39" s="48">
        <v>45507</v>
      </c>
      <c r="H39" s="4" t="s">
        <v>477</v>
      </c>
      <c r="I39" s="48">
        <v>45515</v>
      </c>
      <c r="J39" s="4"/>
      <c r="K39" s="421" t="s">
        <v>758</v>
      </c>
    </row>
    <row r="40" spans="1:11">
      <c r="A40" s="4">
        <f t="shared" si="0"/>
        <v>38</v>
      </c>
      <c r="B40" s="4" t="s">
        <v>47</v>
      </c>
      <c r="C40" s="4" t="s">
        <v>55</v>
      </c>
      <c r="D40" s="4" t="s">
        <v>68</v>
      </c>
      <c r="E40" s="4">
        <v>623377</v>
      </c>
      <c r="F40" s="4">
        <v>40.36</v>
      </c>
      <c r="G40" s="48">
        <v>45555</v>
      </c>
      <c r="H40" s="4" t="s">
        <v>477</v>
      </c>
      <c r="I40" s="48">
        <v>45570</v>
      </c>
      <c r="J40" s="4"/>
      <c r="K40" s="421" t="s">
        <v>756</v>
      </c>
    </row>
    <row r="41" spans="1:11">
      <c r="A41" s="4">
        <f t="shared" si="0"/>
        <v>39</v>
      </c>
      <c r="B41" s="4" t="s">
        <v>48</v>
      </c>
      <c r="C41" s="4" t="s">
        <v>56</v>
      </c>
      <c r="D41" s="4" t="s">
        <v>68</v>
      </c>
      <c r="E41" s="4"/>
      <c r="F41" s="4">
        <v>82.222999999999999</v>
      </c>
      <c r="G41" s="48">
        <v>45555</v>
      </c>
      <c r="H41" s="4" t="s">
        <v>477</v>
      </c>
      <c r="I41" s="48">
        <v>45571</v>
      </c>
      <c r="J41" s="4"/>
      <c r="K41" s="421" t="s">
        <v>757</v>
      </c>
    </row>
    <row r="42" spans="1:11">
      <c r="A42" s="4">
        <f t="shared" si="0"/>
        <v>40</v>
      </c>
      <c r="B42" s="4" t="s">
        <v>49</v>
      </c>
      <c r="C42" s="4" t="s">
        <v>37</v>
      </c>
      <c r="D42" s="4" t="s">
        <v>68</v>
      </c>
      <c r="E42" s="4"/>
      <c r="F42" s="4">
        <v>178.19</v>
      </c>
      <c r="G42" s="48">
        <v>45603</v>
      </c>
      <c r="H42" s="4" t="s">
        <v>477</v>
      </c>
      <c r="I42" s="48">
        <v>45610</v>
      </c>
      <c r="J42" s="4"/>
      <c r="K42" s="421" t="s">
        <v>1034</v>
      </c>
    </row>
    <row r="43" spans="1:11">
      <c r="A43" s="4">
        <f t="shared" si="0"/>
        <v>41</v>
      </c>
      <c r="B43" s="4" t="s">
        <v>50</v>
      </c>
      <c r="C43" s="4" t="s">
        <v>55</v>
      </c>
      <c r="D43" s="4" t="s">
        <v>68</v>
      </c>
      <c r="E43" s="4">
        <v>623377</v>
      </c>
      <c r="F43" s="4">
        <v>40.634</v>
      </c>
      <c r="G43" s="48">
        <v>45520</v>
      </c>
      <c r="H43" s="4" t="s">
        <v>477</v>
      </c>
      <c r="I43" s="48">
        <v>45522</v>
      </c>
      <c r="J43" s="4"/>
      <c r="K43" s="421" t="s">
        <v>758</v>
      </c>
    </row>
    <row r="44" spans="1:11">
      <c r="A44" s="4">
        <f t="shared" si="0"/>
        <v>42</v>
      </c>
      <c r="B44" s="4" t="s">
        <v>51</v>
      </c>
      <c r="C44" s="4" t="s">
        <v>54</v>
      </c>
      <c r="D44" s="4" t="s">
        <v>68</v>
      </c>
      <c r="E44" s="4"/>
      <c r="F44" s="4">
        <v>180.61</v>
      </c>
      <c r="G44" s="48">
        <v>45525</v>
      </c>
      <c r="H44" s="4" t="s">
        <v>477</v>
      </c>
      <c r="I44" s="48">
        <v>45603</v>
      </c>
      <c r="J44" s="4"/>
      <c r="K44" s="421" t="s">
        <v>758</v>
      </c>
    </row>
    <row r="45" spans="1:11" ht="29">
      <c r="A45" s="4">
        <f t="shared" si="0"/>
        <v>43</v>
      </c>
      <c r="B45" s="4" t="s">
        <v>57</v>
      </c>
      <c r="C45" s="4" t="s">
        <v>69</v>
      </c>
      <c r="D45" s="4" t="s">
        <v>68</v>
      </c>
      <c r="E45" s="4">
        <v>2143792.36</v>
      </c>
      <c r="F45" s="4">
        <v>65.135000000000005</v>
      </c>
      <c r="G45" s="48">
        <v>45547</v>
      </c>
      <c r="H45" s="4" t="s">
        <v>477</v>
      </c>
      <c r="I45" s="48">
        <v>45584</v>
      </c>
      <c r="J45" s="4"/>
      <c r="K45" s="421" t="s">
        <v>766</v>
      </c>
    </row>
    <row r="46" spans="1:11">
      <c r="A46" s="4">
        <f t="shared" si="0"/>
        <v>44</v>
      </c>
      <c r="B46" s="4" t="s">
        <v>58</v>
      </c>
      <c r="C46" s="4" t="s">
        <v>70</v>
      </c>
      <c r="D46" s="4" t="s">
        <v>68</v>
      </c>
      <c r="E46" s="4"/>
      <c r="F46" s="4">
        <v>92.292000000000002</v>
      </c>
      <c r="G46" s="48">
        <v>45283</v>
      </c>
      <c r="H46" s="4" t="s">
        <v>477</v>
      </c>
      <c r="I46" s="48">
        <v>45306</v>
      </c>
      <c r="J46" s="4"/>
      <c r="K46" s="421"/>
    </row>
    <row r="47" spans="1:11">
      <c r="A47" s="4">
        <f t="shared" si="0"/>
        <v>45</v>
      </c>
      <c r="B47" s="4" t="s">
        <v>59</v>
      </c>
      <c r="C47" s="4" t="s">
        <v>71</v>
      </c>
      <c r="D47" s="4" t="s">
        <v>68</v>
      </c>
      <c r="E47" s="4">
        <v>623377</v>
      </c>
      <c r="F47" s="4">
        <v>40.630000000000003</v>
      </c>
      <c r="G47" s="48">
        <v>45559</v>
      </c>
      <c r="H47" s="4" t="s">
        <v>477</v>
      </c>
      <c r="I47" s="48">
        <v>45576</v>
      </c>
      <c r="J47" s="4"/>
      <c r="K47" s="421" t="s">
        <v>953</v>
      </c>
    </row>
    <row r="48" spans="1:11">
      <c r="A48" s="4">
        <f t="shared" si="0"/>
        <v>46</v>
      </c>
      <c r="B48" s="4" t="s">
        <v>60</v>
      </c>
      <c r="C48" s="4" t="s">
        <v>24</v>
      </c>
      <c r="D48" s="4" t="s">
        <v>68</v>
      </c>
      <c r="E48" s="4"/>
      <c r="F48" s="4">
        <v>128.42699999999999</v>
      </c>
      <c r="G48" s="48">
        <v>45241</v>
      </c>
      <c r="H48" s="4" t="s">
        <v>477</v>
      </c>
      <c r="I48" s="48">
        <v>45273</v>
      </c>
      <c r="J48" s="4"/>
      <c r="K48" s="421"/>
    </row>
    <row r="49" spans="1:11">
      <c r="A49" s="4">
        <f t="shared" si="0"/>
        <v>47</v>
      </c>
      <c r="B49" s="4" t="s">
        <v>61</v>
      </c>
      <c r="C49" s="4" t="s">
        <v>12</v>
      </c>
      <c r="D49" s="4" t="s">
        <v>68</v>
      </c>
      <c r="E49" s="4">
        <v>545016</v>
      </c>
      <c r="F49" s="4">
        <v>39.125999999999998</v>
      </c>
      <c r="G49" s="48">
        <v>45156</v>
      </c>
      <c r="H49" s="4" t="s">
        <v>477</v>
      </c>
      <c r="I49" s="48">
        <v>45167</v>
      </c>
      <c r="J49" s="4"/>
      <c r="K49" s="421"/>
    </row>
    <row r="50" spans="1:11">
      <c r="A50" s="4">
        <f t="shared" si="0"/>
        <v>48</v>
      </c>
      <c r="B50" s="4" t="s">
        <v>62</v>
      </c>
      <c r="C50" s="4" t="s">
        <v>12</v>
      </c>
      <c r="D50" s="4" t="s">
        <v>68</v>
      </c>
      <c r="E50" s="4">
        <v>545016</v>
      </c>
      <c r="F50" s="4">
        <v>39.125999999999998</v>
      </c>
      <c r="G50" s="48">
        <v>45166</v>
      </c>
      <c r="H50" s="4" t="s">
        <v>477</v>
      </c>
      <c r="I50" s="48">
        <v>45183</v>
      </c>
      <c r="J50" s="4"/>
      <c r="K50" s="421"/>
    </row>
    <row r="51" spans="1:11">
      <c r="A51" s="4">
        <f t="shared" si="0"/>
        <v>49</v>
      </c>
      <c r="B51" s="4" t="s">
        <v>63</v>
      </c>
      <c r="C51" s="4" t="s">
        <v>12</v>
      </c>
      <c r="D51" s="4" t="s">
        <v>68</v>
      </c>
      <c r="E51" s="4">
        <v>545016</v>
      </c>
      <c r="F51" s="4">
        <v>39.125999999999998</v>
      </c>
      <c r="G51" s="48">
        <v>45202</v>
      </c>
      <c r="H51" s="4" t="s">
        <v>477</v>
      </c>
      <c r="I51" s="48">
        <v>45232</v>
      </c>
      <c r="J51" s="4"/>
      <c r="K51" s="421"/>
    </row>
    <row r="52" spans="1:11">
      <c r="A52" s="4">
        <f t="shared" si="0"/>
        <v>50</v>
      </c>
      <c r="B52" s="4" t="s">
        <v>64</v>
      </c>
      <c r="C52" s="4" t="s">
        <v>55</v>
      </c>
      <c r="D52" s="4" t="s">
        <v>68</v>
      </c>
      <c r="E52" s="4">
        <v>623377</v>
      </c>
      <c r="F52" s="4">
        <v>40.634</v>
      </c>
      <c r="G52" s="48">
        <v>45215</v>
      </c>
      <c r="H52" s="4" t="s">
        <v>477</v>
      </c>
      <c r="I52" s="48">
        <v>45228</v>
      </c>
      <c r="J52" s="4"/>
      <c r="K52" s="421"/>
    </row>
    <row r="53" spans="1:11">
      <c r="A53" s="4">
        <f t="shared" si="0"/>
        <v>51</v>
      </c>
      <c r="B53" s="4" t="s">
        <v>65</v>
      </c>
      <c r="C53" s="4" t="s">
        <v>55</v>
      </c>
      <c r="D53" s="4" t="s">
        <v>68</v>
      </c>
      <c r="E53" s="4">
        <v>623377</v>
      </c>
      <c r="F53" s="4">
        <v>40.634</v>
      </c>
      <c r="G53" s="48">
        <v>45279</v>
      </c>
      <c r="H53" s="4" t="s">
        <v>477</v>
      </c>
      <c r="I53" s="48">
        <v>45295</v>
      </c>
      <c r="J53" s="4"/>
      <c r="K53" s="421"/>
    </row>
    <row r="54" spans="1:11">
      <c r="A54" s="4">
        <f t="shared" si="0"/>
        <v>52</v>
      </c>
      <c r="B54" s="4" t="s">
        <v>66</v>
      </c>
      <c r="C54" s="4" t="s">
        <v>54</v>
      </c>
      <c r="D54" s="4" t="s">
        <v>68</v>
      </c>
      <c r="E54" s="4"/>
      <c r="F54" s="4">
        <v>180.61</v>
      </c>
      <c r="G54" s="48">
        <v>45559</v>
      </c>
      <c r="H54" s="4" t="s">
        <v>477</v>
      </c>
      <c r="I54" s="48">
        <v>45587</v>
      </c>
      <c r="J54" s="4"/>
      <c r="K54" s="421" t="s">
        <v>758</v>
      </c>
    </row>
    <row r="55" spans="1:11" ht="43.5">
      <c r="A55" s="4">
        <f t="shared" si="0"/>
        <v>53</v>
      </c>
      <c r="B55" s="4" t="s">
        <v>67</v>
      </c>
      <c r="C55" s="4" t="s">
        <v>54</v>
      </c>
      <c r="D55" s="4" t="s">
        <v>68</v>
      </c>
      <c r="E55" s="4"/>
      <c r="F55" s="4">
        <v>180.61</v>
      </c>
      <c r="G55" s="48">
        <v>45572</v>
      </c>
      <c r="H55" s="4" t="s">
        <v>477</v>
      </c>
      <c r="I55" s="48">
        <v>45608</v>
      </c>
      <c r="J55" s="4" t="s">
        <v>1006</v>
      </c>
      <c r="K55" s="421" t="s">
        <v>1004</v>
      </c>
    </row>
    <row r="56" spans="1:11">
      <c r="A56" s="4">
        <f t="shared" si="0"/>
        <v>54</v>
      </c>
      <c r="B56" s="4" t="s">
        <v>532</v>
      </c>
      <c r="C56" s="4" t="s">
        <v>10</v>
      </c>
      <c r="D56" s="4" t="s">
        <v>68</v>
      </c>
      <c r="E56" s="4"/>
      <c r="F56" s="4">
        <v>79.994</v>
      </c>
      <c r="G56" s="48">
        <v>45322</v>
      </c>
      <c r="H56" s="4" t="s">
        <v>477</v>
      </c>
      <c r="I56" s="48">
        <v>45337</v>
      </c>
      <c r="J56" s="4"/>
      <c r="K56" s="421"/>
    </row>
    <row r="57" spans="1:11">
      <c r="A57" s="4">
        <f t="shared" si="0"/>
        <v>55</v>
      </c>
      <c r="B57" s="4" t="s">
        <v>541</v>
      </c>
      <c r="C57" s="4" t="s">
        <v>12</v>
      </c>
      <c r="D57" s="4" t="s">
        <v>68</v>
      </c>
      <c r="E57" s="4">
        <v>545016</v>
      </c>
      <c r="F57" s="4">
        <v>39.125999999999998</v>
      </c>
      <c r="G57" s="48">
        <v>45298</v>
      </c>
      <c r="H57" s="4" t="s">
        <v>477</v>
      </c>
      <c r="I57" s="48">
        <v>45324</v>
      </c>
      <c r="J57" s="4"/>
      <c r="K57" s="421"/>
    </row>
    <row r="58" spans="1:11">
      <c r="A58" s="4">
        <f t="shared" si="0"/>
        <v>56</v>
      </c>
      <c r="B58" s="4" t="s">
        <v>542</v>
      </c>
      <c r="C58" s="4" t="s">
        <v>55</v>
      </c>
      <c r="D58" s="4" t="s">
        <v>68</v>
      </c>
      <c r="E58" s="4">
        <v>623377</v>
      </c>
      <c r="F58" s="4">
        <v>40.634</v>
      </c>
      <c r="G58" s="48">
        <v>45335</v>
      </c>
      <c r="H58" s="4" t="s">
        <v>477</v>
      </c>
      <c r="I58" s="48">
        <v>45346</v>
      </c>
      <c r="J58" s="4"/>
      <c r="K58" s="421"/>
    </row>
    <row r="59" spans="1:11">
      <c r="A59" s="4">
        <f t="shared" si="0"/>
        <v>57</v>
      </c>
      <c r="B59" s="4" t="s">
        <v>72</v>
      </c>
      <c r="C59" s="4" t="s">
        <v>80</v>
      </c>
      <c r="D59" s="4" t="s">
        <v>68</v>
      </c>
      <c r="E59" s="4">
        <v>1017007</v>
      </c>
      <c r="F59" s="4">
        <v>54.674999999999997</v>
      </c>
      <c r="G59" s="48">
        <v>45303</v>
      </c>
      <c r="H59" s="4" t="s">
        <v>477</v>
      </c>
      <c r="I59" s="48">
        <v>45321</v>
      </c>
      <c r="J59" s="4"/>
      <c r="K59" s="421"/>
    </row>
    <row r="60" spans="1:11">
      <c r="A60" s="4">
        <f t="shared" si="0"/>
        <v>58</v>
      </c>
      <c r="B60" s="4" t="s">
        <v>73</v>
      </c>
      <c r="C60" s="4" t="s">
        <v>12</v>
      </c>
      <c r="D60" s="4" t="s">
        <v>68</v>
      </c>
      <c r="E60" s="4">
        <v>545016</v>
      </c>
      <c r="F60" s="4">
        <v>39.125999999999998</v>
      </c>
      <c r="G60" s="48">
        <v>45593</v>
      </c>
      <c r="H60" s="4" t="s">
        <v>477</v>
      </c>
      <c r="I60" s="48">
        <v>45616</v>
      </c>
      <c r="J60" s="4"/>
      <c r="K60" s="421" t="s">
        <v>1057</v>
      </c>
    </row>
    <row r="61" spans="1:11">
      <c r="A61" s="4">
        <f t="shared" si="0"/>
        <v>59</v>
      </c>
      <c r="B61" s="4" t="s">
        <v>74</v>
      </c>
      <c r="C61" s="4" t="s">
        <v>55</v>
      </c>
      <c r="D61" s="4" t="s">
        <v>68</v>
      </c>
      <c r="E61" s="4">
        <v>623377</v>
      </c>
      <c r="F61" s="4">
        <v>40.634</v>
      </c>
      <c r="G61" s="48">
        <v>45626</v>
      </c>
      <c r="H61" s="4" t="s">
        <v>477</v>
      </c>
      <c r="I61" s="48">
        <v>45633</v>
      </c>
      <c r="J61" s="4"/>
      <c r="K61" s="421" t="s">
        <v>1094</v>
      </c>
    </row>
    <row r="62" spans="1:11">
      <c r="A62" s="4">
        <f t="shared" si="0"/>
        <v>60</v>
      </c>
      <c r="B62" s="4" t="s">
        <v>75</v>
      </c>
      <c r="C62" s="4" t="s">
        <v>12</v>
      </c>
      <c r="D62" s="4" t="s">
        <v>68</v>
      </c>
      <c r="E62" s="4">
        <v>545016</v>
      </c>
      <c r="F62" s="4">
        <v>39.125999999999998</v>
      </c>
      <c r="G62" s="48">
        <v>45618</v>
      </c>
      <c r="H62" s="4" t="s">
        <v>477</v>
      </c>
      <c r="I62" s="48">
        <v>45628</v>
      </c>
      <c r="J62" s="4"/>
      <c r="K62" s="421" t="s">
        <v>953</v>
      </c>
    </row>
    <row r="63" spans="1:11">
      <c r="A63" s="4">
        <f t="shared" si="0"/>
        <v>61</v>
      </c>
      <c r="B63" s="4" t="s">
        <v>76</v>
      </c>
      <c r="C63" s="4" t="s">
        <v>55</v>
      </c>
      <c r="D63" s="4" t="s">
        <v>68</v>
      </c>
      <c r="E63" s="4">
        <v>623377</v>
      </c>
      <c r="F63" s="4">
        <v>40.634</v>
      </c>
      <c r="G63" s="48">
        <v>45620</v>
      </c>
      <c r="H63" s="4" t="s">
        <v>477</v>
      </c>
      <c r="I63" s="48">
        <v>45626</v>
      </c>
      <c r="J63" s="4"/>
      <c r="K63" s="421"/>
    </row>
    <row r="64" spans="1:11">
      <c r="A64" s="4">
        <f t="shared" si="0"/>
        <v>62</v>
      </c>
      <c r="B64" s="4" t="s">
        <v>77</v>
      </c>
      <c r="C64" s="4" t="s">
        <v>81</v>
      </c>
      <c r="D64" s="4" t="s">
        <v>68</v>
      </c>
      <c r="E64" s="4"/>
      <c r="F64" s="4">
        <v>131.047</v>
      </c>
      <c r="G64" s="48">
        <v>45614</v>
      </c>
      <c r="H64" s="4" t="s">
        <v>477</v>
      </c>
      <c r="I64" s="48">
        <v>45632</v>
      </c>
      <c r="J64" s="4"/>
      <c r="K64" s="421" t="s">
        <v>1090</v>
      </c>
    </row>
    <row r="65" spans="1:11" ht="29">
      <c r="A65" s="4">
        <f t="shared" si="0"/>
        <v>63</v>
      </c>
      <c r="B65" s="4" t="s">
        <v>78</v>
      </c>
      <c r="C65" s="4" t="s">
        <v>82</v>
      </c>
      <c r="D65" s="4" t="s">
        <v>68</v>
      </c>
      <c r="E65" s="4"/>
      <c r="F65" s="4">
        <v>94.745999999999995</v>
      </c>
      <c r="G65" s="48">
        <v>45580</v>
      </c>
      <c r="H65" s="4" t="s">
        <v>477</v>
      </c>
      <c r="I65" s="48">
        <v>45609</v>
      </c>
      <c r="J65" s="4" t="s">
        <v>1005</v>
      </c>
      <c r="K65" s="421" t="s">
        <v>953</v>
      </c>
    </row>
    <row r="66" spans="1:11">
      <c r="A66" s="4">
        <f t="shared" si="0"/>
        <v>64</v>
      </c>
      <c r="B66" s="4" t="s">
        <v>79</v>
      </c>
      <c r="C66" s="4" t="s">
        <v>12</v>
      </c>
      <c r="D66" s="4" t="s">
        <v>68</v>
      </c>
      <c r="E66" s="4">
        <v>545016</v>
      </c>
      <c r="F66" s="4">
        <v>39.125999999999998</v>
      </c>
      <c r="G66" s="48">
        <v>45614</v>
      </c>
      <c r="H66" s="4" t="s">
        <v>477</v>
      </c>
      <c r="I66" s="48">
        <v>45623</v>
      </c>
      <c r="J66" s="4"/>
      <c r="K66" s="421"/>
    </row>
    <row r="67" spans="1:11">
      <c r="A67" s="4">
        <f t="shared" si="0"/>
        <v>65</v>
      </c>
      <c r="B67" s="4" t="s">
        <v>83</v>
      </c>
      <c r="C67" s="4" t="s">
        <v>12</v>
      </c>
      <c r="D67" s="4" t="s">
        <v>68</v>
      </c>
      <c r="E67" s="4">
        <v>545016</v>
      </c>
      <c r="F67" s="4">
        <v>39.125999999999998</v>
      </c>
      <c r="G67" s="48">
        <v>45143</v>
      </c>
      <c r="H67" s="4" t="s">
        <v>477</v>
      </c>
      <c r="I67" s="48">
        <v>45152</v>
      </c>
      <c r="J67" s="4"/>
      <c r="K67" s="421"/>
    </row>
    <row r="68" spans="1:11">
      <c r="A68" s="4">
        <f t="shared" si="0"/>
        <v>66</v>
      </c>
      <c r="B68" s="4" t="s">
        <v>84</v>
      </c>
      <c r="C68" s="4" t="s">
        <v>12</v>
      </c>
      <c r="D68" s="4" t="s">
        <v>68</v>
      </c>
      <c r="E68" s="4">
        <v>545016</v>
      </c>
      <c r="F68" s="4">
        <v>39.125999999999998</v>
      </c>
      <c r="G68" s="48">
        <v>45089</v>
      </c>
      <c r="H68" s="4" t="s">
        <v>477</v>
      </c>
      <c r="I68" s="48">
        <v>45098</v>
      </c>
      <c r="J68" s="4"/>
      <c r="K68" s="421"/>
    </row>
    <row r="69" spans="1:11">
      <c r="A69" s="4">
        <f t="shared" ref="A69:A132" si="1">A68+1</f>
        <v>67</v>
      </c>
      <c r="B69" s="4" t="s">
        <v>85</v>
      </c>
      <c r="C69" s="4" t="s">
        <v>80</v>
      </c>
      <c r="D69" s="4" t="s">
        <v>68</v>
      </c>
      <c r="E69" s="4">
        <v>1017007</v>
      </c>
      <c r="F69" s="4">
        <v>54.674999999999997</v>
      </c>
      <c r="G69" s="48">
        <v>45271</v>
      </c>
      <c r="H69" s="4" t="s">
        <v>477</v>
      </c>
      <c r="I69" s="48">
        <v>45301</v>
      </c>
      <c r="J69" s="4"/>
      <c r="K69" s="421"/>
    </row>
    <row r="70" spans="1:11">
      <c r="A70" s="4">
        <f t="shared" si="1"/>
        <v>68</v>
      </c>
      <c r="B70" s="4" t="s">
        <v>86</v>
      </c>
      <c r="C70" s="4" t="s">
        <v>12</v>
      </c>
      <c r="D70" s="4" t="s">
        <v>68</v>
      </c>
      <c r="E70" s="4">
        <v>545016</v>
      </c>
      <c r="F70" s="4">
        <v>39.125999999999998</v>
      </c>
      <c r="G70" s="48">
        <v>45166</v>
      </c>
      <c r="H70" s="4" t="s">
        <v>477</v>
      </c>
      <c r="I70" s="48">
        <v>45173</v>
      </c>
      <c r="J70" s="4"/>
      <c r="K70" s="421"/>
    </row>
    <row r="71" spans="1:11">
      <c r="A71" s="4">
        <f t="shared" si="1"/>
        <v>69</v>
      </c>
      <c r="B71" s="4" t="s">
        <v>87</v>
      </c>
      <c r="C71" s="4" t="s">
        <v>12</v>
      </c>
      <c r="D71" s="4" t="s">
        <v>68</v>
      </c>
      <c r="E71" s="4">
        <v>545016</v>
      </c>
      <c r="F71" s="4">
        <v>39.125999999999998</v>
      </c>
      <c r="G71" s="48">
        <v>45206</v>
      </c>
      <c r="H71" s="4" t="s">
        <v>477</v>
      </c>
      <c r="I71" s="48">
        <v>45228</v>
      </c>
      <c r="J71" s="4"/>
      <c r="K71" s="421"/>
    </row>
    <row r="72" spans="1:11">
      <c r="A72" s="4">
        <f t="shared" si="1"/>
        <v>70</v>
      </c>
      <c r="B72" s="4" t="s">
        <v>88</v>
      </c>
      <c r="C72" s="4" t="s">
        <v>12</v>
      </c>
      <c r="D72" s="4" t="s">
        <v>68</v>
      </c>
      <c r="E72" s="4">
        <v>545016</v>
      </c>
      <c r="F72" s="4">
        <v>39.125999999999998</v>
      </c>
      <c r="G72" s="48">
        <v>45227</v>
      </c>
      <c r="H72" s="4" t="s">
        <v>477</v>
      </c>
      <c r="I72" s="48">
        <v>45239</v>
      </c>
      <c r="J72" s="4"/>
      <c r="K72" s="421"/>
    </row>
    <row r="73" spans="1:11">
      <c r="A73" s="4">
        <f t="shared" si="1"/>
        <v>71</v>
      </c>
      <c r="B73" s="4" t="s">
        <v>89</v>
      </c>
      <c r="C73" s="4" t="s">
        <v>12</v>
      </c>
      <c r="D73" s="4" t="s">
        <v>68</v>
      </c>
      <c r="E73" s="4">
        <v>545016</v>
      </c>
      <c r="F73" s="4">
        <v>39.125999999999998</v>
      </c>
      <c r="G73" s="48">
        <v>45277</v>
      </c>
      <c r="H73" s="4" t="s">
        <v>477</v>
      </c>
      <c r="I73" s="48">
        <v>45286</v>
      </c>
      <c r="J73" s="4"/>
      <c r="K73" s="421"/>
    </row>
    <row r="74" spans="1:11">
      <c r="A74" s="4">
        <f t="shared" si="1"/>
        <v>72</v>
      </c>
      <c r="B74" s="4" t="s">
        <v>90</v>
      </c>
      <c r="C74" s="4" t="s">
        <v>12</v>
      </c>
      <c r="D74" s="4" t="s">
        <v>68</v>
      </c>
      <c r="E74" s="4">
        <v>545016</v>
      </c>
      <c r="F74" s="4">
        <v>39.125999999999998</v>
      </c>
      <c r="G74" s="48">
        <v>45249</v>
      </c>
      <c r="H74" s="4" t="s">
        <v>477</v>
      </c>
      <c r="I74" s="48">
        <v>45269</v>
      </c>
      <c r="J74" s="4"/>
      <c r="K74" s="421"/>
    </row>
    <row r="75" spans="1:11">
      <c r="A75" s="4">
        <f t="shared" si="1"/>
        <v>73</v>
      </c>
      <c r="B75" s="4" t="s">
        <v>91</v>
      </c>
      <c r="C75" s="4" t="s">
        <v>80</v>
      </c>
      <c r="D75" s="4" t="s">
        <v>68</v>
      </c>
      <c r="E75" s="4">
        <v>1017007</v>
      </c>
      <c r="F75" s="4">
        <v>54.674999999999997</v>
      </c>
      <c r="G75" s="48">
        <v>45271</v>
      </c>
      <c r="H75" s="4" t="s">
        <v>477</v>
      </c>
      <c r="I75" s="48">
        <v>45296</v>
      </c>
      <c r="J75" s="4"/>
      <c r="K75" s="421"/>
    </row>
    <row r="76" spans="1:11">
      <c r="A76" s="4">
        <f t="shared" si="1"/>
        <v>74</v>
      </c>
      <c r="B76" s="4" t="s">
        <v>92</v>
      </c>
      <c r="C76" s="4" t="s">
        <v>12</v>
      </c>
      <c r="D76" s="4" t="s">
        <v>68</v>
      </c>
      <c r="E76" s="4">
        <v>545016</v>
      </c>
      <c r="F76" s="4">
        <v>39.125999999999998</v>
      </c>
      <c r="G76" s="48">
        <v>45237</v>
      </c>
      <c r="H76" s="4" t="s">
        <v>477</v>
      </c>
      <c r="I76" s="48">
        <v>45253</v>
      </c>
      <c r="J76" s="4"/>
      <c r="K76" s="421"/>
    </row>
    <row r="77" spans="1:11">
      <c r="A77" s="4">
        <f t="shared" si="1"/>
        <v>75</v>
      </c>
      <c r="B77" s="4" t="s">
        <v>93</v>
      </c>
      <c r="C77" s="4" t="s">
        <v>71</v>
      </c>
      <c r="D77" s="4" t="s">
        <v>68</v>
      </c>
      <c r="E77" s="4">
        <v>623377</v>
      </c>
      <c r="F77" s="4">
        <v>40.634</v>
      </c>
      <c r="G77" s="48">
        <v>45252</v>
      </c>
      <c r="H77" s="4" t="s">
        <v>477</v>
      </c>
      <c r="I77" s="48">
        <v>45261</v>
      </c>
      <c r="J77" s="4"/>
      <c r="K77" s="421"/>
    </row>
    <row r="78" spans="1:11">
      <c r="A78" s="4">
        <f t="shared" si="1"/>
        <v>76</v>
      </c>
      <c r="B78" s="4" t="s">
        <v>94</v>
      </c>
      <c r="C78" s="4" t="s">
        <v>12</v>
      </c>
      <c r="D78" s="4" t="s">
        <v>68</v>
      </c>
      <c r="E78" s="4">
        <v>545016</v>
      </c>
      <c r="F78" s="4">
        <v>39.125999999999998</v>
      </c>
      <c r="G78" s="48">
        <v>45291</v>
      </c>
      <c r="H78" s="4" t="s">
        <v>477</v>
      </c>
      <c r="I78" s="48">
        <v>45301</v>
      </c>
      <c r="J78" s="4"/>
      <c r="K78" s="421"/>
    </row>
    <row r="79" spans="1:11">
      <c r="A79" s="4">
        <f t="shared" si="1"/>
        <v>77</v>
      </c>
      <c r="B79" s="4" t="s">
        <v>95</v>
      </c>
      <c r="C79" s="4" t="s">
        <v>71</v>
      </c>
      <c r="D79" s="4" t="s">
        <v>68</v>
      </c>
      <c r="E79" s="4">
        <v>623377</v>
      </c>
      <c r="F79" s="4">
        <v>40.634</v>
      </c>
      <c r="G79" s="48">
        <v>45149</v>
      </c>
      <c r="H79" s="4" t="s">
        <v>477</v>
      </c>
      <c r="I79" s="48">
        <v>45167</v>
      </c>
      <c r="J79" s="4"/>
      <c r="K79" s="421"/>
    </row>
    <row r="80" spans="1:11" ht="29">
      <c r="A80" s="4">
        <f t="shared" si="1"/>
        <v>78</v>
      </c>
      <c r="B80" s="4" t="s">
        <v>96</v>
      </c>
      <c r="C80" s="4" t="s">
        <v>38</v>
      </c>
      <c r="D80" s="4" t="s">
        <v>68</v>
      </c>
      <c r="E80" s="4"/>
      <c r="F80" s="4">
        <v>103.7</v>
      </c>
      <c r="G80" s="48">
        <v>45556</v>
      </c>
      <c r="H80" s="4" t="s">
        <v>477</v>
      </c>
      <c r="I80" s="48">
        <v>45591</v>
      </c>
      <c r="J80" s="4"/>
      <c r="K80" s="421" t="s">
        <v>761</v>
      </c>
    </row>
    <row r="81" spans="1:11">
      <c r="A81" s="4">
        <f t="shared" si="1"/>
        <v>79</v>
      </c>
      <c r="B81" s="4" t="s">
        <v>97</v>
      </c>
      <c r="C81" s="4" t="s">
        <v>38</v>
      </c>
      <c r="D81" s="4" t="s">
        <v>68</v>
      </c>
      <c r="E81" s="4"/>
      <c r="F81" s="4">
        <v>103.703</v>
      </c>
      <c r="G81" s="48">
        <v>45628</v>
      </c>
      <c r="H81" s="4" t="s">
        <v>477</v>
      </c>
      <c r="I81" s="48">
        <v>45646</v>
      </c>
      <c r="J81" s="4"/>
      <c r="K81" s="421" t="s">
        <v>847</v>
      </c>
    </row>
    <row r="82" spans="1:11">
      <c r="A82" s="4">
        <f t="shared" si="1"/>
        <v>80</v>
      </c>
      <c r="B82" s="4" t="s">
        <v>98</v>
      </c>
      <c r="C82" s="4" t="s">
        <v>71</v>
      </c>
      <c r="D82" s="4" t="s">
        <v>68</v>
      </c>
      <c r="E82" s="4">
        <v>623377</v>
      </c>
      <c r="F82" s="4">
        <v>40.634</v>
      </c>
      <c r="G82" s="48">
        <v>45628</v>
      </c>
      <c r="H82" s="4" t="s">
        <v>477</v>
      </c>
      <c r="I82" s="48">
        <v>45650</v>
      </c>
      <c r="J82" s="4"/>
      <c r="K82" s="421" t="s">
        <v>1094</v>
      </c>
    </row>
    <row r="83" spans="1:11">
      <c r="A83" s="4">
        <f t="shared" si="1"/>
        <v>81</v>
      </c>
      <c r="B83" s="4" t="s">
        <v>99</v>
      </c>
      <c r="C83" s="4" t="s">
        <v>12</v>
      </c>
      <c r="D83" s="4" t="s">
        <v>68</v>
      </c>
      <c r="E83" s="4">
        <v>545016</v>
      </c>
      <c r="F83" s="4">
        <v>39.125999999999998</v>
      </c>
      <c r="G83" s="48">
        <v>45172</v>
      </c>
      <c r="H83" s="4" t="s">
        <v>477</v>
      </c>
      <c r="I83" s="48">
        <v>45193</v>
      </c>
      <c r="J83" s="4"/>
      <c r="K83" s="421"/>
    </row>
    <row r="84" spans="1:11">
      <c r="A84" s="4">
        <f t="shared" si="1"/>
        <v>82</v>
      </c>
      <c r="B84" s="4" t="s">
        <v>100</v>
      </c>
      <c r="C84" s="4" t="s">
        <v>12</v>
      </c>
      <c r="D84" s="4" t="s">
        <v>68</v>
      </c>
      <c r="E84" s="4">
        <v>545016</v>
      </c>
      <c r="F84" s="4">
        <v>39.125999999999998</v>
      </c>
      <c r="G84" s="48">
        <v>45202</v>
      </c>
      <c r="H84" s="4" t="s">
        <v>477</v>
      </c>
      <c r="I84" s="48">
        <v>45219</v>
      </c>
      <c r="J84" s="4"/>
      <c r="K84" s="421"/>
    </row>
    <row r="85" spans="1:11">
      <c r="A85" s="4">
        <f t="shared" si="1"/>
        <v>83</v>
      </c>
      <c r="B85" s="4" t="s">
        <v>101</v>
      </c>
      <c r="C85" s="4" t="s">
        <v>12</v>
      </c>
      <c r="D85" s="4" t="s">
        <v>68</v>
      </c>
      <c r="E85" s="4">
        <v>545016</v>
      </c>
      <c r="F85" s="4">
        <v>39.125999999999998</v>
      </c>
      <c r="G85" s="48">
        <v>45362</v>
      </c>
      <c r="H85" s="4" t="s">
        <v>477</v>
      </c>
      <c r="I85" s="48">
        <v>45371</v>
      </c>
      <c r="J85" s="4"/>
      <c r="K85" s="421"/>
    </row>
    <row r="86" spans="1:11">
      <c r="A86" s="4">
        <f t="shared" si="1"/>
        <v>84</v>
      </c>
      <c r="B86" s="4" t="s">
        <v>102</v>
      </c>
      <c r="C86" s="4" t="s">
        <v>12</v>
      </c>
      <c r="D86" s="4" t="s">
        <v>68</v>
      </c>
      <c r="E86" s="4">
        <v>545016</v>
      </c>
      <c r="F86" s="4">
        <v>39.125999999999998</v>
      </c>
      <c r="G86" s="48">
        <v>45349</v>
      </c>
      <c r="H86" s="4" t="s">
        <v>477</v>
      </c>
      <c r="I86" s="48">
        <v>45361</v>
      </c>
      <c r="J86" s="4"/>
      <c r="K86" s="421"/>
    </row>
    <row r="87" spans="1:11">
      <c r="A87" s="4">
        <f t="shared" si="1"/>
        <v>85</v>
      </c>
      <c r="B87" s="4" t="s">
        <v>103</v>
      </c>
      <c r="C87" s="4" t="s">
        <v>12</v>
      </c>
      <c r="D87" s="4" t="s">
        <v>68</v>
      </c>
      <c r="E87" s="4">
        <v>545016</v>
      </c>
      <c r="F87" s="4">
        <v>39.125999999999998</v>
      </c>
      <c r="G87" s="48">
        <v>45340</v>
      </c>
      <c r="H87" s="4" t="s">
        <v>477</v>
      </c>
      <c r="I87" s="48">
        <v>45348</v>
      </c>
      <c r="J87" s="4"/>
      <c r="K87" s="421"/>
    </row>
    <row r="88" spans="1:11">
      <c r="A88" s="4">
        <f t="shared" si="1"/>
        <v>86</v>
      </c>
      <c r="B88" s="4" t="s">
        <v>104</v>
      </c>
      <c r="C88" s="4" t="s">
        <v>12</v>
      </c>
      <c r="D88" s="4" t="s">
        <v>68</v>
      </c>
      <c r="E88" s="4">
        <v>545016</v>
      </c>
      <c r="F88" s="4">
        <v>39.125999999999998</v>
      </c>
      <c r="G88" s="48">
        <v>45742</v>
      </c>
      <c r="H88" s="4" t="s">
        <v>477</v>
      </c>
      <c r="I88" s="48">
        <v>45750</v>
      </c>
      <c r="J88" s="4"/>
      <c r="K88" s="421"/>
    </row>
    <row r="89" spans="1:11">
      <c r="A89" s="4">
        <f t="shared" si="1"/>
        <v>87</v>
      </c>
      <c r="B89" s="4" t="s">
        <v>105</v>
      </c>
      <c r="C89" s="4" t="s">
        <v>10</v>
      </c>
      <c r="D89" s="4" t="s">
        <v>309</v>
      </c>
      <c r="E89" s="4"/>
      <c r="F89" s="4">
        <v>138.08600000000001</v>
      </c>
      <c r="G89" s="48">
        <v>45607</v>
      </c>
      <c r="H89" s="4" t="s">
        <v>477</v>
      </c>
      <c r="I89" s="48">
        <v>45634</v>
      </c>
      <c r="J89" s="4"/>
      <c r="K89" s="421" t="s">
        <v>1035</v>
      </c>
    </row>
    <row r="90" spans="1:11">
      <c r="A90" s="4">
        <f t="shared" si="1"/>
        <v>88</v>
      </c>
      <c r="B90" s="4" t="s">
        <v>106</v>
      </c>
      <c r="C90" s="4" t="s">
        <v>81</v>
      </c>
      <c r="D90" s="4" t="s">
        <v>68</v>
      </c>
      <c r="E90" s="4"/>
      <c r="F90" s="4">
        <v>131.047</v>
      </c>
      <c r="G90" s="48">
        <v>45419</v>
      </c>
      <c r="H90" s="4" t="s">
        <v>477</v>
      </c>
      <c r="I90" s="48">
        <v>45438</v>
      </c>
      <c r="J90" s="4"/>
      <c r="K90" s="421"/>
    </row>
    <row r="91" spans="1:11">
      <c r="A91" s="4">
        <f t="shared" si="1"/>
        <v>89</v>
      </c>
      <c r="B91" s="4" t="s">
        <v>735</v>
      </c>
      <c r="C91" s="4" t="s">
        <v>169</v>
      </c>
      <c r="D91" s="4" t="s">
        <v>68</v>
      </c>
      <c r="E91" s="4">
        <v>2143792.36</v>
      </c>
      <c r="F91" s="4">
        <v>65.135000000000005</v>
      </c>
      <c r="G91" s="48">
        <v>45433</v>
      </c>
      <c r="H91" s="4" t="s">
        <v>477</v>
      </c>
      <c r="I91" s="48">
        <v>45460</v>
      </c>
      <c r="J91" s="4"/>
      <c r="K91" s="421"/>
    </row>
    <row r="92" spans="1:11">
      <c r="A92" s="4">
        <f t="shared" si="1"/>
        <v>90</v>
      </c>
      <c r="B92" s="4" t="s">
        <v>108</v>
      </c>
      <c r="C92" s="4" t="s">
        <v>12</v>
      </c>
      <c r="D92" s="4" t="s">
        <v>68</v>
      </c>
      <c r="E92" s="4">
        <v>545016</v>
      </c>
      <c r="F92" s="4">
        <v>39.125999999999998</v>
      </c>
      <c r="G92" s="48">
        <v>45164</v>
      </c>
      <c r="H92" s="4" t="s">
        <v>477</v>
      </c>
      <c r="I92" s="48">
        <v>45176</v>
      </c>
      <c r="J92" s="4"/>
      <c r="K92" s="421"/>
    </row>
    <row r="93" spans="1:11">
      <c r="A93" s="4">
        <f t="shared" si="1"/>
        <v>91</v>
      </c>
      <c r="B93" s="4" t="s">
        <v>109</v>
      </c>
      <c r="C93" s="4" t="s">
        <v>12</v>
      </c>
      <c r="D93" s="4" t="s">
        <v>68</v>
      </c>
      <c r="E93" s="4">
        <v>545016</v>
      </c>
      <c r="F93" s="4">
        <v>39.125999999999998</v>
      </c>
      <c r="G93" s="48">
        <v>45148</v>
      </c>
      <c r="H93" s="4" t="s">
        <v>477</v>
      </c>
      <c r="I93" s="48">
        <v>45161</v>
      </c>
      <c r="J93" s="4"/>
      <c r="K93" s="421"/>
    </row>
    <row r="94" spans="1:11">
      <c r="A94" s="4">
        <f t="shared" si="1"/>
        <v>92</v>
      </c>
      <c r="B94" s="4" t="s">
        <v>110</v>
      </c>
      <c r="C94" s="4" t="s">
        <v>12</v>
      </c>
      <c r="D94" s="4" t="s">
        <v>68</v>
      </c>
      <c r="E94" s="4">
        <v>545016</v>
      </c>
      <c r="F94" s="4">
        <v>39.125999999999998</v>
      </c>
      <c r="G94" s="48">
        <v>45628</v>
      </c>
      <c r="H94" s="4" t="s">
        <v>477</v>
      </c>
      <c r="I94" s="48">
        <v>45657</v>
      </c>
      <c r="J94" s="4"/>
      <c r="K94" s="421" t="s">
        <v>1139</v>
      </c>
    </row>
    <row r="95" spans="1:11">
      <c r="A95" s="4">
        <f t="shared" si="1"/>
        <v>93</v>
      </c>
      <c r="B95" s="4" t="s">
        <v>111</v>
      </c>
      <c r="C95" s="4" t="s">
        <v>12</v>
      </c>
      <c r="D95" s="4" t="s">
        <v>68</v>
      </c>
      <c r="E95" s="4">
        <v>545016</v>
      </c>
      <c r="F95" s="4">
        <v>39.125999999999998</v>
      </c>
      <c r="G95" s="48">
        <v>45628</v>
      </c>
      <c r="H95" s="4" t="s">
        <v>477</v>
      </c>
      <c r="I95" s="48">
        <v>45643</v>
      </c>
      <c r="J95" s="4"/>
      <c r="K95" s="421" t="s">
        <v>1255</v>
      </c>
    </row>
    <row r="96" spans="1:11">
      <c r="A96" s="4">
        <f t="shared" si="1"/>
        <v>94</v>
      </c>
      <c r="B96" s="4" t="s">
        <v>112</v>
      </c>
      <c r="C96" s="4" t="s">
        <v>12</v>
      </c>
      <c r="D96" s="4" t="s">
        <v>68</v>
      </c>
      <c r="E96" s="4">
        <v>545016</v>
      </c>
      <c r="F96" s="4">
        <v>39.125999999999998</v>
      </c>
      <c r="G96" s="48">
        <v>45206</v>
      </c>
      <c r="H96" s="4" t="s">
        <v>477</v>
      </c>
      <c r="I96" s="48">
        <v>45228</v>
      </c>
      <c r="J96" s="4"/>
      <c r="K96" s="421"/>
    </row>
    <row r="97" spans="1:11">
      <c r="A97" s="4">
        <f t="shared" si="1"/>
        <v>95</v>
      </c>
      <c r="B97" s="4" t="s">
        <v>113</v>
      </c>
      <c r="C97" s="4" t="s">
        <v>80</v>
      </c>
      <c r="D97" s="4" t="s">
        <v>68</v>
      </c>
      <c r="E97" s="4">
        <v>1017007</v>
      </c>
      <c r="F97" s="4">
        <v>54.674999999999997</v>
      </c>
      <c r="G97" s="48">
        <v>45272</v>
      </c>
      <c r="H97" s="4" t="s">
        <v>477</v>
      </c>
      <c r="I97" s="48">
        <v>45290</v>
      </c>
      <c r="J97" s="4"/>
      <c r="K97" s="421"/>
    </row>
    <row r="98" spans="1:11">
      <c r="A98" s="4">
        <f t="shared" si="1"/>
        <v>96</v>
      </c>
      <c r="B98" s="4" t="s">
        <v>114</v>
      </c>
      <c r="C98" s="4" t="s">
        <v>12</v>
      </c>
      <c r="D98" s="4" t="s">
        <v>68</v>
      </c>
      <c r="E98" s="4">
        <v>545016</v>
      </c>
      <c r="F98" s="4">
        <v>39.125999999999998</v>
      </c>
      <c r="G98" s="48">
        <v>45318</v>
      </c>
      <c r="H98" s="4" t="s">
        <v>477</v>
      </c>
      <c r="I98" s="48">
        <v>45328</v>
      </c>
      <c r="J98" s="4"/>
      <c r="K98" s="421"/>
    </row>
    <row r="99" spans="1:11">
      <c r="A99" s="4">
        <f t="shared" si="1"/>
        <v>97</v>
      </c>
      <c r="B99" s="4" t="s">
        <v>115</v>
      </c>
      <c r="C99" s="4" t="s">
        <v>12</v>
      </c>
      <c r="D99" s="4" t="s">
        <v>68</v>
      </c>
      <c r="E99" s="4">
        <v>545016</v>
      </c>
      <c r="F99" s="4">
        <v>39.125999999999998</v>
      </c>
      <c r="G99" s="48">
        <v>45267</v>
      </c>
      <c r="H99" s="4" t="s">
        <v>477</v>
      </c>
      <c r="I99" s="48">
        <v>45280</v>
      </c>
      <c r="J99" s="4"/>
      <c r="K99" s="421"/>
    </row>
    <row r="100" spans="1:11">
      <c r="A100" s="4">
        <f t="shared" si="1"/>
        <v>98</v>
      </c>
      <c r="B100" s="4" t="s">
        <v>116</v>
      </c>
      <c r="C100" s="4" t="s">
        <v>12</v>
      </c>
      <c r="D100" s="4" t="s">
        <v>68</v>
      </c>
      <c r="E100" s="4">
        <v>545016</v>
      </c>
      <c r="F100" s="4">
        <v>39.125999999999998</v>
      </c>
      <c r="G100" s="48">
        <v>45267</v>
      </c>
      <c r="H100" s="4" t="s">
        <v>477</v>
      </c>
      <c r="I100" s="48">
        <v>45277</v>
      </c>
      <c r="J100" s="4"/>
      <c r="K100" s="421"/>
    </row>
    <row r="101" spans="1:11">
      <c r="A101" s="4">
        <f t="shared" si="1"/>
        <v>99</v>
      </c>
      <c r="B101" s="4" t="s">
        <v>117</v>
      </c>
      <c r="C101" s="4" t="s">
        <v>71</v>
      </c>
      <c r="D101" s="4" t="s">
        <v>68</v>
      </c>
      <c r="E101" s="4">
        <v>623377</v>
      </c>
      <c r="F101" s="4">
        <v>40.634</v>
      </c>
      <c r="G101" s="48">
        <v>45206</v>
      </c>
      <c r="H101" s="4" t="s">
        <v>477</v>
      </c>
      <c r="I101" s="48">
        <v>45218</v>
      </c>
      <c r="J101" s="4"/>
      <c r="K101" s="421"/>
    </row>
    <row r="102" spans="1:11">
      <c r="A102" s="4">
        <f t="shared" si="1"/>
        <v>100</v>
      </c>
      <c r="B102" s="4" t="s">
        <v>118</v>
      </c>
      <c r="C102" s="4" t="s">
        <v>12</v>
      </c>
      <c r="D102" s="4" t="s">
        <v>68</v>
      </c>
      <c r="E102" s="4">
        <v>545016</v>
      </c>
      <c r="F102" s="4">
        <v>39.125999999999998</v>
      </c>
      <c r="G102" s="48">
        <v>45284</v>
      </c>
      <c r="H102" s="4" t="s">
        <v>477</v>
      </c>
      <c r="I102" s="48">
        <v>45291</v>
      </c>
      <c r="J102" s="4"/>
      <c r="K102" s="421"/>
    </row>
    <row r="103" spans="1:11">
      <c r="A103" s="4">
        <f t="shared" si="1"/>
        <v>101</v>
      </c>
      <c r="B103" s="4" t="s">
        <v>119</v>
      </c>
      <c r="C103" s="4" t="s">
        <v>12</v>
      </c>
      <c r="D103" s="4" t="s">
        <v>68</v>
      </c>
      <c r="E103" s="4">
        <v>545016</v>
      </c>
      <c r="F103" s="4">
        <v>39.125999999999998</v>
      </c>
      <c r="G103" s="48">
        <v>45284</v>
      </c>
      <c r="H103" s="4" t="s">
        <v>477</v>
      </c>
      <c r="I103" s="48">
        <v>45296</v>
      </c>
      <c r="J103" s="4"/>
      <c r="K103" s="421"/>
    </row>
    <row r="104" spans="1:11">
      <c r="A104" s="4">
        <f t="shared" si="1"/>
        <v>102</v>
      </c>
      <c r="B104" s="4" t="s">
        <v>120</v>
      </c>
      <c r="C104" s="4" t="s">
        <v>55</v>
      </c>
      <c r="D104" s="4" t="s">
        <v>68</v>
      </c>
      <c r="E104" s="4">
        <v>623377</v>
      </c>
      <c r="F104" s="4">
        <v>40.634</v>
      </c>
      <c r="G104" s="48">
        <v>45330</v>
      </c>
      <c r="H104" s="4" t="s">
        <v>477</v>
      </c>
      <c r="I104" s="48">
        <v>45339</v>
      </c>
      <c r="J104" s="4"/>
      <c r="K104" s="421"/>
    </row>
    <row r="105" spans="1:11">
      <c r="A105" s="4">
        <f t="shared" si="1"/>
        <v>103</v>
      </c>
      <c r="B105" s="4" t="s">
        <v>121</v>
      </c>
      <c r="C105" s="4" t="s">
        <v>1140</v>
      </c>
      <c r="D105" s="4" t="s">
        <v>68</v>
      </c>
      <c r="E105" s="4"/>
      <c r="F105" s="4">
        <v>161.63200000000001</v>
      </c>
      <c r="G105" s="48">
        <v>45615</v>
      </c>
      <c r="H105" s="4" t="s">
        <v>477</v>
      </c>
      <c r="I105" s="48">
        <v>45654</v>
      </c>
      <c r="J105" s="4"/>
      <c r="K105" s="421" t="s">
        <v>1095</v>
      </c>
    </row>
    <row r="106" spans="1:11">
      <c r="A106" s="4">
        <f t="shared" si="1"/>
        <v>104</v>
      </c>
      <c r="B106" s="4" t="s">
        <v>122</v>
      </c>
      <c r="C106" s="4" t="s">
        <v>1141</v>
      </c>
      <c r="D106" s="4" t="s">
        <v>68</v>
      </c>
      <c r="E106" s="4"/>
      <c r="F106" s="4">
        <v>112.877</v>
      </c>
      <c r="G106" s="48">
        <v>45580</v>
      </c>
      <c r="H106" s="4" t="s">
        <v>477</v>
      </c>
      <c r="I106" s="48">
        <v>45649</v>
      </c>
      <c r="J106" s="4"/>
      <c r="K106" s="421" t="s">
        <v>1056</v>
      </c>
    </row>
    <row r="107" spans="1:11">
      <c r="A107" s="4">
        <f t="shared" si="1"/>
        <v>105</v>
      </c>
      <c r="B107" s="4" t="s">
        <v>123</v>
      </c>
      <c r="C107" s="4" t="s">
        <v>55</v>
      </c>
      <c r="D107" s="4" t="s">
        <v>68</v>
      </c>
      <c r="E107" s="4">
        <v>623377</v>
      </c>
      <c r="F107" s="4">
        <v>40.634</v>
      </c>
      <c r="G107" s="48">
        <v>45351</v>
      </c>
      <c r="H107" s="4" t="s">
        <v>477</v>
      </c>
      <c r="I107" s="48">
        <v>45359</v>
      </c>
      <c r="J107" s="4"/>
      <c r="K107" s="421"/>
    </row>
    <row r="108" spans="1:11">
      <c r="A108" s="4">
        <f t="shared" si="1"/>
        <v>106</v>
      </c>
      <c r="B108" s="4" t="s">
        <v>124</v>
      </c>
      <c r="C108" s="4" t="s">
        <v>12</v>
      </c>
      <c r="D108" s="4" t="s">
        <v>68</v>
      </c>
      <c r="E108" s="4">
        <v>545016</v>
      </c>
      <c r="F108" s="4">
        <v>39.125999999999998</v>
      </c>
      <c r="G108" s="48">
        <v>45357</v>
      </c>
      <c r="H108" s="4" t="s">
        <v>477</v>
      </c>
      <c r="I108" s="48">
        <v>45365</v>
      </c>
      <c r="J108" s="4"/>
      <c r="K108" s="421"/>
    </row>
    <row r="109" spans="1:11">
      <c r="A109" s="4">
        <f t="shared" si="1"/>
        <v>107</v>
      </c>
      <c r="B109" s="4" t="s">
        <v>125</v>
      </c>
      <c r="C109" s="4" t="s">
        <v>12</v>
      </c>
      <c r="D109" s="4" t="s">
        <v>68</v>
      </c>
      <c r="E109" s="4">
        <v>545016</v>
      </c>
      <c r="F109" s="4">
        <v>39.125999999999998</v>
      </c>
      <c r="G109" s="48">
        <v>45360</v>
      </c>
      <c r="H109" s="4" t="s">
        <v>477</v>
      </c>
      <c r="I109" s="48">
        <v>45367</v>
      </c>
      <c r="J109" s="4"/>
      <c r="K109" s="421"/>
    </row>
    <row r="110" spans="1:11">
      <c r="A110" s="4">
        <f t="shared" si="1"/>
        <v>108</v>
      </c>
      <c r="B110" s="4" t="s">
        <v>126</v>
      </c>
      <c r="C110" s="4" t="s">
        <v>12</v>
      </c>
      <c r="D110" s="4" t="s">
        <v>68</v>
      </c>
      <c r="E110" s="4">
        <v>545016</v>
      </c>
      <c r="F110" s="4">
        <v>39.125999999999998</v>
      </c>
      <c r="G110" s="48">
        <v>45351</v>
      </c>
      <c r="H110" s="4" t="s">
        <v>477</v>
      </c>
      <c r="I110" s="48">
        <v>45361</v>
      </c>
      <c r="J110" s="4"/>
      <c r="K110" s="421"/>
    </row>
    <row r="111" spans="1:11">
      <c r="A111" s="4">
        <f t="shared" si="1"/>
        <v>109</v>
      </c>
      <c r="B111" s="4" t="s">
        <v>128</v>
      </c>
      <c r="C111" s="4" t="s">
        <v>55</v>
      </c>
      <c r="D111" s="4" t="s">
        <v>68</v>
      </c>
      <c r="E111" s="4">
        <v>623377</v>
      </c>
      <c r="F111" s="4">
        <v>40.634</v>
      </c>
      <c r="G111" s="48">
        <v>45618</v>
      </c>
      <c r="H111" s="4" t="s">
        <v>477</v>
      </c>
      <c r="I111" s="48">
        <v>45657</v>
      </c>
      <c r="J111" s="4"/>
      <c r="K111" s="421" t="s">
        <v>1096</v>
      </c>
    </row>
    <row r="112" spans="1:11">
      <c r="A112" s="4">
        <f t="shared" si="1"/>
        <v>110</v>
      </c>
      <c r="B112" s="4" t="s">
        <v>129</v>
      </c>
      <c r="C112" s="4" t="s">
        <v>12</v>
      </c>
      <c r="D112" s="4" t="s">
        <v>68</v>
      </c>
      <c r="E112" s="4">
        <v>545016</v>
      </c>
      <c r="F112" s="4">
        <v>39.125999999999998</v>
      </c>
      <c r="G112" s="48">
        <v>45620</v>
      </c>
      <c r="H112" s="4" t="s">
        <v>477</v>
      </c>
      <c r="I112" s="48">
        <v>45640</v>
      </c>
      <c r="J112" s="4"/>
      <c r="K112" s="421" t="s">
        <v>1097</v>
      </c>
    </row>
    <row r="113" spans="1:11">
      <c r="A113" s="4">
        <f t="shared" si="1"/>
        <v>111</v>
      </c>
      <c r="B113" s="4" t="s">
        <v>130</v>
      </c>
      <c r="C113" s="4" t="s">
        <v>80</v>
      </c>
      <c r="D113" s="4" t="s">
        <v>68</v>
      </c>
      <c r="E113" s="4">
        <v>1017007</v>
      </c>
      <c r="F113" s="4">
        <v>54.674999999999997</v>
      </c>
      <c r="G113" s="48">
        <v>45641</v>
      </c>
      <c r="H113" s="4" t="s">
        <v>477</v>
      </c>
      <c r="I113" s="48">
        <v>45655</v>
      </c>
      <c r="J113" s="4"/>
      <c r="K113" s="421" t="s">
        <v>1097</v>
      </c>
    </row>
    <row r="114" spans="1:11">
      <c r="A114" s="4">
        <f t="shared" si="1"/>
        <v>112</v>
      </c>
      <c r="B114" s="4" t="s">
        <v>131</v>
      </c>
      <c r="C114" s="4" t="s">
        <v>71</v>
      </c>
      <c r="D114" s="4" t="s">
        <v>68</v>
      </c>
      <c r="E114" s="4">
        <v>623377</v>
      </c>
      <c r="F114" s="4">
        <v>40.634</v>
      </c>
      <c r="G114" s="48">
        <v>45627</v>
      </c>
      <c r="H114" s="4" t="s">
        <v>477</v>
      </c>
      <c r="I114" s="48">
        <v>45646</v>
      </c>
      <c r="J114" s="4"/>
      <c r="K114" s="421" t="s">
        <v>1116</v>
      </c>
    </row>
    <row r="115" spans="1:11">
      <c r="A115" s="4">
        <f t="shared" si="1"/>
        <v>113</v>
      </c>
      <c r="B115" s="4" t="s">
        <v>132</v>
      </c>
      <c r="C115" s="4" t="s">
        <v>12</v>
      </c>
      <c r="D115" s="4" t="s">
        <v>68</v>
      </c>
      <c r="E115" s="4">
        <v>545016</v>
      </c>
      <c r="F115" s="4">
        <v>39.125999999999998</v>
      </c>
      <c r="G115" s="48">
        <v>45647</v>
      </c>
      <c r="H115" s="4" t="s">
        <v>477</v>
      </c>
      <c r="I115" s="48">
        <v>45656</v>
      </c>
      <c r="J115" s="4"/>
      <c r="K115" s="421" t="s">
        <v>1116</v>
      </c>
    </row>
    <row r="116" spans="1:11">
      <c r="A116" s="4">
        <f t="shared" si="1"/>
        <v>114</v>
      </c>
      <c r="B116" s="4" t="s">
        <v>133</v>
      </c>
      <c r="C116" s="4" t="s">
        <v>71</v>
      </c>
      <c r="D116" s="4" t="s">
        <v>68</v>
      </c>
      <c r="E116" s="4">
        <v>623377</v>
      </c>
      <c r="F116" s="4">
        <v>40.634</v>
      </c>
      <c r="G116" s="48">
        <v>45365</v>
      </c>
      <c r="H116" s="4" t="s">
        <v>477</v>
      </c>
      <c r="I116" s="48">
        <v>45374</v>
      </c>
      <c r="J116" s="4"/>
      <c r="K116" s="421"/>
    </row>
    <row r="117" spans="1:11">
      <c r="A117" s="4">
        <f t="shared" si="1"/>
        <v>115</v>
      </c>
      <c r="B117" s="4" t="s">
        <v>134</v>
      </c>
      <c r="C117" s="4" t="s">
        <v>11</v>
      </c>
      <c r="D117" s="4" t="s">
        <v>68</v>
      </c>
      <c r="E117" s="4">
        <v>545016</v>
      </c>
      <c r="F117" s="4">
        <v>39.125999999999998</v>
      </c>
      <c r="G117" s="48">
        <v>45395</v>
      </c>
      <c r="H117" s="4" t="s">
        <v>477</v>
      </c>
      <c r="I117" s="48">
        <v>45402</v>
      </c>
      <c r="J117" s="4"/>
      <c r="K117" s="421"/>
    </row>
    <row r="118" spans="1:11">
      <c r="A118" s="4">
        <f t="shared" si="1"/>
        <v>116</v>
      </c>
      <c r="B118" s="4" t="s">
        <v>135</v>
      </c>
      <c r="C118" s="4" t="s">
        <v>11</v>
      </c>
      <c r="D118" s="4" t="s">
        <v>68</v>
      </c>
      <c r="E118" s="4">
        <v>545016</v>
      </c>
      <c r="F118" s="4">
        <v>39.125999999999998</v>
      </c>
      <c r="G118" s="48">
        <v>45401</v>
      </c>
      <c r="H118" s="4" t="s">
        <v>477</v>
      </c>
      <c r="I118" s="48">
        <v>45410</v>
      </c>
      <c r="J118" s="4"/>
      <c r="K118" s="421"/>
    </row>
    <row r="119" spans="1:11">
      <c r="A119" s="4">
        <f t="shared" si="1"/>
        <v>117</v>
      </c>
      <c r="B119" s="4" t="s">
        <v>136</v>
      </c>
      <c r="C119" s="4" t="s">
        <v>22</v>
      </c>
      <c r="D119" s="4" t="s">
        <v>68</v>
      </c>
      <c r="E119" s="4">
        <v>623377</v>
      </c>
      <c r="F119" s="4">
        <v>40.634</v>
      </c>
      <c r="G119" s="48">
        <v>45593</v>
      </c>
      <c r="H119" s="4" t="s">
        <v>477</v>
      </c>
      <c r="I119" s="48">
        <v>45631</v>
      </c>
      <c r="J119" s="4"/>
      <c r="K119" s="421" t="s">
        <v>1058</v>
      </c>
    </row>
    <row r="120" spans="1:11">
      <c r="A120" s="4">
        <f t="shared" si="1"/>
        <v>118</v>
      </c>
      <c r="B120" s="4" t="s">
        <v>137</v>
      </c>
      <c r="C120" s="4" t="s">
        <v>25</v>
      </c>
      <c r="D120" s="4" t="s">
        <v>68</v>
      </c>
      <c r="E120" s="4">
        <v>1196479</v>
      </c>
      <c r="F120" s="4">
        <v>62.881999999999998</v>
      </c>
      <c r="G120" s="48"/>
      <c r="H120" s="4" t="s">
        <v>477</v>
      </c>
      <c r="I120" s="48">
        <v>45643</v>
      </c>
      <c r="J120" s="4"/>
      <c r="K120" s="421" t="s">
        <v>1117</v>
      </c>
    </row>
    <row r="121" spans="1:11">
      <c r="A121" s="4">
        <f t="shared" si="1"/>
        <v>119</v>
      </c>
      <c r="B121" s="4" t="s">
        <v>138</v>
      </c>
      <c r="C121" s="4" t="s">
        <v>71</v>
      </c>
      <c r="D121" s="4" t="s">
        <v>68</v>
      </c>
      <c r="E121" s="4">
        <v>623377</v>
      </c>
      <c r="F121" s="4">
        <v>40.634</v>
      </c>
      <c r="G121" s="48">
        <v>45629</v>
      </c>
      <c r="H121" s="4" t="s">
        <v>477</v>
      </c>
      <c r="I121" s="48">
        <v>45646</v>
      </c>
      <c r="J121" s="4"/>
      <c r="K121" s="421" t="s">
        <v>1058</v>
      </c>
    </row>
    <row r="122" spans="1:11">
      <c r="A122" s="4">
        <f t="shared" si="1"/>
        <v>120</v>
      </c>
      <c r="B122" s="4" t="s">
        <v>139</v>
      </c>
      <c r="C122" s="4" t="s">
        <v>12</v>
      </c>
      <c r="D122" s="4" t="s">
        <v>68</v>
      </c>
      <c r="E122" s="4">
        <v>545016</v>
      </c>
      <c r="F122" s="4">
        <v>39.125999999999998</v>
      </c>
      <c r="G122" s="48">
        <v>45653</v>
      </c>
      <c r="H122" s="4" t="s">
        <v>477</v>
      </c>
      <c r="I122" s="48">
        <v>45660</v>
      </c>
      <c r="J122" s="4"/>
      <c r="K122" s="421" t="s">
        <v>1118</v>
      </c>
    </row>
    <row r="123" spans="1:11">
      <c r="A123" s="4">
        <f t="shared" si="1"/>
        <v>121</v>
      </c>
      <c r="B123" s="4" t="s">
        <v>140</v>
      </c>
      <c r="C123" s="4" t="s">
        <v>25</v>
      </c>
      <c r="D123" s="4" t="s">
        <v>68</v>
      </c>
      <c r="E123" s="4">
        <v>1196479</v>
      </c>
      <c r="F123" s="4">
        <v>62.881999999999998</v>
      </c>
      <c r="G123" s="48">
        <v>45654</v>
      </c>
      <c r="H123" s="4" t="s">
        <v>477</v>
      </c>
      <c r="I123" s="48">
        <v>45661</v>
      </c>
      <c r="J123" s="4"/>
      <c r="K123" s="421" t="s">
        <v>1117</v>
      </c>
    </row>
    <row r="124" spans="1:11">
      <c r="A124" s="4">
        <f t="shared" si="1"/>
        <v>122</v>
      </c>
      <c r="B124" s="4" t="s">
        <v>141</v>
      </c>
      <c r="C124" s="4" t="s">
        <v>55</v>
      </c>
      <c r="D124" s="4" t="s">
        <v>68</v>
      </c>
      <c r="E124" s="4">
        <v>623377</v>
      </c>
      <c r="F124" s="4">
        <v>40.634</v>
      </c>
      <c r="G124" s="48">
        <v>45648</v>
      </c>
      <c r="H124" s="4" t="s">
        <v>477</v>
      </c>
      <c r="I124" s="48">
        <v>45654</v>
      </c>
      <c r="J124" s="4"/>
      <c r="K124" s="421" t="s">
        <v>1089</v>
      </c>
    </row>
    <row r="125" spans="1:11">
      <c r="A125" s="4">
        <f t="shared" si="1"/>
        <v>123</v>
      </c>
      <c r="B125" s="4" t="s">
        <v>620</v>
      </c>
      <c r="C125" s="4" t="s">
        <v>12</v>
      </c>
      <c r="D125" s="4" t="s">
        <v>68</v>
      </c>
      <c r="E125" s="4">
        <v>545016</v>
      </c>
      <c r="F125" s="4">
        <v>39.125999999999998</v>
      </c>
      <c r="G125" s="48">
        <v>45644</v>
      </c>
      <c r="H125" s="4" t="s">
        <v>477</v>
      </c>
      <c r="I125" s="48">
        <v>45650</v>
      </c>
      <c r="J125" s="4"/>
      <c r="K125" s="421" t="s">
        <v>1126</v>
      </c>
    </row>
    <row r="126" spans="1:11">
      <c r="A126" s="4">
        <f t="shared" si="1"/>
        <v>124</v>
      </c>
      <c r="B126" s="4" t="s">
        <v>621</v>
      </c>
      <c r="C126" s="4" t="s">
        <v>169</v>
      </c>
      <c r="D126" s="4" t="s">
        <v>68</v>
      </c>
      <c r="E126" s="4">
        <v>2143792.36</v>
      </c>
      <c r="F126" s="4">
        <v>65.135000000000005</v>
      </c>
      <c r="G126" s="48">
        <v>45645</v>
      </c>
      <c r="H126" s="4" t="s">
        <v>477</v>
      </c>
      <c r="I126" s="48">
        <v>45657</v>
      </c>
      <c r="J126" s="4"/>
      <c r="K126" s="421" t="s">
        <v>1091</v>
      </c>
    </row>
    <row r="127" spans="1:11">
      <c r="A127" s="4">
        <f t="shared" si="1"/>
        <v>125</v>
      </c>
      <c r="B127" s="4" t="s">
        <v>142</v>
      </c>
      <c r="C127" s="4" t="s">
        <v>37</v>
      </c>
      <c r="D127" s="4" t="s">
        <v>68</v>
      </c>
      <c r="E127" s="4"/>
      <c r="F127" s="4">
        <v>178.19</v>
      </c>
      <c r="G127" s="48">
        <v>45639</v>
      </c>
      <c r="H127" s="4" t="s">
        <v>477</v>
      </c>
      <c r="I127" s="48">
        <v>45649</v>
      </c>
      <c r="J127" s="4"/>
      <c r="K127" s="421" t="s">
        <v>1117</v>
      </c>
    </row>
    <row r="128" spans="1:11">
      <c r="A128" s="4">
        <f t="shared" si="1"/>
        <v>126</v>
      </c>
      <c r="B128" s="4" t="s">
        <v>143</v>
      </c>
      <c r="C128" s="4" t="s">
        <v>153</v>
      </c>
      <c r="D128" s="4" t="s">
        <v>68</v>
      </c>
      <c r="E128" s="4"/>
      <c r="F128" s="4">
        <v>180.61</v>
      </c>
      <c r="G128" s="48">
        <v>45642</v>
      </c>
      <c r="H128" s="4" t="s">
        <v>477</v>
      </c>
      <c r="I128" s="48">
        <v>45655</v>
      </c>
      <c r="J128" s="4"/>
      <c r="K128" s="421" t="s">
        <v>1117</v>
      </c>
    </row>
    <row r="129" spans="1:11">
      <c r="A129" s="4">
        <f t="shared" si="1"/>
        <v>127</v>
      </c>
      <c r="B129" s="4" t="s">
        <v>144</v>
      </c>
      <c r="C129" s="4" t="s">
        <v>12</v>
      </c>
      <c r="D129" s="4" t="s">
        <v>68</v>
      </c>
      <c r="E129" s="4">
        <v>545016</v>
      </c>
      <c r="F129" s="4">
        <v>39.125999999999998</v>
      </c>
      <c r="G129" s="48">
        <v>45641</v>
      </c>
      <c r="H129" s="4" t="s">
        <v>477</v>
      </c>
      <c r="I129" s="48">
        <v>45653</v>
      </c>
      <c r="J129" s="4"/>
      <c r="K129" s="421" t="s">
        <v>1118</v>
      </c>
    </row>
    <row r="130" spans="1:11">
      <c r="A130" s="4">
        <f t="shared" si="1"/>
        <v>128</v>
      </c>
      <c r="B130" s="4" t="s">
        <v>145</v>
      </c>
      <c r="C130" s="4" t="s">
        <v>11</v>
      </c>
      <c r="D130" s="4" t="s">
        <v>68</v>
      </c>
      <c r="E130" s="4">
        <v>545016</v>
      </c>
      <c r="F130" s="4">
        <v>39.125999999999998</v>
      </c>
      <c r="G130" s="48">
        <v>45637</v>
      </c>
      <c r="H130" s="4" t="s">
        <v>477</v>
      </c>
      <c r="I130" s="48">
        <v>45653</v>
      </c>
      <c r="J130" s="4"/>
      <c r="K130" s="421" t="s">
        <v>1119</v>
      </c>
    </row>
    <row r="131" spans="1:11">
      <c r="A131" s="4">
        <f t="shared" si="1"/>
        <v>129</v>
      </c>
      <c r="B131" s="4" t="s">
        <v>146</v>
      </c>
      <c r="C131" s="4" t="s">
        <v>55</v>
      </c>
      <c r="D131" s="4" t="s">
        <v>68</v>
      </c>
      <c r="E131" s="4">
        <v>623377</v>
      </c>
      <c r="F131" s="4">
        <v>40.634</v>
      </c>
      <c r="G131" s="48">
        <v>45648</v>
      </c>
      <c r="H131" s="4" t="s">
        <v>477</v>
      </c>
      <c r="I131" s="48">
        <v>45657</v>
      </c>
      <c r="J131" s="4"/>
      <c r="K131" s="421" t="s">
        <v>1119</v>
      </c>
    </row>
    <row r="132" spans="1:11">
      <c r="A132" s="4">
        <f t="shared" si="1"/>
        <v>130</v>
      </c>
      <c r="B132" s="4" t="s">
        <v>147</v>
      </c>
      <c r="C132" s="4" t="s">
        <v>37</v>
      </c>
      <c r="D132" s="4" t="s">
        <v>68</v>
      </c>
      <c r="E132" s="4"/>
      <c r="F132" s="4">
        <v>178.19</v>
      </c>
      <c r="G132" s="48">
        <v>45664</v>
      </c>
      <c r="H132" s="4" t="s">
        <v>477</v>
      </c>
      <c r="I132" s="48">
        <v>45673</v>
      </c>
      <c r="J132" s="4"/>
      <c r="K132" s="421" t="s">
        <v>1117</v>
      </c>
    </row>
    <row r="133" spans="1:11">
      <c r="A133" s="4">
        <f t="shared" ref="A133:A196" si="2">A132+1</f>
        <v>131</v>
      </c>
      <c r="B133" s="4" t="s">
        <v>148</v>
      </c>
      <c r="C133" s="4" t="s">
        <v>153</v>
      </c>
      <c r="D133" s="4" t="s">
        <v>68</v>
      </c>
      <c r="E133" s="4"/>
      <c r="F133" s="4">
        <v>180.61</v>
      </c>
      <c r="G133" s="48">
        <v>45675</v>
      </c>
      <c r="H133" s="4" t="s">
        <v>477</v>
      </c>
      <c r="I133" s="48">
        <v>45685</v>
      </c>
      <c r="J133" s="4"/>
      <c r="K133" s="421" t="s">
        <v>1117</v>
      </c>
    </row>
    <row r="134" spans="1:11">
      <c r="A134" s="4">
        <f t="shared" si="2"/>
        <v>132</v>
      </c>
      <c r="B134" s="4" t="s">
        <v>533</v>
      </c>
      <c r="C134" s="4" t="s">
        <v>24</v>
      </c>
      <c r="D134" s="4" t="s">
        <v>68</v>
      </c>
      <c r="E134" s="4"/>
      <c r="F134" s="4">
        <v>128.42699999999999</v>
      </c>
      <c r="G134" s="48">
        <v>45672</v>
      </c>
      <c r="H134" s="4" t="s">
        <v>477</v>
      </c>
      <c r="I134" s="48">
        <v>45677</v>
      </c>
      <c r="J134" s="4"/>
      <c r="K134" s="421" t="s">
        <v>1117</v>
      </c>
    </row>
    <row r="135" spans="1:11">
      <c r="A135" s="4">
        <f t="shared" si="2"/>
        <v>133</v>
      </c>
      <c r="B135" s="4" t="s">
        <v>622</v>
      </c>
      <c r="C135" s="4" t="s">
        <v>71</v>
      </c>
      <c r="D135" s="4" t="s">
        <v>68</v>
      </c>
      <c r="E135" s="4">
        <v>623377</v>
      </c>
      <c r="F135" s="4">
        <v>40.634</v>
      </c>
      <c r="G135" s="48">
        <v>45685</v>
      </c>
      <c r="H135" s="4" t="s">
        <v>477</v>
      </c>
      <c r="I135" s="48">
        <v>45688</v>
      </c>
      <c r="J135" s="4"/>
      <c r="K135" s="421" t="s">
        <v>1117</v>
      </c>
    </row>
    <row r="136" spans="1:11">
      <c r="A136" s="4">
        <f t="shared" si="2"/>
        <v>134</v>
      </c>
      <c r="B136" s="4" t="s">
        <v>623</v>
      </c>
      <c r="C136" s="4" t="s">
        <v>24</v>
      </c>
      <c r="D136" s="4" t="s">
        <v>68</v>
      </c>
      <c r="E136" s="4"/>
      <c r="F136" s="4">
        <v>128.42699999999999</v>
      </c>
      <c r="G136" s="48">
        <v>45687</v>
      </c>
      <c r="H136" s="4" t="s">
        <v>477</v>
      </c>
      <c r="I136" s="48">
        <v>45698</v>
      </c>
      <c r="J136" s="4"/>
      <c r="K136" s="421" t="s">
        <v>1117</v>
      </c>
    </row>
    <row r="137" spans="1:11">
      <c r="A137" s="4">
        <f t="shared" si="2"/>
        <v>135</v>
      </c>
      <c r="B137" s="4" t="s">
        <v>624</v>
      </c>
      <c r="C137" s="4" t="s">
        <v>81</v>
      </c>
      <c r="D137" s="4" t="s">
        <v>68</v>
      </c>
      <c r="E137" s="4"/>
      <c r="F137" s="4">
        <v>131.047</v>
      </c>
      <c r="G137" s="48">
        <v>45614</v>
      </c>
      <c r="H137" s="4" t="s">
        <v>477</v>
      </c>
      <c r="I137" s="48">
        <v>45637</v>
      </c>
      <c r="J137" s="4"/>
      <c r="K137" s="421" t="s">
        <v>1051</v>
      </c>
    </row>
    <row r="138" spans="1:11">
      <c r="A138" s="4">
        <f t="shared" si="2"/>
        <v>136</v>
      </c>
      <c r="B138" s="4" t="s">
        <v>625</v>
      </c>
      <c r="C138" s="4" t="s">
        <v>12</v>
      </c>
      <c r="D138" s="4" t="s">
        <v>68</v>
      </c>
      <c r="E138" s="4">
        <v>545016</v>
      </c>
      <c r="F138" s="4">
        <v>39.125999999999998</v>
      </c>
      <c r="G138" s="48">
        <v>45617</v>
      </c>
      <c r="H138" s="4" t="s">
        <v>477</v>
      </c>
      <c r="I138" s="48">
        <v>45649</v>
      </c>
      <c r="J138" s="4"/>
      <c r="K138" s="421" t="s">
        <v>1120</v>
      </c>
    </row>
    <row r="139" spans="1:11">
      <c r="A139" s="4">
        <f t="shared" si="2"/>
        <v>137</v>
      </c>
      <c r="B139" s="4" t="s">
        <v>626</v>
      </c>
      <c r="C139" s="4" t="s">
        <v>55</v>
      </c>
      <c r="D139" s="4" t="s">
        <v>68</v>
      </c>
      <c r="E139" s="4">
        <v>623377</v>
      </c>
      <c r="F139" s="4">
        <v>40.634</v>
      </c>
      <c r="G139" s="48">
        <v>45462</v>
      </c>
      <c r="H139" s="4" t="s">
        <v>477</v>
      </c>
      <c r="I139" s="48">
        <v>45486</v>
      </c>
      <c r="J139" s="4"/>
      <c r="K139" s="421" t="s">
        <v>760</v>
      </c>
    </row>
    <row r="140" spans="1:11">
      <c r="A140" s="4">
        <f t="shared" si="2"/>
        <v>138</v>
      </c>
      <c r="B140" s="4" t="s">
        <v>149</v>
      </c>
      <c r="C140" s="4" t="s">
        <v>69</v>
      </c>
      <c r="D140" s="4" t="s">
        <v>68</v>
      </c>
      <c r="E140" s="4">
        <v>2143792.36</v>
      </c>
      <c r="F140" s="4">
        <v>65.134999999999991</v>
      </c>
      <c r="G140" s="48">
        <v>45459</v>
      </c>
      <c r="H140" s="4" t="s">
        <v>477</v>
      </c>
      <c r="I140" s="48">
        <v>45469</v>
      </c>
      <c r="J140" s="4"/>
      <c r="K140" s="421"/>
    </row>
    <row r="141" spans="1:11">
      <c r="A141" s="4">
        <f t="shared" si="2"/>
        <v>139</v>
      </c>
      <c r="B141" s="4" t="s">
        <v>150</v>
      </c>
      <c r="C141" s="4" t="s">
        <v>12</v>
      </c>
      <c r="D141" s="4" t="s">
        <v>68</v>
      </c>
      <c r="E141" s="4">
        <v>545016</v>
      </c>
      <c r="F141" s="4">
        <v>39.125999999999998</v>
      </c>
      <c r="G141" s="48">
        <v>45454</v>
      </c>
      <c r="H141" s="4" t="s">
        <v>477</v>
      </c>
      <c r="I141" s="48">
        <v>45461</v>
      </c>
      <c r="J141" s="4"/>
      <c r="K141" s="421"/>
    </row>
    <row r="142" spans="1:11">
      <c r="A142" s="4">
        <f t="shared" si="2"/>
        <v>140</v>
      </c>
      <c r="B142" s="4" t="s">
        <v>151</v>
      </c>
      <c r="C142" s="4" t="s">
        <v>12</v>
      </c>
      <c r="D142" s="4" t="s">
        <v>68</v>
      </c>
      <c r="E142" s="4">
        <v>545016</v>
      </c>
      <c r="F142" s="4">
        <v>39.125999999999998</v>
      </c>
      <c r="G142" s="48">
        <v>45380</v>
      </c>
      <c r="H142" s="4" t="s">
        <v>477</v>
      </c>
      <c r="I142" s="48">
        <v>45388</v>
      </c>
      <c r="J142" s="4"/>
      <c r="K142" s="421"/>
    </row>
    <row r="143" spans="1:11">
      <c r="A143" s="4">
        <f t="shared" si="2"/>
        <v>141</v>
      </c>
      <c r="B143" s="4" t="s">
        <v>152</v>
      </c>
      <c r="C143" s="4" t="s">
        <v>12</v>
      </c>
      <c r="D143" s="4" t="s">
        <v>68</v>
      </c>
      <c r="E143" s="4">
        <v>545016</v>
      </c>
      <c r="F143" s="4">
        <v>39.125999999999998</v>
      </c>
      <c r="G143" s="48">
        <v>45373</v>
      </c>
      <c r="H143" s="4" t="s">
        <v>477</v>
      </c>
      <c r="I143" s="48">
        <v>45382</v>
      </c>
      <c r="J143" s="4"/>
      <c r="K143" s="421"/>
    </row>
    <row r="144" spans="1:11">
      <c r="A144" s="4">
        <f t="shared" si="2"/>
        <v>142</v>
      </c>
      <c r="B144" s="4" t="s">
        <v>155</v>
      </c>
      <c r="C144" s="4" t="s">
        <v>12</v>
      </c>
      <c r="D144" s="4" t="s">
        <v>68</v>
      </c>
      <c r="E144" s="4">
        <v>545016</v>
      </c>
      <c r="F144" s="4">
        <v>39.125999999999998</v>
      </c>
      <c r="G144" s="48">
        <v>45389</v>
      </c>
      <c r="H144" s="4" t="s">
        <v>477</v>
      </c>
      <c r="I144" s="48">
        <v>45397</v>
      </c>
      <c r="J144" s="4"/>
      <c r="K144" s="421"/>
    </row>
    <row r="145" spans="1:11">
      <c r="A145" s="4">
        <f t="shared" si="2"/>
        <v>143</v>
      </c>
      <c r="B145" s="4" t="s">
        <v>156</v>
      </c>
      <c r="C145" s="4" t="s">
        <v>12</v>
      </c>
      <c r="D145" s="4" t="s">
        <v>68</v>
      </c>
      <c r="E145" s="4">
        <v>545016</v>
      </c>
      <c r="F145" s="4">
        <v>39.125999999999998</v>
      </c>
      <c r="G145" s="48">
        <v>45366</v>
      </c>
      <c r="H145" s="4" t="s">
        <v>477</v>
      </c>
      <c r="I145" s="48">
        <v>45377</v>
      </c>
      <c r="J145" s="4"/>
      <c r="K145" s="421"/>
    </row>
    <row r="146" spans="1:11">
      <c r="A146" s="4">
        <f t="shared" si="2"/>
        <v>144</v>
      </c>
      <c r="B146" s="4" t="s">
        <v>157</v>
      </c>
      <c r="C146" s="4" t="s">
        <v>166</v>
      </c>
      <c r="D146" s="4" t="s">
        <v>68</v>
      </c>
      <c r="E146" s="4">
        <v>1108538</v>
      </c>
      <c r="F146" s="4">
        <v>54.991999999999997</v>
      </c>
      <c r="G146" s="48">
        <v>45385</v>
      </c>
      <c r="H146" s="4" t="s">
        <v>477</v>
      </c>
      <c r="I146" s="48">
        <v>45396</v>
      </c>
      <c r="J146" s="4"/>
      <c r="K146" s="421"/>
    </row>
    <row r="147" spans="1:11">
      <c r="A147" s="4">
        <f t="shared" si="2"/>
        <v>145</v>
      </c>
      <c r="B147" s="4" t="s">
        <v>158</v>
      </c>
      <c r="C147" s="4" t="s">
        <v>167</v>
      </c>
      <c r="D147" s="4" t="s">
        <v>68</v>
      </c>
      <c r="E147" s="4">
        <v>1330245</v>
      </c>
      <c r="F147" s="4">
        <v>61.573999999999998</v>
      </c>
      <c r="G147" s="48">
        <v>45374</v>
      </c>
      <c r="H147" s="4" t="s">
        <v>477</v>
      </c>
      <c r="I147" s="48">
        <v>45386</v>
      </c>
      <c r="J147" s="4"/>
      <c r="K147" s="421"/>
    </row>
    <row r="148" spans="1:11">
      <c r="A148" s="4">
        <f t="shared" si="2"/>
        <v>146</v>
      </c>
      <c r="B148" s="4" t="s">
        <v>159</v>
      </c>
      <c r="C148" s="4" t="s">
        <v>23</v>
      </c>
      <c r="D148" s="4" t="s">
        <v>68</v>
      </c>
      <c r="E148" s="4">
        <v>1108538</v>
      </c>
      <c r="F148" s="4">
        <v>54.991999999999997</v>
      </c>
      <c r="G148" s="48">
        <v>45639</v>
      </c>
      <c r="H148" s="4" t="s">
        <v>477</v>
      </c>
      <c r="I148" s="48">
        <v>45647</v>
      </c>
      <c r="J148" s="4"/>
      <c r="K148" s="421" t="s">
        <v>1087</v>
      </c>
    </row>
    <row r="149" spans="1:11">
      <c r="A149" s="4">
        <f t="shared" si="2"/>
        <v>147</v>
      </c>
      <c r="B149" s="4" t="s">
        <v>160</v>
      </c>
      <c r="C149" s="4" t="s">
        <v>55</v>
      </c>
      <c r="D149" s="4" t="s">
        <v>68</v>
      </c>
      <c r="E149" s="4">
        <v>623377</v>
      </c>
      <c r="F149" s="4">
        <v>40.634</v>
      </c>
      <c r="G149" s="48">
        <v>45360</v>
      </c>
      <c r="H149" s="4" t="s">
        <v>477</v>
      </c>
      <c r="I149" s="48">
        <v>45373</v>
      </c>
      <c r="J149" s="4"/>
      <c r="K149" s="421"/>
    </row>
    <row r="150" spans="1:11">
      <c r="A150" s="4">
        <f t="shared" si="2"/>
        <v>148</v>
      </c>
      <c r="B150" s="4" t="s">
        <v>161</v>
      </c>
      <c r="C150" s="4" t="s">
        <v>55</v>
      </c>
      <c r="D150" s="4" t="s">
        <v>68</v>
      </c>
      <c r="E150" s="4">
        <v>623377</v>
      </c>
      <c r="F150" s="4">
        <v>40.634</v>
      </c>
      <c r="G150" s="48">
        <v>45676</v>
      </c>
      <c r="H150" s="4" t="s">
        <v>477</v>
      </c>
      <c r="I150" s="48">
        <v>45680</v>
      </c>
      <c r="J150" s="4"/>
      <c r="K150" s="421" t="s">
        <v>1087</v>
      </c>
    </row>
    <row r="151" spans="1:11">
      <c r="A151" s="4">
        <f t="shared" si="2"/>
        <v>149</v>
      </c>
      <c r="B151" s="4" t="s">
        <v>162</v>
      </c>
      <c r="C151" s="4" t="s">
        <v>12</v>
      </c>
      <c r="D151" s="4" t="s">
        <v>68</v>
      </c>
      <c r="E151" s="4">
        <v>545016</v>
      </c>
      <c r="F151" s="4">
        <v>39.125999999999998</v>
      </c>
      <c r="G151" s="48">
        <v>45370</v>
      </c>
      <c r="H151" s="4" t="s">
        <v>477</v>
      </c>
      <c r="I151" s="48">
        <v>45378</v>
      </c>
      <c r="J151" s="4"/>
      <c r="K151" s="421"/>
    </row>
    <row r="152" spans="1:11">
      <c r="A152" s="4">
        <f t="shared" si="2"/>
        <v>150</v>
      </c>
      <c r="B152" s="4" t="s">
        <v>163</v>
      </c>
      <c r="C152" s="4" t="s">
        <v>168</v>
      </c>
      <c r="D152" s="4" t="s">
        <v>738</v>
      </c>
      <c r="E152" s="4"/>
      <c r="F152" s="4">
        <v>192.81399999999999</v>
      </c>
      <c r="G152" s="48">
        <v>45638</v>
      </c>
      <c r="H152" s="4" t="s">
        <v>477</v>
      </c>
      <c r="I152" s="48">
        <v>45651</v>
      </c>
      <c r="J152" s="4"/>
      <c r="K152" s="421" t="s">
        <v>1087</v>
      </c>
    </row>
    <row r="153" spans="1:11">
      <c r="A153" s="4">
        <f t="shared" si="2"/>
        <v>151</v>
      </c>
      <c r="B153" s="4" t="s">
        <v>164</v>
      </c>
      <c r="C153" s="4" t="s">
        <v>127</v>
      </c>
      <c r="D153" s="4" t="s">
        <v>68</v>
      </c>
      <c r="E153" s="4"/>
      <c r="F153" s="4">
        <v>94.745999999999995</v>
      </c>
      <c r="G153" s="48">
        <v>45633</v>
      </c>
      <c r="H153" s="4" t="s">
        <v>477</v>
      </c>
      <c r="I153" s="48">
        <v>45644</v>
      </c>
      <c r="J153" s="4"/>
      <c r="K153" s="421" t="s">
        <v>1087</v>
      </c>
    </row>
    <row r="154" spans="1:11">
      <c r="A154" s="4">
        <f t="shared" si="2"/>
        <v>152</v>
      </c>
      <c r="B154" s="4" t="s">
        <v>165</v>
      </c>
      <c r="C154" s="4" t="s">
        <v>70</v>
      </c>
      <c r="D154" s="4" t="s">
        <v>68</v>
      </c>
      <c r="E154" s="4"/>
      <c r="F154" s="4">
        <v>92.292000000000002</v>
      </c>
      <c r="G154" s="48">
        <v>45432</v>
      </c>
      <c r="H154" s="4" t="s">
        <v>477</v>
      </c>
      <c r="I154" s="48">
        <v>45451</v>
      </c>
      <c r="J154" s="4"/>
      <c r="K154" s="421"/>
    </row>
    <row r="155" spans="1:11">
      <c r="A155" s="4">
        <f t="shared" si="2"/>
        <v>153</v>
      </c>
      <c r="B155" s="4" t="s">
        <v>734</v>
      </c>
      <c r="C155" s="4" t="s">
        <v>10</v>
      </c>
      <c r="D155" s="4" t="s">
        <v>68</v>
      </c>
      <c r="E155" s="4"/>
      <c r="F155" s="4">
        <v>79.994</v>
      </c>
      <c r="G155" s="48">
        <v>45432</v>
      </c>
      <c r="H155" s="4" t="s">
        <v>477</v>
      </c>
      <c r="I155" s="48">
        <v>45446</v>
      </c>
      <c r="J155" s="4"/>
      <c r="K155" s="421"/>
    </row>
    <row r="156" spans="1:11">
      <c r="A156" s="4">
        <f t="shared" si="2"/>
        <v>154</v>
      </c>
      <c r="B156" s="4" t="s">
        <v>171</v>
      </c>
      <c r="C156" s="4" t="s">
        <v>11</v>
      </c>
      <c r="D156" s="4" t="s">
        <v>68</v>
      </c>
      <c r="E156" s="4">
        <v>545016</v>
      </c>
      <c r="F156" s="4">
        <v>39.125999999999998</v>
      </c>
      <c r="G156" s="48">
        <v>45428</v>
      </c>
      <c r="H156" s="4" t="s">
        <v>477</v>
      </c>
      <c r="I156" s="48">
        <v>45441</v>
      </c>
      <c r="J156" s="4"/>
      <c r="K156" s="421"/>
    </row>
    <row r="157" spans="1:11">
      <c r="A157" s="4">
        <f t="shared" si="2"/>
        <v>155</v>
      </c>
      <c r="B157" s="4" t="s">
        <v>172</v>
      </c>
      <c r="C157" s="4" t="s">
        <v>55</v>
      </c>
      <c r="D157" s="4" t="s">
        <v>68</v>
      </c>
      <c r="E157" s="4">
        <v>623377</v>
      </c>
      <c r="F157" s="4">
        <v>40.634</v>
      </c>
      <c r="G157" s="48">
        <v>45416</v>
      </c>
      <c r="H157" s="4" t="s">
        <v>477</v>
      </c>
      <c r="I157" s="48">
        <v>45429</v>
      </c>
      <c r="J157" s="4"/>
      <c r="K157" s="421"/>
    </row>
    <row r="158" spans="1:11">
      <c r="A158" s="4">
        <f t="shared" si="2"/>
        <v>156</v>
      </c>
      <c r="B158" s="4" t="s">
        <v>173</v>
      </c>
      <c r="C158" s="4" t="s">
        <v>71</v>
      </c>
      <c r="D158" s="4" t="s">
        <v>68</v>
      </c>
      <c r="E158" s="4">
        <v>623377</v>
      </c>
      <c r="F158" s="4">
        <v>40.634</v>
      </c>
      <c r="G158" s="48">
        <v>45402</v>
      </c>
      <c r="H158" s="4" t="s">
        <v>477</v>
      </c>
      <c r="I158" s="48">
        <v>45415</v>
      </c>
      <c r="J158" s="4"/>
      <c r="K158" s="421"/>
    </row>
    <row r="159" spans="1:11">
      <c r="A159" s="4">
        <f t="shared" si="2"/>
        <v>157</v>
      </c>
      <c r="B159" s="4" t="s">
        <v>174</v>
      </c>
      <c r="C159" s="4" t="s">
        <v>11</v>
      </c>
      <c r="D159" s="4" t="s">
        <v>68</v>
      </c>
      <c r="E159" s="4">
        <v>545016</v>
      </c>
      <c r="F159" s="4">
        <v>39.125999999999998</v>
      </c>
      <c r="G159" s="48">
        <v>45427</v>
      </c>
      <c r="H159" s="4" t="s">
        <v>477</v>
      </c>
      <c r="I159" s="48">
        <v>45437</v>
      </c>
      <c r="J159" s="4"/>
      <c r="K159" s="421"/>
    </row>
    <row r="160" spans="1:11">
      <c r="A160" s="4">
        <f t="shared" si="2"/>
        <v>158</v>
      </c>
      <c r="B160" s="4" t="s">
        <v>175</v>
      </c>
      <c r="C160" s="4" t="s">
        <v>167</v>
      </c>
      <c r="D160" s="4" t="s">
        <v>68</v>
      </c>
      <c r="E160" s="4">
        <v>1330245</v>
      </c>
      <c r="F160" s="4">
        <v>61.573999999999998</v>
      </c>
      <c r="G160" s="48">
        <v>45448</v>
      </c>
      <c r="H160" s="4" t="s">
        <v>477</v>
      </c>
      <c r="I160" s="48">
        <v>45457</v>
      </c>
      <c r="J160" s="4"/>
      <c r="K160" s="421"/>
    </row>
    <row r="161" spans="1:11">
      <c r="A161" s="4">
        <f t="shared" si="2"/>
        <v>159</v>
      </c>
      <c r="B161" s="4" t="s">
        <v>176</v>
      </c>
      <c r="C161" s="4" t="s">
        <v>167</v>
      </c>
      <c r="D161" s="4" t="s">
        <v>68</v>
      </c>
      <c r="E161" s="4">
        <v>1330245</v>
      </c>
      <c r="F161" s="4">
        <v>61.573999999999998</v>
      </c>
      <c r="G161" s="48">
        <v>45412</v>
      </c>
      <c r="H161" s="4" t="s">
        <v>477</v>
      </c>
      <c r="I161" s="48">
        <v>45422</v>
      </c>
      <c r="J161" s="4"/>
      <c r="K161" s="421"/>
    </row>
    <row r="162" spans="1:11">
      <c r="A162" s="4">
        <f t="shared" si="2"/>
        <v>160</v>
      </c>
      <c r="B162" s="4" t="s">
        <v>177</v>
      </c>
      <c r="C162" s="4" t="s">
        <v>12</v>
      </c>
      <c r="D162" s="4" t="s">
        <v>253</v>
      </c>
      <c r="E162" s="4">
        <v>881091</v>
      </c>
      <c r="F162" s="4">
        <v>63.345999999999997</v>
      </c>
      <c r="G162" s="48">
        <v>45621</v>
      </c>
      <c r="H162" s="4" t="s">
        <v>477</v>
      </c>
      <c r="I162" s="48">
        <v>45631</v>
      </c>
      <c r="J162" s="4"/>
      <c r="K162" s="421" t="s">
        <v>1096</v>
      </c>
    </row>
    <row r="163" spans="1:11">
      <c r="A163" s="4">
        <f t="shared" si="2"/>
        <v>161</v>
      </c>
      <c r="B163" s="4" t="s">
        <v>178</v>
      </c>
      <c r="C163" s="4" t="s">
        <v>70</v>
      </c>
      <c r="D163" s="4" t="s">
        <v>253</v>
      </c>
      <c r="E163" s="4"/>
      <c r="F163" s="4">
        <v>134.785</v>
      </c>
      <c r="G163" s="48">
        <v>45601</v>
      </c>
      <c r="H163" s="4" t="s">
        <v>477</v>
      </c>
      <c r="I163" s="48">
        <v>45616</v>
      </c>
      <c r="J163" s="4"/>
      <c r="K163" s="421" t="s">
        <v>1025</v>
      </c>
    </row>
    <row r="164" spans="1:11">
      <c r="A164" s="4">
        <f t="shared" si="2"/>
        <v>162</v>
      </c>
      <c r="B164" s="4" t="s">
        <v>179</v>
      </c>
      <c r="C164" s="4" t="s">
        <v>55</v>
      </c>
      <c r="D164" s="4" t="s">
        <v>253</v>
      </c>
      <c r="E164" s="4">
        <v>986514</v>
      </c>
      <c r="F164" s="4">
        <v>65.631</v>
      </c>
      <c r="G164" s="48">
        <v>45614</v>
      </c>
      <c r="H164" s="4" t="s">
        <v>477</v>
      </c>
      <c r="I164" s="48">
        <v>45623</v>
      </c>
      <c r="J164" s="4"/>
      <c r="K164" s="421"/>
    </row>
    <row r="165" spans="1:11">
      <c r="A165" s="4">
        <f t="shared" si="2"/>
        <v>163</v>
      </c>
      <c r="B165" s="4" t="s">
        <v>180</v>
      </c>
      <c r="C165" s="4" t="s">
        <v>12</v>
      </c>
      <c r="D165" s="4" t="s">
        <v>68</v>
      </c>
      <c r="E165" s="4">
        <v>545016</v>
      </c>
      <c r="F165" s="4">
        <v>39.125999999999998</v>
      </c>
      <c r="G165" s="48">
        <v>45615</v>
      </c>
      <c r="H165" s="4" t="s">
        <v>477</v>
      </c>
      <c r="I165" s="48">
        <v>45622</v>
      </c>
      <c r="J165" s="4"/>
      <c r="K165" s="421"/>
    </row>
    <row r="166" spans="1:11">
      <c r="A166" s="4">
        <f t="shared" si="2"/>
        <v>164</v>
      </c>
      <c r="B166" s="4" t="s">
        <v>181</v>
      </c>
      <c r="C166" s="4" t="s">
        <v>12</v>
      </c>
      <c r="D166" s="4" t="s">
        <v>253</v>
      </c>
      <c r="E166" s="4">
        <v>881091</v>
      </c>
      <c r="F166" s="4">
        <v>63.345999999999997</v>
      </c>
      <c r="G166" s="48">
        <v>45620</v>
      </c>
      <c r="H166" s="4" t="s">
        <v>477</v>
      </c>
      <c r="I166" s="48">
        <v>45631</v>
      </c>
      <c r="J166" s="4"/>
      <c r="K166" s="421" t="s">
        <v>1050</v>
      </c>
    </row>
    <row r="167" spans="1:11">
      <c r="A167" s="4">
        <f t="shared" si="2"/>
        <v>165</v>
      </c>
      <c r="B167" s="4" t="s">
        <v>182</v>
      </c>
      <c r="C167" s="4" t="s">
        <v>12</v>
      </c>
      <c r="D167" s="4" t="s">
        <v>68</v>
      </c>
      <c r="E167" s="4">
        <v>545016</v>
      </c>
      <c r="F167" s="4" t="s">
        <v>740</v>
      </c>
      <c r="G167" s="48">
        <v>45456</v>
      </c>
      <c r="H167" s="4" t="s">
        <v>477</v>
      </c>
      <c r="I167" s="48">
        <v>45463</v>
      </c>
      <c r="J167" s="4"/>
      <c r="K167" s="421"/>
    </row>
    <row r="168" spans="1:11">
      <c r="A168" s="4">
        <f t="shared" si="2"/>
        <v>166</v>
      </c>
      <c r="B168" s="4" t="s">
        <v>183</v>
      </c>
      <c r="C168" s="4" t="s">
        <v>12</v>
      </c>
      <c r="D168" s="4" t="s">
        <v>253</v>
      </c>
      <c r="E168" s="4">
        <v>881091</v>
      </c>
      <c r="F168" s="4">
        <v>63.345999999999997</v>
      </c>
      <c r="G168" s="48">
        <v>45620</v>
      </c>
      <c r="H168" s="4" t="s">
        <v>477</v>
      </c>
      <c r="I168" s="48">
        <v>45636</v>
      </c>
      <c r="J168" s="4"/>
      <c r="K168" s="421" t="s">
        <v>1087</v>
      </c>
    </row>
    <row r="169" spans="1:11">
      <c r="A169" s="4">
        <f t="shared" si="2"/>
        <v>167</v>
      </c>
      <c r="B169" s="4" t="s">
        <v>184</v>
      </c>
      <c r="C169" s="4" t="s">
        <v>12</v>
      </c>
      <c r="D169" s="4" t="s">
        <v>253</v>
      </c>
      <c r="E169" s="4">
        <v>881091</v>
      </c>
      <c r="F169" s="4">
        <v>63.345999999999997</v>
      </c>
      <c r="G169" s="48">
        <v>45660</v>
      </c>
      <c r="H169" s="4" t="s">
        <v>477</v>
      </c>
      <c r="I169" s="48">
        <v>45663</v>
      </c>
      <c r="J169" s="4"/>
      <c r="K169" s="421" t="s">
        <v>1087</v>
      </c>
    </row>
    <row r="170" spans="1:11">
      <c r="A170" s="4">
        <f t="shared" si="2"/>
        <v>168</v>
      </c>
      <c r="B170" s="4" t="s">
        <v>185</v>
      </c>
      <c r="C170" s="4" t="s">
        <v>12</v>
      </c>
      <c r="D170" s="4" t="s">
        <v>253</v>
      </c>
      <c r="E170" s="4">
        <v>881091</v>
      </c>
      <c r="F170" s="4">
        <v>63.345999999999997</v>
      </c>
      <c r="G170" s="48">
        <v>45661</v>
      </c>
      <c r="H170" s="4" t="s">
        <v>477</v>
      </c>
      <c r="I170" s="48">
        <v>45665</v>
      </c>
      <c r="J170" s="4"/>
      <c r="K170" s="421" t="s">
        <v>1087</v>
      </c>
    </row>
    <row r="171" spans="1:11">
      <c r="A171" s="4">
        <f t="shared" si="2"/>
        <v>169</v>
      </c>
      <c r="B171" s="4" t="s">
        <v>186</v>
      </c>
      <c r="C171" s="4" t="s">
        <v>25</v>
      </c>
      <c r="D171" s="4" t="s">
        <v>253</v>
      </c>
      <c r="E171" s="4">
        <v>1880164</v>
      </c>
      <c r="F171" s="4">
        <v>89.905000000000001</v>
      </c>
      <c r="G171" s="48">
        <v>45649</v>
      </c>
      <c r="H171" s="4" t="s">
        <v>477</v>
      </c>
      <c r="I171" s="48">
        <v>45657</v>
      </c>
      <c r="J171" s="4"/>
      <c r="K171" s="421" t="s">
        <v>1087</v>
      </c>
    </row>
    <row r="172" spans="1:11">
      <c r="A172" s="4">
        <f t="shared" si="2"/>
        <v>170</v>
      </c>
      <c r="B172" s="4" t="s">
        <v>187</v>
      </c>
      <c r="C172" s="4" t="s">
        <v>12</v>
      </c>
      <c r="D172" s="4" t="s">
        <v>253</v>
      </c>
      <c r="E172" s="4">
        <v>881091</v>
      </c>
      <c r="F172" s="4">
        <v>63.345999999999997</v>
      </c>
      <c r="G172" s="48">
        <v>45650</v>
      </c>
      <c r="H172" s="4" t="s">
        <v>477</v>
      </c>
      <c r="I172" s="48">
        <v>45655</v>
      </c>
      <c r="J172" s="4"/>
      <c r="K172" s="421" t="s">
        <v>1087</v>
      </c>
    </row>
    <row r="173" spans="1:11">
      <c r="A173" s="4">
        <f t="shared" si="2"/>
        <v>171</v>
      </c>
      <c r="B173" s="4" t="s">
        <v>188</v>
      </c>
      <c r="C173" s="4" t="s">
        <v>52</v>
      </c>
      <c r="D173" s="4" t="s">
        <v>253</v>
      </c>
      <c r="E173" s="4"/>
      <c r="F173" s="4">
        <v>255.73099999999999</v>
      </c>
      <c r="G173" s="48">
        <v>45668</v>
      </c>
      <c r="H173" s="4" t="s">
        <v>477</v>
      </c>
      <c r="I173" s="48">
        <v>45685</v>
      </c>
      <c r="J173" s="4"/>
      <c r="K173" s="421" t="s">
        <v>1087</v>
      </c>
    </row>
    <row r="174" spans="1:11">
      <c r="A174" s="4">
        <f t="shared" si="2"/>
        <v>172</v>
      </c>
      <c r="B174" s="4" t="s">
        <v>189</v>
      </c>
      <c r="C174" s="4" t="s">
        <v>22</v>
      </c>
      <c r="D174" s="4" t="s">
        <v>253</v>
      </c>
      <c r="E174" s="4">
        <v>986514</v>
      </c>
      <c r="F174" s="4">
        <v>65.631</v>
      </c>
      <c r="G174" s="48">
        <v>45664</v>
      </c>
      <c r="H174" s="4" t="s">
        <v>477</v>
      </c>
      <c r="I174" s="48">
        <v>45669</v>
      </c>
      <c r="J174" s="4"/>
      <c r="K174" s="421" t="s">
        <v>1087</v>
      </c>
    </row>
    <row r="175" spans="1:11">
      <c r="A175" s="4">
        <f t="shared" si="2"/>
        <v>173</v>
      </c>
      <c r="B175" s="4" t="s">
        <v>190</v>
      </c>
      <c r="C175" s="4" t="s">
        <v>55</v>
      </c>
      <c r="D175" s="4" t="s">
        <v>253</v>
      </c>
      <c r="E175" s="4">
        <v>986514</v>
      </c>
      <c r="F175" s="4">
        <v>65.631</v>
      </c>
      <c r="G175" s="48">
        <v>45669</v>
      </c>
      <c r="H175" s="4" t="s">
        <v>477</v>
      </c>
      <c r="I175" s="48">
        <v>45673</v>
      </c>
      <c r="J175" s="4"/>
      <c r="K175" s="421" t="s">
        <v>1087</v>
      </c>
    </row>
    <row r="176" spans="1:11">
      <c r="A176" s="4">
        <f t="shared" si="2"/>
        <v>174</v>
      </c>
      <c r="B176" s="4" t="s">
        <v>191</v>
      </c>
      <c r="C176" s="4" t="s">
        <v>71</v>
      </c>
      <c r="D176" s="4" t="s">
        <v>68</v>
      </c>
      <c r="E176" s="4">
        <v>623377</v>
      </c>
      <c r="F176" s="4">
        <v>40.634</v>
      </c>
      <c r="G176" s="48">
        <v>45672</v>
      </c>
      <c r="H176" s="4" t="s">
        <v>477</v>
      </c>
      <c r="I176" s="48">
        <v>45675</v>
      </c>
      <c r="J176" s="4"/>
      <c r="K176" s="421" t="s">
        <v>1087</v>
      </c>
    </row>
    <row r="177" spans="1:11">
      <c r="A177" s="4">
        <f t="shared" si="2"/>
        <v>175</v>
      </c>
      <c r="B177" s="4" t="s">
        <v>534</v>
      </c>
      <c r="C177" s="4" t="s">
        <v>10</v>
      </c>
      <c r="D177" s="4" t="s">
        <v>253</v>
      </c>
      <c r="E177" s="4"/>
      <c r="F177" s="4" t="s">
        <v>741</v>
      </c>
      <c r="G177" s="48">
        <v>45441</v>
      </c>
      <c r="H177" s="4" t="s">
        <v>477</v>
      </c>
      <c r="I177" s="48">
        <v>45454</v>
      </c>
      <c r="J177" s="4"/>
      <c r="K177" s="421"/>
    </row>
    <row r="178" spans="1:11">
      <c r="A178" s="4">
        <f t="shared" si="2"/>
        <v>176</v>
      </c>
      <c r="B178" s="4" t="s">
        <v>613</v>
      </c>
      <c r="C178" s="4" t="s">
        <v>55</v>
      </c>
      <c r="D178" s="4" t="s">
        <v>253</v>
      </c>
      <c r="E178" s="4">
        <v>986514</v>
      </c>
      <c r="F178" s="4">
        <v>65.631</v>
      </c>
      <c r="G178" s="48">
        <v>45420</v>
      </c>
      <c r="H178" s="4" t="s">
        <v>477</v>
      </c>
      <c r="I178" s="48">
        <v>45434</v>
      </c>
      <c r="J178" s="4"/>
      <c r="K178" s="421"/>
    </row>
    <row r="179" spans="1:11">
      <c r="A179" s="4">
        <f t="shared" si="2"/>
        <v>177</v>
      </c>
      <c r="B179" s="4" t="s">
        <v>612</v>
      </c>
      <c r="C179" s="4" t="s">
        <v>12</v>
      </c>
      <c r="D179" s="4" t="s">
        <v>253</v>
      </c>
      <c r="E179" s="4">
        <v>881091</v>
      </c>
      <c r="F179" s="4">
        <v>63.345999999999997</v>
      </c>
      <c r="G179" s="48">
        <v>45394</v>
      </c>
      <c r="H179" s="4" t="s">
        <v>477</v>
      </c>
      <c r="I179" s="48">
        <v>45408</v>
      </c>
      <c r="J179" s="4"/>
      <c r="K179" s="421"/>
    </row>
    <row r="180" spans="1:11">
      <c r="A180" s="4">
        <f t="shared" si="2"/>
        <v>178</v>
      </c>
      <c r="B180" s="4" t="s">
        <v>193</v>
      </c>
      <c r="C180" s="4" t="s">
        <v>69</v>
      </c>
      <c r="D180" s="4" t="s">
        <v>68</v>
      </c>
      <c r="E180" s="4">
        <v>2143792.36</v>
      </c>
      <c r="F180" s="4">
        <v>65.135000000000005</v>
      </c>
      <c r="G180" s="48">
        <v>45677</v>
      </c>
      <c r="H180" s="4" t="s">
        <v>477</v>
      </c>
      <c r="I180" s="48">
        <v>45684</v>
      </c>
      <c r="J180" s="4"/>
      <c r="K180" s="421" t="s">
        <v>1087</v>
      </c>
    </row>
    <row r="181" spans="1:11">
      <c r="A181" s="4">
        <f t="shared" si="2"/>
        <v>179</v>
      </c>
      <c r="B181" s="4" t="s">
        <v>194</v>
      </c>
      <c r="C181" s="4" t="s">
        <v>70</v>
      </c>
      <c r="D181" s="4" t="s">
        <v>68</v>
      </c>
      <c r="E181" s="4"/>
      <c r="F181" s="4">
        <v>92.292000000000002</v>
      </c>
      <c r="G181" s="48">
        <v>45431</v>
      </c>
      <c r="H181" s="4" t="s">
        <v>477</v>
      </c>
      <c r="I181" s="48">
        <v>45442</v>
      </c>
      <c r="J181" s="4"/>
      <c r="K181" s="421"/>
    </row>
    <row r="182" spans="1:11">
      <c r="A182" s="4">
        <f t="shared" si="2"/>
        <v>180</v>
      </c>
      <c r="B182" s="4" t="s">
        <v>195</v>
      </c>
      <c r="C182" s="4" t="s">
        <v>12</v>
      </c>
      <c r="D182" s="4" t="s">
        <v>68</v>
      </c>
      <c r="E182" s="4">
        <v>545016</v>
      </c>
      <c r="F182" s="4">
        <v>39.125999999999998</v>
      </c>
      <c r="G182" s="48">
        <v>45437</v>
      </c>
      <c r="H182" s="4" t="s">
        <v>477</v>
      </c>
      <c r="I182" s="48">
        <v>45443</v>
      </c>
      <c r="J182" s="4"/>
      <c r="K182" s="421"/>
    </row>
    <row r="183" spans="1:11">
      <c r="A183" s="4">
        <f t="shared" si="2"/>
        <v>181</v>
      </c>
      <c r="B183" s="4" t="s">
        <v>196</v>
      </c>
      <c r="C183" s="4" t="s">
        <v>11</v>
      </c>
      <c r="D183" s="4" t="s">
        <v>68</v>
      </c>
      <c r="E183" s="4">
        <v>545016</v>
      </c>
      <c r="F183" s="4">
        <v>39.125999999999998</v>
      </c>
      <c r="G183" s="48">
        <v>45407</v>
      </c>
      <c r="H183" s="4" t="s">
        <v>477</v>
      </c>
      <c r="I183" s="48">
        <v>45415</v>
      </c>
      <c r="J183" s="4"/>
      <c r="K183" s="421"/>
    </row>
    <row r="184" spans="1:11">
      <c r="A184" s="4">
        <f t="shared" si="2"/>
        <v>182</v>
      </c>
      <c r="B184" s="4" t="s">
        <v>197</v>
      </c>
      <c r="C184" s="4" t="s">
        <v>11</v>
      </c>
      <c r="D184" s="4" t="s">
        <v>68</v>
      </c>
      <c r="E184" s="4">
        <v>545016</v>
      </c>
      <c r="F184" s="4">
        <v>39.125999999999998</v>
      </c>
      <c r="G184" s="48">
        <v>45413</v>
      </c>
      <c r="H184" s="4" t="s">
        <v>477</v>
      </c>
      <c r="I184" s="48">
        <v>45421</v>
      </c>
      <c r="J184" s="4"/>
      <c r="K184" s="421"/>
    </row>
    <row r="185" spans="1:11">
      <c r="A185" s="4">
        <f t="shared" si="2"/>
        <v>183</v>
      </c>
      <c r="B185" s="4" t="s">
        <v>198</v>
      </c>
      <c r="C185" s="4" t="s">
        <v>12</v>
      </c>
      <c r="D185" s="4" t="s">
        <v>68</v>
      </c>
      <c r="E185" s="4">
        <v>545016</v>
      </c>
      <c r="F185" s="4">
        <v>39.125999999999998</v>
      </c>
      <c r="G185" s="48">
        <v>45417</v>
      </c>
      <c r="H185" s="4" t="s">
        <v>477</v>
      </c>
      <c r="I185" s="48">
        <v>45426</v>
      </c>
      <c r="J185" s="4"/>
      <c r="K185" s="421"/>
    </row>
    <row r="186" spans="1:11">
      <c r="A186" s="4">
        <f t="shared" si="2"/>
        <v>184</v>
      </c>
      <c r="B186" s="4" t="s">
        <v>627</v>
      </c>
      <c r="C186" s="4" t="s">
        <v>80</v>
      </c>
      <c r="D186" s="4" t="s">
        <v>68</v>
      </c>
      <c r="E186" s="4">
        <v>1017007</v>
      </c>
      <c r="F186" s="4">
        <v>54.674999999999997</v>
      </c>
      <c r="G186" s="48">
        <v>45642</v>
      </c>
      <c r="H186" s="4" t="s">
        <v>477</v>
      </c>
      <c r="I186" s="48">
        <v>45650</v>
      </c>
      <c r="J186" s="4"/>
      <c r="K186" s="421" t="s">
        <v>1050</v>
      </c>
    </row>
    <row r="187" spans="1:11">
      <c r="A187" s="4">
        <f t="shared" si="2"/>
        <v>185</v>
      </c>
      <c r="B187" s="4" t="s">
        <v>199</v>
      </c>
      <c r="C187" s="4" t="s">
        <v>1123</v>
      </c>
      <c r="D187" s="4" t="s">
        <v>253</v>
      </c>
      <c r="E187" s="4"/>
      <c r="F187" s="4">
        <v>602.29399999999998</v>
      </c>
      <c r="G187" s="48">
        <v>45644</v>
      </c>
      <c r="H187" s="4" t="s">
        <v>477</v>
      </c>
      <c r="I187" s="48">
        <v>45656</v>
      </c>
      <c r="J187" s="4"/>
      <c r="K187" s="421" t="s">
        <v>1050</v>
      </c>
    </row>
    <row r="188" spans="1:11" ht="29">
      <c r="A188" s="4">
        <f t="shared" si="2"/>
        <v>186</v>
      </c>
      <c r="B188" s="4" t="s">
        <v>202</v>
      </c>
      <c r="C188" s="4" t="s">
        <v>1165</v>
      </c>
      <c r="D188" s="4" t="s">
        <v>1186</v>
      </c>
      <c r="E188" s="4"/>
      <c r="F188" s="4"/>
      <c r="G188" s="48">
        <v>45681</v>
      </c>
      <c r="H188" s="4" t="s">
        <v>477</v>
      </c>
      <c r="I188" s="48">
        <v>45788</v>
      </c>
      <c r="J188" s="4"/>
      <c r="K188" s="421" t="s">
        <v>1162</v>
      </c>
    </row>
    <row r="189" spans="1:11">
      <c r="A189" s="4">
        <f t="shared" si="2"/>
        <v>187</v>
      </c>
      <c r="B189" s="4" t="s">
        <v>203</v>
      </c>
      <c r="C189" s="4" t="s">
        <v>37</v>
      </c>
      <c r="D189" s="4" t="s">
        <v>253</v>
      </c>
      <c r="E189" s="4">
        <v>3915704.88</v>
      </c>
      <c r="F189" s="4">
        <v>252.47399999999999</v>
      </c>
      <c r="G189" s="48">
        <v>45398</v>
      </c>
      <c r="H189" s="4" t="s">
        <v>477</v>
      </c>
      <c r="I189" s="48">
        <v>45423</v>
      </c>
      <c r="J189" s="4"/>
      <c r="K189" s="421"/>
    </row>
    <row r="190" spans="1:11">
      <c r="A190" s="4">
        <f t="shared" si="2"/>
        <v>188</v>
      </c>
      <c r="B190" s="4" t="s">
        <v>204</v>
      </c>
      <c r="C190" s="4" t="s">
        <v>12</v>
      </c>
      <c r="D190" s="4" t="s">
        <v>309</v>
      </c>
      <c r="E190" s="4">
        <v>1086615</v>
      </c>
      <c r="F190" s="4">
        <v>80.771000000000001</v>
      </c>
      <c r="G190" s="48">
        <v>45568</v>
      </c>
      <c r="H190" s="4" t="s">
        <v>477</v>
      </c>
      <c r="I190" s="48">
        <v>45589</v>
      </c>
      <c r="J190" s="4"/>
      <c r="K190" s="421" t="s">
        <v>989</v>
      </c>
    </row>
    <row r="191" spans="1:11">
      <c r="A191" s="4">
        <f t="shared" si="2"/>
        <v>189</v>
      </c>
      <c r="B191" s="4" t="s">
        <v>205</v>
      </c>
      <c r="C191" s="4" t="s">
        <v>55</v>
      </c>
      <c r="D191" s="4" t="s">
        <v>309</v>
      </c>
      <c r="E191" s="4">
        <v>1215596</v>
      </c>
      <c r="F191" s="4">
        <v>83.811999999999998</v>
      </c>
      <c r="G191" s="48">
        <v>45568</v>
      </c>
      <c r="H191" s="4" t="s">
        <v>477</v>
      </c>
      <c r="I191" s="48">
        <v>45576</v>
      </c>
      <c r="J191" s="4"/>
      <c r="K191" s="421" t="s">
        <v>989</v>
      </c>
    </row>
    <row r="192" spans="1:11">
      <c r="A192" s="4">
        <f t="shared" si="2"/>
        <v>190</v>
      </c>
      <c r="B192" s="4" t="s">
        <v>206</v>
      </c>
      <c r="C192" s="4" t="s">
        <v>55</v>
      </c>
      <c r="D192" s="4" t="s">
        <v>253</v>
      </c>
      <c r="E192" s="4">
        <v>986514</v>
      </c>
      <c r="F192" s="4">
        <v>65.631</v>
      </c>
      <c r="G192" s="48">
        <v>45390</v>
      </c>
      <c r="H192" s="4" t="s">
        <v>477</v>
      </c>
      <c r="I192" s="48">
        <v>45407</v>
      </c>
      <c r="J192" s="4"/>
      <c r="K192" s="421"/>
    </row>
    <row r="193" spans="1:11">
      <c r="A193" s="4">
        <f t="shared" si="2"/>
        <v>191</v>
      </c>
      <c r="B193" s="4" t="s">
        <v>207</v>
      </c>
      <c r="C193" s="4" t="s">
        <v>12</v>
      </c>
      <c r="D193" s="4" t="s">
        <v>253</v>
      </c>
      <c r="E193" s="4">
        <v>881091</v>
      </c>
      <c r="F193" s="4">
        <v>63.345999999999997</v>
      </c>
      <c r="G193" s="48"/>
      <c r="H193" s="4" t="s">
        <v>477</v>
      </c>
      <c r="I193" s="48">
        <v>45759</v>
      </c>
      <c r="J193" s="4"/>
      <c r="K193" s="421" t="s">
        <v>1117</v>
      </c>
    </row>
    <row r="194" spans="1:11">
      <c r="A194" s="4">
        <f t="shared" si="2"/>
        <v>192</v>
      </c>
      <c r="B194" s="4" t="s">
        <v>208</v>
      </c>
      <c r="C194" s="4" t="s">
        <v>12</v>
      </c>
      <c r="D194" s="4" t="s">
        <v>253</v>
      </c>
      <c r="E194" s="4">
        <v>881091</v>
      </c>
      <c r="F194" s="4">
        <v>63.345999999999997</v>
      </c>
      <c r="G194" s="48">
        <v>45760</v>
      </c>
      <c r="H194" s="4" t="s">
        <v>477</v>
      </c>
      <c r="I194" s="48">
        <v>45763</v>
      </c>
      <c r="J194" s="4"/>
      <c r="K194" s="421" t="s">
        <v>1117</v>
      </c>
    </row>
    <row r="195" spans="1:11">
      <c r="A195" s="4">
        <f t="shared" si="2"/>
        <v>193</v>
      </c>
      <c r="B195" s="4" t="s">
        <v>209</v>
      </c>
      <c r="C195" s="4" t="s">
        <v>11</v>
      </c>
      <c r="D195" s="4" t="s">
        <v>309</v>
      </c>
      <c r="E195" s="4">
        <v>1086615</v>
      </c>
      <c r="F195" s="4">
        <v>80.771000000000001</v>
      </c>
      <c r="G195" s="48">
        <v>45580</v>
      </c>
      <c r="H195" s="4" t="s">
        <v>477</v>
      </c>
      <c r="I195" s="48">
        <v>45594</v>
      </c>
      <c r="J195" s="4"/>
      <c r="K195" s="421" t="s">
        <v>957</v>
      </c>
    </row>
    <row r="196" spans="1:11">
      <c r="A196" s="4">
        <f t="shared" si="2"/>
        <v>194</v>
      </c>
      <c r="B196" s="4" t="s">
        <v>210</v>
      </c>
      <c r="C196" s="4" t="s">
        <v>153</v>
      </c>
      <c r="D196" s="4" t="s">
        <v>309</v>
      </c>
      <c r="E196" s="4">
        <v>5188063.13</v>
      </c>
      <c r="F196" s="4">
        <v>309.952</v>
      </c>
      <c r="G196" s="48">
        <v>45595</v>
      </c>
      <c r="H196" s="4" t="s">
        <v>477</v>
      </c>
      <c r="I196" s="48">
        <v>45620</v>
      </c>
      <c r="J196" s="4"/>
      <c r="K196" s="421" t="s">
        <v>800</v>
      </c>
    </row>
    <row r="197" spans="1:11">
      <c r="A197" s="4">
        <f t="shared" ref="A197:A260" si="3">A196+1</f>
        <v>195</v>
      </c>
      <c r="B197" s="4" t="s">
        <v>211</v>
      </c>
      <c r="C197" s="4" t="s">
        <v>54</v>
      </c>
      <c r="D197" s="4" t="s">
        <v>309</v>
      </c>
      <c r="E197" s="4"/>
      <c r="F197" s="4">
        <v>309.952</v>
      </c>
      <c r="G197" s="48">
        <v>45669</v>
      </c>
      <c r="H197" s="4" t="s">
        <v>477</v>
      </c>
      <c r="I197" s="48">
        <v>45686</v>
      </c>
      <c r="J197" s="4"/>
      <c r="K197" s="421" t="s">
        <v>1152</v>
      </c>
    </row>
    <row r="198" spans="1:11">
      <c r="A198" s="4">
        <f t="shared" si="3"/>
        <v>196</v>
      </c>
      <c r="B198" s="4" t="s">
        <v>213</v>
      </c>
      <c r="C198" s="4" t="s">
        <v>12</v>
      </c>
      <c r="D198" s="4" t="s">
        <v>309</v>
      </c>
      <c r="E198" s="4">
        <v>1086615</v>
      </c>
      <c r="F198" s="4">
        <v>80.771000000000001</v>
      </c>
      <c r="G198" s="48">
        <v>45619</v>
      </c>
      <c r="H198" s="4" t="s">
        <v>477</v>
      </c>
      <c r="I198" s="48">
        <v>45646</v>
      </c>
      <c r="J198" s="4"/>
      <c r="K198" s="421" t="s">
        <v>1098</v>
      </c>
    </row>
    <row r="199" spans="1:11">
      <c r="A199" s="4">
        <f t="shared" si="3"/>
        <v>197</v>
      </c>
      <c r="B199" s="4" t="s">
        <v>214</v>
      </c>
      <c r="C199" s="4" t="s">
        <v>12</v>
      </c>
      <c r="D199" s="4" t="s">
        <v>606</v>
      </c>
      <c r="E199" s="4">
        <v>1287409</v>
      </c>
      <c r="F199" s="4">
        <v>91.087999999999994</v>
      </c>
      <c r="G199" s="48">
        <v>45653</v>
      </c>
      <c r="H199" s="4" t="s">
        <v>477</v>
      </c>
      <c r="I199" s="48">
        <v>45664</v>
      </c>
      <c r="J199" s="4"/>
      <c r="K199" s="421" t="s">
        <v>1134</v>
      </c>
    </row>
    <row r="200" spans="1:11">
      <c r="A200" s="4">
        <f t="shared" si="3"/>
        <v>198</v>
      </c>
      <c r="B200" s="4" t="s">
        <v>215</v>
      </c>
      <c r="C200" s="4" t="s">
        <v>12</v>
      </c>
      <c r="D200" s="4" t="s">
        <v>606</v>
      </c>
      <c r="E200" s="4">
        <v>1287409</v>
      </c>
      <c r="F200" s="4">
        <v>91.087999999999994</v>
      </c>
      <c r="G200" s="48">
        <v>45644</v>
      </c>
      <c r="H200" s="4" t="s">
        <v>477</v>
      </c>
      <c r="I200" s="48">
        <v>45650</v>
      </c>
      <c r="J200" s="4"/>
      <c r="K200" s="421" t="s">
        <v>1022</v>
      </c>
    </row>
    <row r="201" spans="1:11">
      <c r="A201" s="4">
        <f t="shared" si="3"/>
        <v>199</v>
      </c>
      <c r="B201" s="4" t="s">
        <v>216</v>
      </c>
      <c r="C201" s="4" t="s">
        <v>25</v>
      </c>
      <c r="D201" s="4" t="s">
        <v>606</v>
      </c>
      <c r="E201" s="4">
        <v>2986642.46</v>
      </c>
      <c r="F201" s="4">
        <v>132.20500000000001</v>
      </c>
      <c r="G201" s="48">
        <v>45680</v>
      </c>
      <c r="H201" s="4" t="s">
        <v>477</v>
      </c>
      <c r="I201" s="48">
        <v>45687</v>
      </c>
      <c r="J201" s="4"/>
      <c r="K201" s="421" t="s">
        <v>1153</v>
      </c>
    </row>
    <row r="202" spans="1:11">
      <c r="A202" s="4">
        <f t="shared" si="3"/>
        <v>200</v>
      </c>
      <c r="B202" s="4" t="s">
        <v>217</v>
      </c>
      <c r="C202" s="4" t="s">
        <v>11</v>
      </c>
      <c r="D202" s="4" t="s">
        <v>309</v>
      </c>
      <c r="E202" s="4">
        <v>1086615</v>
      </c>
      <c r="F202" s="4">
        <v>80.771000000000001</v>
      </c>
      <c r="G202" s="48">
        <v>45680</v>
      </c>
      <c r="H202" s="4" t="s">
        <v>477</v>
      </c>
      <c r="I202" s="48">
        <v>45688</v>
      </c>
      <c r="J202" s="4"/>
      <c r="K202" s="421" t="s">
        <v>1153</v>
      </c>
    </row>
    <row r="203" spans="1:11">
      <c r="A203" s="4">
        <f t="shared" si="3"/>
        <v>201</v>
      </c>
      <c r="B203" s="4" t="s">
        <v>218</v>
      </c>
      <c r="C203" s="4" t="s">
        <v>11</v>
      </c>
      <c r="D203" s="4" t="s">
        <v>606</v>
      </c>
      <c r="E203" s="4">
        <v>1287409</v>
      </c>
      <c r="F203" s="4">
        <v>91.087999999999994</v>
      </c>
      <c r="G203" s="48">
        <v>45667</v>
      </c>
      <c r="H203" s="4" t="s">
        <v>477</v>
      </c>
      <c r="I203" s="48">
        <v>45680</v>
      </c>
      <c r="J203" s="4"/>
      <c r="K203" s="421" t="s">
        <v>847</v>
      </c>
    </row>
    <row r="204" spans="1:11">
      <c r="A204" s="4">
        <f t="shared" si="3"/>
        <v>202</v>
      </c>
      <c r="B204" s="4" t="s">
        <v>631</v>
      </c>
      <c r="C204" s="4" t="s">
        <v>40</v>
      </c>
      <c r="D204" s="4" t="s">
        <v>253</v>
      </c>
      <c r="E204" s="4">
        <v>3953330</v>
      </c>
      <c r="F204" s="4">
        <v>192.374</v>
      </c>
      <c r="G204" s="48">
        <v>45474</v>
      </c>
      <c r="H204" s="4" t="s">
        <v>477</v>
      </c>
      <c r="I204" s="48">
        <v>45503</v>
      </c>
      <c r="J204" s="4"/>
      <c r="K204" s="421" t="s">
        <v>842</v>
      </c>
    </row>
    <row r="205" spans="1:11">
      <c r="A205" s="4">
        <f t="shared" si="3"/>
        <v>203</v>
      </c>
      <c r="B205" s="4" t="s">
        <v>632</v>
      </c>
      <c r="C205" s="4" t="s">
        <v>39</v>
      </c>
      <c r="D205" s="4" t="s">
        <v>309</v>
      </c>
      <c r="E205" s="4">
        <v>5320583</v>
      </c>
      <c r="F205" s="4">
        <v>257.27800000000002</v>
      </c>
      <c r="G205" s="48">
        <v>45589</v>
      </c>
      <c r="H205" s="4" t="s">
        <v>477</v>
      </c>
      <c r="I205" s="48">
        <v>45596</v>
      </c>
      <c r="J205" s="4"/>
      <c r="K205" s="421" t="s">
        <v>1022</v>
      </c>
    </row>
    <row r="206" spans="1:11">
      <c r="A206" s="4">
        <f t="shared" si="3"/>
        <v>204</v>
      </c>
      <c r="B206" s="4" t="s">
        <v>659</v>
      </c>
      <c r="C206" s="4" t="s">
        <v>55</v>
      </c>
      <c r="D206" s="4" t="s">
        <v>309</v>
      </c>
      <c r="E206" s="4">
        <v>1215596</v>
      </c>
      <c r="F206" s="4">
        <v>83.811999999999998</v>
      </c>
      <c r="G206" s="48">
        <v>45602</v>
      </c>
      <c r="H206" s="4" t="s">
        <v>477</v>
      </c>
      <c r="I206" s="48">
        <v>45605</v>
      </c>
      <c r="J206" s="4"/>
      <c r="K206" s="421" t="s">
        <v>1022</v>
      </c>
    </row>
    <row r="207" spans="1:11">
      <c r="A207" s="4">
        <f t="shared" si="3"/>
        <v>205</v>
      </c>
      <c r="B207" s="4" t="s">
        <v>660</v>
      </c>
      <c r="C207" s="4" t="s">
        <v>55</v>
      </c>
      <c r="D207" s="4" t="s">
        <v>309</v>
      </c>
      <c r="E207" s="4">
        <v>1215596</v>
      </c>
      <c r="F207" s="4">
        <v>83.811999999999998</v>
      </c>
      <c r="G207" s="48">
        <v>45585</v>
      </c>
      <c r="H207" s="4" t="s">
        <v>477</v>
      </c>
      <c r="I207" s="48">
        <v>45591</v>
      </c>
      <c r="J207" s="4"/>
      <c r="K207" s="421" t="s">
        <v>1022</v>
      </c>
    </row>
    <row r="208" spans="1:11">
      <c r="A208" s="4">
        <f t="shared" si="3"/>
        <v>206</v>
      </c>
      <c r="B208" s="4" t="s">
        <v>219</v>
      </c>
      <c r="C208" s="4" t="s">
        <v>80</v>
      </c>
      <c r="D208" s="4" t="s">
        <v>253</v>
      </c>
      <c r="E208" s="4">
        <v>1598139</v>
      </c>
      <c r="F208" s="4">
        <v>79.944000000000003</v>
      </c>
      <c r="G208" s="48">
        <v>45377</v>
      </c>
      <c r="H208" s="4" t="s">
        <v>477</v>
      </c>
      <c r="I208" s="48">
        <v>45386</v>
      </c>
      <c r="J208" s="4"/>
      <c r="K208" s="421"/>
    </row>
    <row r="209" spans="1:11">
      <c r="A209" s="4">
        <f t="shared" si="3"/>
        <v>207</v>
      </c>
      <c r="B209" s="4" t="s">
        <v>220</v>
      </c>
      <c r="C209" s="4" t="s">
        <v>12</v>
      </c>
      <c r="D209" s="4" t="s">
        <v>606</v>
      </c>
      <c r="E209" s="4">
        <v>1287409</v>
      </c>
      <c r="F209" s="4">
        <v>91.087999999999994</v>
      </c>
      <c r="G209" s="48">
        <v>45623</v>
      </c>
      <c r="H209" s="4" t="s">
        <v>477</v>
      </c>
      <c r="I209" s="48">
        <v>45640</v>
      </c>
      <c r="J209" s="4"/>
      <c r="K209" s="421" t="s">
        <v>800</v>
      </c>
    </row>
    <row r="210" spans="1:11">
      <c r="A210" s="4">
        <f t="shared" si="3"/>
        <v>208</v>
      </c>
      <c r="B210" s="4" t="s">
        <v>221</v>
      </c>
      <c r="C210" s="4" t="s">
        <v>661</v>
      </c>
      <c r="D210" s="4" t="s">
        <v>606</v>
      </c>
      <c r="E210" s="4"/>
      <c r="F210" s="4">
        <v>158.01599999999999</v>
      </c>
      <c r="G210" s="48">
        <v>45659</v>
      </c>
      <c r="H210" s="4" t="s">
        <v>477</v>
      </c>
      <c r="I210" s="48">
        <v>45670</v>
      </c>
      <c r="J210" s="4" t="s">
        <v>70</v>
      </c>
      <c r="K210" s="421" t="s">
        <v>1153</v>
      </c>
    </row>
    <row r="211" spans="1:11">
      <c r="A211" s="4">
        <f t="shared" si="3"/>
        <v>209</v>
      </c>
      <c r="B211" s="4" t="s">
        <v>222</v>
      </c>
      <c r="C211" s="4" t="s">
        <v>12</v>
      </c>
      <c r="D211" s="4" t="s">
        <v>253</v>
      </c>
      <c r="E211" s="4">
        <v>881091</v>
      </c>
      <c r="F211" s="4">
        <v>63.346000000000004</v>
      </c>
      <c r="G211" s="48">
        <v>45331</v>
      </c>
      <c r="H211" s="4" t="s">
        <v>477</v>
      </c>
      <c r="I211" s="48">
        <v>45338</v>
      </c>
      <c r="J211" s="4"/>
      <c r="K211" s="421"/>
    </row>
    <row r="212" spans="1:11">
      <c r="A212" s="4">
        <f t="shared" si="3"/>
        <v>210</v>
      </c>
      <c r="B212" s="4" t="s">
        <v>223</v>
      </c>
      <c r="C212" s="4" t="s">
        <v>12</v>
      </c>
      <c r="D212" s="4" t="s">
        <v>606</v>
      </c>
      <c r="E212" s="4">
        <v>1287409</v>
      </c>
      <c r="F212" s="4">
        <v>91.087999999999994</v>
      </c>
      <c r="G212" s="48">
        <v>45622</v>
      </c>
      <c r="H212" s="4" t="s">
        <v>477</v>
      </c>
      <c r="I212" s="48">
        <v>45629</v>
      </c>
      <c r="J212" s="4"/>
      <c r="K212" s="421" t="s">
        <v>1034</v>
      </c>
    </row>
    <row r="213" spans="1:11">
      <c r="A213" s="4">
        <f t="shared" si="3"/>
        <v>211</v>
      </c>
      <c r="B213" s="4" t="s">
        <v>224</v>
      </c>
      <c r="C213" s="4" t="s">
        <v>9</v>
      </c>
      <c r="D213" s="4" t="s">
        <v>606</v>
      </c>
      <c r="E213" s="4"/>
      <c r="F213" s="4">
        <v>39.682000000000002</v>
      </c>
      <c r="G213" s="48">
        <v>45654</v>
      </c>
      <c r="H213" s="4" t="s">
        <v>477</v>
      </c>
      <c r="I213" s="48">
        <v>45670</v>
      </c>
      <c r="J213" s="4"/>
      <c r="K213" s="421" t="s">
        <v>1057</v>
      </c>
    </row>
    <row r="214" spans="1:11">
      <c r="A214" s="4">
        <f t="shared" si="3"/>
        <v>212</v>
      </c>
      <c r="B214" s="4" t="s">
        <v>225</v>
      </c>
      <c r="C214" s="4" t="s">
        <v>8</v>
      </c>
      <c r="D214" s="4" t="s">
        <v>309</v>
      </c>
      <c r="E214" s="4"/>
      <c r="F214" s="4">
        <v>341.95</v>
      </c>
      <c r="G214" s="48">
        <v>45627</v>
      </c>
      <c r="H214" s="4" t="s">
        <v>477</v>
      </c>
      <c r="I214" s="48">
        <v>45656</v>
      </c>
      <c r="J214" s="4"/>
      <c r="K214" s="421" t="s">
        <v>840</v>
      </c>
    </row>
    <row r="215" spans="1:11">
      <c r="A215" s="4">
        <f t="shared" si="3"/>
        <v>213</v>
      </c>
      <c r="B215" s="4" t="s">
        <v>226</v>
      </c>
      <c r="C215" s="4" t="s">
        <v>8</v>
      </c>
      <c r="D215" s="4" t="s">
        <v>309</v>
      </c>
      <c r="E215" s="4"/>
      <c r="F215" s="4">
        <v>341.95</v>
      </c>
      <c r="G215" s="48">
        <v>45660</v>
      </c>
      <c r="H215" s="4" t="s">
        <v>477</v>
      </c>
      <c r="I215" s="48">
        <v>45681</v>
      </c>
      <c r="J215" s="4"/>
      <c r="K215" s="421" t="s">
        <v>1050</v>
      </c>
    </row>
    <row r="216" spans="1:11">
      <c r="A216" s="4">
        <f t="shared" si="3"/>
        <v>214</v>
      </c>
      <c r="B216" s="4" t="s">
        <v>227</v>
      </c>
      <c r="C216" s="4" t="s">
        <v>70</v>
      </c>
      <c r="D216" s="4" t="s">
        <v>606</v>
      </c>
      <c r="E216" s="4"/>
      <c r="F216" s="4">
        <v>193.49</v>
      </c>
      <c r="G216" s="48">
        <v>45640</v>
      </c>
      <c r="H216" s="4" t="s">
        <v>477</v>
      </c>
      <c r="I216" s="48">
        <v>45655</v>
      </c>
      <c r="J216" s="4"/>
      <c r="K216" s="421" t="s">
        <v>1091</v>
      </c>
    </row>
    <row r="217" spans="1:11">
      <c r="A217" s="4">
        <f t="shared" si="3"/>
        <v>215</v>
      </c>
      <c r="B217" s="4" t="s">
        <v>228</v>
      </c>
      <c r="C217" s="4" t="s">
        <v>12</v>
      </c>
      <c r="D217" s="4" t="s">
        <v>253</v>
      </c>
      <c r="E217" s="4">
        <v>881091</v>
      </c>
      <c r="F217" s="4">
        <v>63.346000000000004</v>
      </c>
      <c r="G217" s="48">
        <v>45320</v>
      </c>
      <c r="H217" s="4" t="s">
        <v>477</v>
      </c>
      <c r="I217" s="48">
        <v>45327</v>
      </c>
      <c r="J217" s="4"/>
      <c r="K217" s="421"/>
    </row>
    <row r="218" spans="1:11">
      <c r="A218" s="4">
        <f t="shared" si="3"/>
        <v>216</v>
      </c>
      <c r="B218" s="4" t="s">
        <v>229</v>
      </c>
      <c r="C218" s="4" t="s">
        <v>12</v>
      </c>
      <c r="D218" s="4" t="s">
        <v>253</v>
      </c>
      <c r="E218" s="4">
        <v>881091</v>
      </c>
      <c r="F218" s="4">
        <v>63.346000000000004</v>
      </c>
      <c r="G218" s="48">
        <v>45315</v>
      </c>
      <c r="H218" s="4" t="s">
        <v>477</v>
      </c>
      <c r="I218" s="48">
        <v>44955</v>
      </c>
      <c r="J218" s="4"/>
      <c r="K218" s="421"/>
    </row>
    <row r="219" spans="1:11">
      <c r="A219" s="4">
        <f t="shared" si="3"/>
        <v>217</v>
      </c>
      <c r="B219" s="4" t="s">
        <v>230</v>
      </c>
      <c r="C219" s="4" t="s">
        <v>12</v>
      </c>
      <c r="D219" s="4" t="s">
        <v>253</v>
      </c>
      <c r="E219" s="4">
        <v>881091</v>
      </c>
      <c r="F219" s="4">
        <v>63.346000000000004</v>
      </c>
      <c r="G219" s="48">
        <v>45308</v>
      </c>
      <c r="H219" s="4" t="s">
        <v>477</v>
      </c>
      <c r="I219" s="48">
        <v>45314</v>
      </c>
      <c r="J219" s="4"/>
      <c r="K219" s="421"/>
    </row>
    <row r="220" spans="1:11">
      <c r="A220" s="4">
        <f t="shared" si="3"/>
        <v>218</v>
      </c>
      <c r="B220" s="4" t="s">
        <v>231</v>
      </c>
      <c r="C220" s="4" t="s">
        <v>12</v>
      </c>
      <c r="D220" s="4" t="s">
        <v>253</v>
      </c>
      <c r="E220" s="4">
        <v>881091</v>
      </c>
      <c r="F220" s="4">
        <v>63.346000000000004</v>
      </c>
      <c r="G220" s="48">
        <v>45330</v>
      </c>
      <c r="H220" s="4" t="s">
        <v>477</v>
      </c>
      <c r="I220" s="48">
        <v>45335</v>
      </c>
      <c r="J220" s="4"/>
      <c r="K220" s="421"/>
    </row>
    <row r="221" spans="1:11">
      <c r="A221" s="4">
        <f t="shared" si="3"/>
        <v>219</v>
      </c>
      <c r="B221" s="4" t="s">
        <v>232</v>
      </c>
      <c r="C221" s="4" t="s">
        <v>12</v>
      </c>
      <c r="D221" s="4" t="s">
        <v>606</v>
      </c>
      <c r="E221" s="4">
        <v>1287409</v>
      </c>
      <c r="F221" s="4">
        <v>91.087999999999994</v>
      </c>
      <c r="G221" s="48">
        <v>45336</v>
      </c>
      <c r="H221" s="4" t="s">
        <v>477</v>
      </c>
      <c r="I221" s="48">
        <v>45345</v>
      </c>
      <c r="J221" s="4"/>
      <c r="K221" s="421"/>
    </row>
    <row r="222" spans="1:11">
      <c r="A222" s="4">
        <f t="shared" si="3"/>
        <v>220</v>
      </c>
      <c r="B222" s="4" t="s">
        <v>233</v>
      </c>
      <c r="C222" s="4" t="s">
        <v>12</v>
      </c>
      <c r="D222" s="4" t="s">
        <v>606</v>
      </c>
      <c r="E222" s="4">
        <v>1287409</v>
      </c>
      <c r="F222" s="4">
        <v>91.087999999999994</v>
      </c>
      <c r="G222" s="48">
        <v>45344</v>
      </c>
      <c r="H222" s="4" t="s">
        <v>477</v>
      </c>
      <c r="I222" s="48">
        <v>45351</v>
      </c>
      <c r="J222" s="4"/>
      <c r="K222" s="421"/>
    </row>
    <row r="223" spans="1:11">
      <c r="A223" s="4">
        <f t="shared" si="3"/>
        <v>221</v>
      </c>
      <c r="B223" s="4" t="s">
        <v>234</v>
      </c>
      <c r="C223" s="4" t="s">
        <v>25</v>
      </c>
      <c r="D223" s="4" t="s">
        <v>606</v>
      </c>
      <c r="E223" s="4">
        <v>2986642.46</v>
      </c>
      <c r="F223" s="4">
        <v>132.20500000000001</v>
      </c>
      <c r="G223" s="48">
        <v>45586</v>
      </c>
      <c r="H223" s="4" t="s">
        <v>477</v>
      </c>
      <c r="I223" s="48">
        <v>45603</v>
      </c>
      <c r="J223" s="4"/>
      <c r="K223" s="421" t="s">
        <v>840</v>
      </c>
    </row>
    <row r="224" spans="1:11">
      <c r="A224" s="4">
        <f t="shared" si="3"/>
        <v>222</v>
      </c>
      <c r="B224" s="4" t="s">
        <v>235</v>
      </c>
      <c r="C224" s="4" t="s">
        <v>12</v>
      </c>
      <c r="D224" s="4" t="s">
        <v>606</v>
      </c>
      <c r="E224" s="4">
        <v>1287409</v>
      </c>
      <c r="F224" s="4">
        <v>91.087999999999994</v>
      </c>
      <c r="G224" s="48">
        <v>45607</v>
      </c>
      <c r="H224" s="4" t="s">
        <v>477</v>
      </c>
      <c r="I224" s="48">
        <v>45624</v>
      </c>
      <c r="J224" s="4"/>
      <c r="K224" s="421" t="s">
        <v>840</v>
      </c>
    </row>
    <row r="225" spans="1:11">
      <c r="A225" s="4">
        <f t="shared" si="3"/>
        <v>223</v>
      </c>
      <c r="B225" s="4" t="s">
        <v>236</v>
      </c>
      <c r="C225" s="4" t="s">
        <v>12</v>
      </c>
      <c r="D225" s="4" t="s">
        <v>253</v>
      </c>
      <c r="E225" s="4">
        <v>881091</v>
      </c>
      <c r="F225" s="4">
        <v>63.346000000000004</v>
      </c>
      <c r="G225" s="48">
        <v>45288</v>
      </c>
      <c r="H225" s="4" t="s">
        <v>477</v>
      </c>
      <c r="I225" s="48">
        <v>45308</v>
      </c>
      <c r="J225" s="4"/>
      <c r="K225" s="421"/>
    </row>
    <row r="226" spans="1:11">
      <c r="A226" s="4">
        <f t="shared" si="3"/>
        <v>224</v>
      </c>
      <c r="B226" s="4" t="s">
        <v>237</v>
      </c>
      <c r="C226" s="4" t="s">
        <v>12</v>
      </c>
      <c r="D226" s="4" t="s">
        <v>606</v>
      </c>
      <c r="E226" s="4">
        <v>1287409</v>
      </c>
      <c r="F226" s="4">
        <v>91.087999999999994</v>
      </c>
      <c r="G226" s="48">
        <v>45630</v>
      </c>
      <c r="H226" s="4" t="s">
        <v>477</v>
      </c>
      <c r="I226" s="48">
        <v>45640</v>
      </c>
      <c r="J226" s="4"/>
      <c r="K226" s="421" t="s">
        <v>1091</v>
      </c>
    </row>
    <row r="227" spans="1:11">
      <c r="A227" s="4">
        <f t="shared" si="3"/>
        <v>225</v>
      </c>
      <c r="B227" s="4" t="s">
        <v>238</v>
      </c>
      <c r="C227" s="4" t="s">
        <v>12</v>
      </c>
      <c r="D227" s="4" t="s">
        <v>537</v>
      </c>
      <c r="E227" s="4">
        <v>947845</v>
      </c>
      <c r="F227" s="4">
        <v>60.634</v>
      </c>
      <c r="G227" s="48">
        <v>45362</v>
      </c>
      <c r="H227" s="4" t="s">
        <v>477</v>
      </c>
      <c r="I227" s="48">
        <v>45373</v>
      </c>
      <c r="J227" s="4"/>
      <c r="K227" s="421"/>
    </row>
    <row r="228" spans="1:11">
      <c r="A228" s="4">
        <f t="shared" si="3"/>
        <v>226</v>
      </c>
      <c r="B228" s="4" t="s">
        <v>239</v>
      </c>
      <c r="C228" s="4" t="s">
        <v>12</v>
      </c>
      <c r="D228" s="4" t="s">
        <v>537</v>
      </c>
      <c r="E228" s="4">
        <v>947845</v>
      </c>
      <c r="F228" s="4">
        <v>60.634</v>
      </c>
      <c r="G228" s="48">
        <v>45334</v>
      </c>
      <c r="H228" s="4" t="s">
        <v>477</v>
      </c>
      <c r="I228" s="48">
        <v>45345</v>
      </c>
      <c r="J228" s="4"/>
      <c r="K228" s="421"/>
    </row>
    <row r="229" spans="1:11">
      <c r="A229" s="4">
        <f t="shared" si="3"/>
        <v>227</v>
      </c>
      <c r="B229" s="4" t="s">
        <v>240</v>
      </c>
      <c r="C229" s="4" t="s">
        <v>12</v>
      </c>
      <c r="D229" s="4" t="s">
        <v>309</v>
      </c>
      <c r="E229" s="4">
        <v>1086615</v>
      </c>
      <c r="F229" s="4">
        <v>80.771000000000001</v>
      </c>
      <c r="G229" s="48">
        <v>45362</v>
      </c>
      <c r="H229" s="4" t="s">
        <v>477</v>
      </c>
      <c r="I229" s="48">
        <v>45373</v>
      </c>
      <c r="J229" s="4"/>
      <c r="K229" s="421"/>
    </row>
    <row r="230" spans="1:11">
      <c r="A230" s="4">
        <f t="shared" si="3"/>
        <v>228</v>
      </c>
      <c r="B230" s="4" t="s">
        <v>241</v>
      </c>
      <c r="C230" s="4" t="s">
        <v>12</v>
      </c>
      <c r="D230" s="4" t="s">
        <v>253</v>
      </c>
      <c r="E230" s="4">
        <v>881091</v>
      </c>
      <c r="F230" s="4">
        <v>63.346000000000004</v>
      </c>
      <c r="G230" s="48">
        <v>45309</v>
      </c>
      <c r="H230" s="4" t="s">
        <v>477</v>
      </c>
      <c r="I230" s="48">
        <v>45320</v>
      </c>
      <c r="J230" s="4"/>
      <c r="K230" s="421"/>
    </row>
    <row r="231" spans="1:11">
      <c r="A231" s="4">
        <f t="shared" si="3"/>
        <v>229</v>
      </c>
      <c r="B231" s="4" t="s">
        <v>242</v>
      </c>
      <c r="C231" s="4" t="s">
        <v>25</v>
      </c>
      <c r="D231" s="4" t="s">
        <v>309</v>
      </c>
      <c r="E231" s="4">
        <v>2481749.46</v>
      </c>
      <c r="F231" s="4">
        <v>115.247</v>
      </c>
      <c r="G231" s="48">
        <v>45300</v>
      </c>
      <c r="H231" s="4" t="s">
        <v>477</v>
      </c>
      <c r="I231" s="48">
        <v>45312</v>
      </c>
      <c r="J231" s="4"/>
      <c r="K231" s="421"/>
    </row>
    <row r="232" spans="1:11">
      <c r="A232" s="4">
        <f t="shared" si="3"/>
        <v>230</v>
      </c>
      <c r="B232" s="4" t="s">
        <v>243</v>
      </c>
      <c r="C232" s="4" t="s">
        <v>12</v>
      </c>
      <c r="D232" s="4" t="s">
        <v>309</v>
      </c>
      <c r="E232" s="4">
        <v>1086615</v>
      </c>
      <c r="F232" s="4">
        <v>80.771000000000001</v>
      </c>
      <c r="G232" s="48">
        <v>45321</v>
      </c>
      <c r="H232" s="4" t="s">
        <v>477</v>
      </c>
      <c r="I232" s="48">
        <v>45331</v>
      </c>
      <c r="J232" s="4"/>
      <c r="K232" s="421"/>
    </row>
    <row r="233" spans="1:11">
      <c r="A233" s="4">
        <f t="shared" si="3"/>
        <v>231</v>
      </c>
      <c r="B233" s="4" t="s">
        <v>244</v>
      </c>
      <c r="C233" s="4" t="s">
        <v>12</v>
      </c>
      <c r="D233" s="4" t="s">
        <v>253</v>
      </c>
      <c r="E233" s="4">
        <v>881091</v>
      </c>
      <c r="F233" s="4">
        <v>63.346000000000004</v>
      </c>
      <c r="G233" s="48">
        <v>45335</v>
      </c>
      <c r="H233" s="4" t="s">
        <v>477</v>
      </c>
      <c r="I233" s="48">
        <v>45350</v>
      </c>
      <c r="J233" s="4"/>
      <c r="K233" s="421"/>
    </row>
    <row r="234" spans="1:11">
      <c r="A234" s="4">
        <f t="shared" si="3"/>
        <v>232</v>
      </c>
      <c r="B234" s="4" t="s">
        <v>245</v>
      </c>
      <c r="C234" s="4" t="s">
        <v>71</v>
      </c>
      <c r="D234" s="4" t="s">
        <v>253</v>
      </c>
      <c r="E234" s="4">
        <v>986514</v>
      </c>
      <c r="F234" s="4">
        <v>65.631</v>
      </c>
      <c r="G234" s="48">
        <v>45350</v>
      </c>
      <c r="H234" s="4" t="s">
        <v>477</v>
      </c>
      <c r="I234" s="48">
        <v>45361</v>
      </c>
      <c r="J234" s="4"/>
      <c r="K234" s="421"/>
    </row>
    <row r="235" spans="1:11">
      <c r="A235" s="4">
        <f t="shared" si="3"/>
        <v>233</v>
      </c>
      <c r="B235" s="4" t="s">
        <v>246</v>
      </c>
      <c r="C235" s="4" t="s">
        <v>12</v>
      </c>
      <c r="D235" s="4" t="s">
        <v>253</v>
      </c>
      <c r="E235" s="4">
        <v>881091</v>
      </c>
      <c r="F235" s="4">
        <v>63.346000000000004</v>
      </c>
      <c r="G235" s="48">
        <v>45219</v>
      </c>
      <c r="H235" s="4" t="s">
        <v>477</v>
      </c>
      <c r="I235" s="48">
        <v>45233</v>
      </c>
      <c r="J235" s="4"/>
      <c r="K235" s="421"/>
    </row>
    <row r="236" spans="1:11">
      <c r="A236" s="4">
        <f t="shared" si="3"/>
        <v>234</v>
      </c>
      <c r="B236" s="4" t="s">
        <v>247</v>
      </c>
      <c r="C236" s="4" t="s">
        <v>54</v>
      </c>
      <c r="D236" s="4" t="s">
        <v>309</v>
      </c>
      <c r="E236" s="4">
        <v>5188063.13</v>
      </c>
      <c r="F236" s="4">
        <v>309.952</v>
      </c>
      <c r="G236" s="48">
        <v>45624</v>
      </c>
      <c r="H236" s="4" t="s">
        <v>477</v>
      </c>
      <c r="I236" s="48">
        <v>45636</v>
      </c>
      <c r="J236" s="4"/>
      <c r="K236" s="421" t="s">
        <v>1064</v>
      </c>
    </row>
    <row r="237" spans="1:11">
      <c r="A237" s="4">
        <f t="shared" si="3"/>
        <v>235</v>
      </c>
      <c r="B237" s="4" t="s">
        <v>248</v>
      </c>
      <c r="C237" s="4" t="s">
        <v>37</v>
      </c>
      <c r="D237" s="4" t="s">
        <v>738</v>
      </c>
      <c r="E237" s="4"/>
      <c r="F237" s="4">
        <v>396.56599999999997</v>
      </c>
      <c r="G237" s="48">
        <v>45663</v>
      </c>
      <c r="H237" s="4" t="s">
        <v>477</v>
      </c>
      <c r="I237" s="48">
        <v>45675</v>
      </c>
      <c r="J237" s="4"/>
      <c r="K237" s="421" t="s">
        <v>1066</v>
      </c>
    </row>
    <row r="238" spans="1:11">
      <c r="A238" s="4">
        <f t="shared" si="3"/>
        <v>236</v>
      </c>
      <c r="B238" s="4" t="s">
        <v>249</v>
      </c>
      <c r="C238" s="4" t="s">
        <v>22</v>
      </c>
      <c r="D238" s="4" t="s">
        <v>606</v>
      </c>
      <c r="E238" s="4">
        <v>1442822</v>
      </c>
      <c r="F238" s="4">
        <v>94.623000000000005</v>
      </c>
      <c r="G238" s="48">
        <v>45647</v>
      </c>
      <c r="H238" s="4" t="s">
        <v>477</v>
      </c>
      <c r="I238" s="48">
        <v>45654</v>
      </c>
      <c r="J238" s="4"/>
      <c r="K238" s="421" t="s">
        <v>1066</v>
      </c>
    </row>
    <row r="239" spans="1:11">
      <c r="A239" s="4">
        <f t="shared" si="3"/>
        <v>237</v>
      </c>
      <c r="B239" s="4" t="s">
        <v>250</v>
      </c>
      <c r="C239" s="4" t="s">
        <v>71</v>
      </c>
      <c r="D239" s="4" t="s">
        <v>253</v>
      </c>
      <c r="E239" s="4">
        <v>986514</v>
      </c>
      <c r="F239" s="4">
        <v>65.631</v>
      </c>
      <c r="G239" s="48">
        <v>45243</v>
      </c>
      <c r="H239" s="4" t="s">
        <v>477</v>
      </c>
      <c r="I239" s="48">
        <v>45260</v>
      </c>
      <c r="J239" s="4"/>
      <c r="K239" s="421"/>
    </row>
    <row r="240" spans="1:11">
      <c r="A240" s="4">
        <f t="shared" si="3"/>
        <v>238</v>
      </c>
      <c r="B240" s="4" t="s">
        <v>251</v>
      </c>
      <c r="C240" s="4" t="s">
        <v>71</v>
      </c>
      <c r="D240" s="4" t="s">
        <v>68</v>
      </c>
      <c r="E240" s="4">
        <v>623377</v>
      </c>
      <c r="F240" s="4">
        <v>40.634</v>
      </c>
      <c r="G240" s="48">
        <v>45253</v>
      </c>
      <c r="H240" s="4" t="s">
        <v>477</v>
      </c>
      <c r="I240" s="48">
        <v>45260</v>
      </c>
      <c r="J240" s="4"/>
      <c r="K240" s="421"/>
    </row>
    <row r="241" spans="1:11">
      <c r="A241" s="4">
        <f t="shared" si="3"/>
        <v>239</v>
      </c>
      <c r="B241" s="4" t="s">
        <v>252</v>
      </c>
      <c r="C241" s="4" t="s">
        <v>12</v>
      </c>
      <c r="D241" s="4" t="s">
        <v>253</v>
      </c>
      <c r="E241" s="4">
        <v>881091</v>
      </c>
      <c r="F241" s="4">
        <v>63.346000000000004</v>
      </c>
      <c r="G241" s="48">
        <v>45269</v>
      </c>
      <c r="H241" s="4" t="s">
        <v>477</v>
      </c>
      <c r="I241" s="48">
        <v>45275</v>
      </c>
      <c r="J241" s="4"/>
      <c r="K241" s="421"/>
    </row>
    <row r="242" spans="1:11">
      <c r="A242" s="4">
        <f t="shared" si="3"/>
        <v>240</v>
      </c>
      <c r="B242" s="4" t="s">
        <v>254</v>
      </c>
      <c r="C242" s="4" t="s">
        <v>10</v>
      </c>
      <c r="D242" s="4" t="s">
        <v>253</v>
      </c>
      <c r="E242" s="4">
        <v>2328166.27</v>
      </c>
      <c r="F242" s="4">
        <v>117.033</v>
      </c>
      <c r="G242" s="48">
        <v>45729</v>
      </c>
      <c r="H242" s="4" t="s">
        <v>477</v>
      </c>
      <c r="I242" s="48">
        <v>45743</v>
      </c>
      <c r="J242" s="4"/>
      <c r="K242" s="421" t="s">
        <v>1203</v>
      </c>
    </row>
    <row r="243" spans="1:11">
      <c r="A243" s="4">
        <f t="shared" si="3"/>
        <v>241</v>
      </c>
      <c r="B243" s="4" t="s">
        <v>255</v>
      </c>
      <c r="C243" s="4" t="s">
        <v>11</v>
      </c>
      <c r="D243" s="4" t="s">
        <v>253</v>
      </c>
      <c r="E243" s="4">
        <v>881091</v>
      </c>
      <c r="F243" s="4">
        <v>63.346000000000004</v>
      </c>
      <c r="G243" s="48">
        <v>45605</v>
      </c>
      <c r="H243" s="4" t="s">
        <v>477</v>
      </c>
      <c r="I243" s="48">
        <v>45614</v>
      </c>
      <c r="J243" s="4"/>
      <c r="K243" s="421" t="s">
        <v>992</v>
      </c>
    </row>
    <row r="244" spans="1:11">
      <c r="A244" s="4">
        <f t="shared" si="3"/>
        <v>242</v>
      </c>
      <c r="B244" s="4" t="s">
        <v>662</v>
      </c>
      <c r="C244" s="4" t="s">
        <v>12</v>
      </c>
      <c r="D244" s="4" t="s">
        <v>606</v>
      </c>
      <c r="E244" s="4">
        <v>1287409</v>
      </c>
      <c r="F244" s="4">
        <v>91.087999999999994</v>
      </c>
      <c r="G244" s="48">
        <v>45572</v>
      </c>
      <c r="H244" s="4" t="s">
        <v>477</v>
      </c>
      <c r="I244" s="48">
        <v>45589</v>
      </c>
      <c r="J244" s="4"/>
      <c r="K244" s="421" t="s">
        <v>992</v>
      </c>
    </row>
    <row r="245" spans="1:11">
      <c r="A245" s="4">
        <f t="shared" si="3"/>
        <v>243</v>
      </c>
      <c r="B245" s="4" t="s">
        <v>256</v>
      </c>
      <c r="C245" s="4" t="s">
        <v>39</v>
      </c>
      <c r="D245" s="4" t="s">
        <v>309</v>
      </c>
      <c r="E245" s="4">
        <v>5320583</v>
      </c>
      <c r="F245" s="4">
        <v>257.27800000000002</v>
      </c>
      <c r="G245" s="48">
        <v>45587</v>
      </c>
      <c r="H245" s="4" t="s">
        <v>477</v>
      </c>
      <c r="I245" s="48">
        <v>45602</v>
      </c>
      <c r="J245" s="4"/>
      <c r="K245" s="421" t="s">
        <v>992</v>
      </c>
    </row>
    <row r="246" spans="1:11">
      <c r="A246" s="4">
        <f t="shared" si="3"/>
        <v>244</v>
      </c>
      <c r="B246" s="4" t="s">
        <v>257</v>
      </c>
      <c r="C246" s="4" t="s">
        <v>1023</v>
      </c>
      <c r="D246" s="4" t="s">
        <v>309</v>
      </c>
      <c r="E246" s="4"/>
      <c r="F246" s="4">
        <v>353.16199999999998</v>
      </c>
      <c r="G246" s="48">
        <v>45591</v>
      </c>
      <c r="H246" s="4" t="s">
        <v>477</v>
      </c>
      <c r="I246" s="48">
        <v>45615</v>
      </c>
      <c r="J246" s="4"/>
      <c r="K246" s="421" t="s">
        <v>989</v>
      </c>
    </row>
    <row r="247" spans="1:11">
      <c r="A247" s="4">
        <f t="shared" si="3"/>
        <v>245</v>
      </c>
      <c r="B247" s="4" t="s">
        <v>258</v>
      </c>
      <c r="C247" s="4" t="s">
        <v>8</v>
      </c>
      <c r="D247" s="4" t="s">
        <v>309</v>
      </c>
      <c r="E247" s="4">
        <v>5611385.9699999997</v>
      </c>
      <c r="F247" s="4">
        <v>341.95</v>
      </c>
      <c r="G247" s="48">
        <v>45642</v>
      </c>
      <c r="H247" s="4" t="s">
        <v>477</v>
      </c>
      <c r="I247" s="48">
        <v>45661</v>
      </c>
      <c r="J247" s="4"/>
      <c r="K247" s="421" t="s">
        <v>1115</v>
      </c>
    </row>
    <row r="248" spans="1:11">
      <c r="A248" s="4">
        <f t="shared" si="3"/>
        <v>246</v>
      </c>
      <c r="B248" s="4" t="s">
        <v>259</v>
      </c>
      <c r="C248" s="4" t="s">
        <v>55</v>
      </c>
      <c r="D248" s="4" t="s">
        <v>309</v>
      </c>
      <c r="E248" s="4">
        <v>1215596</v>
      </c>
      <c r="F248" s="4">
        <v>83.811999999999998</v>
      </c>
      <c r="G248" s="48">
        <v>45650</v>
      </c>
      <c r="H248" s="4" t="s">
        <v>477</v>
      </c>
      <c r="I248" s="48">
        <v>45654</v>
      </c>
      <c r="J248" s="4"/>
      <c r="K248" s="421" t="s">
        <v>1129</v>
      </c>
    </row>
    <row r="249" spans="1:11">
      <c r="A249" s="4">
        <f t="shared" si="3"/>
        <v>247</v>
      </c>
      <c r="B249" s="4" t="s">
        <v>260</v>
      </c>
      <c r="C249" s="4" t="s">
        <v>71</v>
      </c>
      <c r="D249" s="4" t="s">
        <v>309</v>
      </c>
      <c r="E249" s="4">
        <v>1215596</v>
      </c>
      <c r="F249" s="4">
        <v>83.811999999999998</v>
      </c>
      <c r="G249" s="48">
        <v>45655</v>
      </c>
      <c r="H249" s="4" t="s">
        <v>477</v>
      </c>
      <c r="I249" s="48">
        <v>45661</v>
      </c>
      <c r="J249" s="4"/>
      <c r="K249" s="421" t="s">
        <v>1129</v>
      </c>
    </row>
    <row r="250" spans="1:11">
      <c r="A250" s="4">
        <f t="shared" si="3"/>
        <v>248</v>
      </c>
      <c r="B250" s="4" t="s">
        <v>261</v>
      </c>
      <c r="C250" s="4" t="s">
        <v>1111</v>
      </c>
      <c r="D250" s="4" t="s">
        <v>309</v>
      </c>
      <c r="E250" s="4">
        <v>5611385.9699999997</v>
      </c>
      <c r="F250" s="4">
        <v>341.95</v>
      </c>
      <c r="G250" s="48">
        <v>45636</v>
      </c>
      <c r="H250" s="4" t="s">
        <v>477</v>
      </c>
      <c r="I250" s="48">
        <v>45650</v>
      </c>
      <c r="J250" s="4"/>
      <c r="K250" s="421" t="s">
        <v>1129</v>
      </c>
    </row>
    <row r="251" spans="1:11">
      <c r="A251" s="4">
        <f t="shared" si="3"/>
        <v>249</v>
      </c>
      <c r="B251" s="4" t="s">
        <v>262</v>
      </c>
      <c r="C251" s="4" t="s">
        <v>9</v>
      </c>
      <c r="D251" s="4" t="s">
        <v>606</v>
      </c>
      <c r="E251" s="4">
        <v>6685851</v>
      </c>
      <c r="F251" s="4">
        <v>390.68200000000002</v>
      </c>
      <c r="G251" s="48">
        <v>45699</v>
      </c>
      <c r="H251" s="4" t="s">
        <v>477</v>
      </c>
      <c r="I251" s="48">
        <v>45710</v>
      </c>
      <c r="J251" s="4"/>
      <c r="K251" s="421" t="s">
        <v>1142</v>
      </c>
    </row>
    <row r="252" spans="1:11">
      <c r="A252" s="4">
        <f t="shared" si="3"/>
        <v>250</v>
      </c>
      <c r="B252" s="4" t="s">
        <v>263</v>
      </c>
      <c r="C252" s="4" t="s">
        <v>80</v>
      </c>
      <c r="D252" s="4" t="s">
        <v>309</v>
      </c>
      <c r="E252" s="4">
        <v>2122856.48</v>
      </c>
      <c r="F252" s="4">
        <v>98.820999999999998</v>
      </c>
      <c r="G252" s="48">
        <v>45742</v>
      </c>
      <c r="H252" s="4" t="s">
        <v>477</v>
      </c>
      <c r="I252" s="48">
        <v>45746</v>
      </c>
      <c r="J252" s="4"/>
      <c r="K252" s="421" t="s">
        <v>1142</v>
      </c>
    </row>
    <row r="253" spans="1:11">
      <c r="A253" s="4">
        <f t="shared" si="3"/>
        <v>251</v>
      </c>
      <c r="B253" s="4" t="s">
        <v>264</v>
      </c>
      <c r="C253" s="4" t="s">
        <v>24</v>
      </c>
      <c r="D253" s="4" t="s">
        <v>253</v>
      </c>
      <c r="E253" s="4">
        <v>3743190.59</v>
      </c>
      <c r="F253" s="4">
        <v>189.08099999999999</v>
      </c>
      <c r="G253" s="48">
        <v>45738</v>
      </c>
      <c r="H253" s="4" t="s">
        <v>477</v>
      </c>
      <c r="I253" s="48">
        <v>45744</v>
      </c>
      <c r="J253" s="4"/>
      <c r="K253" s="421" t="s">
        <v>1230</v>
      </c>
    </row>
    <row r="254" spans="1:11">
      <c r="A254" s="4">
        <f t="shared" si="3"/>
        <v>252</v>
      </c>
      <c r="B254" s="4" t="s">
        <v>265</v>
      </c>
      <c r="C254" s="4" t="s">
        <v>12</v>
      </c>
      <c r="D254" s="4" t="s">
        <v>253</v>
      </c>
      <c r="E254" s="4">
        <v>881091</v>
      </c>
      <c r="F254" s="4">
        <v>63.345999999999997</v>
      </c>
      <c r="G254" s="48">
        <v>45732</v>
      </c>
      <c r="H254" s="4" t="s">
        <v>477</v>
      </c>
      <c r="I254" s="48">
        <v>45735</v>
      </c>
      <c r="J254" s="4"/>
      <c r="K254" s="421" t="s">
        <v>1230</v>
      </c>
    </row>
    <row r="255" spans="1:11">
      <c r="A255" s="4">
        <f t="shared" si="3"/>
        <v>253</v>
      </c>
      <c r="B255" s="4" t="s">
        <v>266</v>
      </c>
      <c r="C255" s="4" t="s">
        <v>12</v>
      </c>
      <c r="D255" s="4" t="s">
        <v>253</v>
      </c>
      <c r="E255" s="4">
        <v>881091</v>
      </c>
      <c r="F255" s="4">
        <v>63.345999999999997</v>
      </c>
      <c r="G255" s="48">
        <v>45795</v>
      </c>
      <c r="H255" s="4" t="s">
        <v>477</v>
      </c>
      <c r="I255" s="48">
        <v>45799</v>
      </c>
      <c r="J255" s="4"/>
      <c r="K255" s="421" t="s">
        <v>1025</v>
      </c>
    </row>
    <row r="256" spans="1:11">
      <c r="A256" s="4">
        <f t="shared" si="3"/>
        <v>254</v>
      </c>
      <c r="B256" s="4" t="s">
        <v>267</v>
      </c>
      <c r="C256" s="4" t="s">
        <v>37</v>
      </c>
      <c r="D256" s="4" t="s">
        <v>253</v>
      </c>
      <c r="E256" s="4">
        <v>3915704.88</v>
      </c>
      <c r="F256" s="4">
        <v>252.47399999999999</v>
      </c>
      <c r="G256" s="48">
        <v>45792</v>
      </c>
      <c r="H256" s="4" t="s">
        <v>477</v>
      </c>
      <c r="I256" s="48">
        <v>45800</v>
      </c>
      <c r="J256" s="4"/>
      <c r="K256" s="421" t="s">
        <v>1142</v>
      </c>
    </row>
    <row r="257" spans="1:11">
      <c r="A257" s="4">
        <f t="shared" si="3"/>
        <v>255</v>
      </c>
      <c r="B257" s="4" t="s">
        <v>268</v>
      </c>
      <c r="C257" s="4" t="s">
        <v>37</v>
      </c>
      <c r="D257" s="4" t="s">
        <v>309</v>
      </c>
      <c r="E257" s="4">
        <v>4780790.5</v>
      </c>
      <c r="F257" s="4">
        <v>306.05200000000002</v>
      </c>
      <c r="G257" s="48">
        <v>45728</v>
      </c>
      <c r="H257" s="4" t="s">
        <v>477</v>
      </c>
      <c r="I257" s="48">
        <v>45738</v>
      </c>
      <c r="J257" s="4"/>
      <c r="K257" s="421" t="s">
        <v>1142</v>
      </c>
    </row>
    <row r="258" spans="1:11">
      <c r="A258" s="4">
        <f t="shared" si="3"/>
        <v>256</v>
      </c>
      <c r="B258" s="4" t="s">
        <v>269</v>
      </c>
      <c r="C258" s="4" t="s">
        <v>54</v>
      </c>
      <c r="D258" s="4" t="s">
        <v>309</v>
      </c>
      <c r="E258" s="4">
        <v>5188063.13</v>
      </c>
      <c r="F258" s="4">
        <v>309.952</v>
      </c>
      <c r="G258" s="48">
        <v>45649</v>
      </c>
      <c r="H258" s="4" t="s">
        <v>477</v>
      </c>
      <c r="I258" s="48">
        <v>45657</v>
      </c>
      <c r="J258" s="4"/>
      <c r="K258" s="421" t="s">
        <v>1104</v>
      </c>
    </row>
    <row r="259" spans="1:11">
      <c r="A259" s="4">
        <f t="shared" si="3"/>
        <v>257</v>
      </c>
      <c r="B259" s="4" t="s">
        <v>270</v>
      </c>
      <c r="C259" s="4" t="s">
        <v>37</v>
      </c>
      <c r="D259" s="4" t="s">
        <v>738</v>
      </c>
      <c r="E259" s="4"/>
      <c r="F259" s="4">
        <v>396.56599999999997</v>
      </c>
      <c r="G259" s="48">
        <v>45657</v>
      </c>
      <c r="H259" s="4" t="s">
        <v>477</v>
      </c>
      <c r="I259" s="48">
        <v>45675</v>
      </c>
      <c r="J259" s="4"/>
      <c r="K259" s="421" t="s">
        <v>1142</v>
      </c>
    </row>
    <row r="260" spans="1:11">
      <c r="A260" s="4">
        <f t="shared" si="3"/>
        <v>258</v>
      </c>
      <c r="B260" s="4" t="s">
        <v>271</v>
      </c>
      <c r="C260" s="4" t="s">
        <v>1196</v>
      </c>
      <c r="D260" s="4" t="s">
        <v>253</v>
      </c>
      <c r="E260" s="4"/>
      <c r="F260" s="4">
        <v>213.31800000000001</v>
      </c>
      <c r="G260" s="48">
        <v>45682</v>
      </c>
      <c r="H260" s="4" t="s">
        <v>477</v>
      </c>
      <c r="I260" s="48">
        <v>45688</v>
      </c>
      <c r="J260" s="4"/>
      <c r="K260" s="421" t="s">
        <v>1142</v>
      </c>
    </row>
    <row r="261" spans="1:11">
      <c r="A261" s="4">
        <f t="shared" ref="A261:A324" si="4">A260+1</f>
        <v>259</v>
      </c>
      <c r="B261" s="4" t="s">
        <v>272</v>
      </c>
      <c r="C261" s="4" t="s">
        <v>39</v>
      </c>
      <c r="D261" s="4" t="s">
        <v>253</v>
      </c>
      <c r="E261" s="4">
        <v>4465782</v>
      </c>
      <c r="F261" s="4">
        <v>224.07</v>
      </c>
      <c r="G261" s="48">
        <v>45690</v>
      </c>
      <c r="H261" s="4" t="s">
        <v>477</v>
      </c>
      <c r="I261" s="48">
        <v>45696</v>
      </c>
      <c r="J261" s="4"/>
      <c r="K261" s="421" t="s">
        <v>1142</v>
      </c>
    </row>
    <row r="262" spans="1:11">
      <c r="A262" s="4">
        <f t="shared" si="4"/>
        <v>260</v>
      </c>
      <c r="B262" s="4" t="s">
        <v>273</v>
      </c>
      <c r="C262" s="4" t="s">
        <v>12</v>
      </c>
      <c r="D262" s="4" t="s">
        <v>253</v>
      </c>
      <c r="E262" s="4">
        <v>881091</v>
      </c>
      <c r="F262" s="4">
        <v>63.345999999999997</v>
      </c>
      <c r="G262" s="48">
        <v>45729</v>
      </c>
      <c r="H262" s="4" t="s">
        <v>477</v>
      </c>
      <c r="I262" s="48">
        <v>45736</v>
      </c>
      <c r="J262" s="4"/>
      <c r="K262" s="421" t="s">
        <v>1087</v>
      </c>
    </row>
    <row r="263" spans="1:11">
      <c r="A263" s="4">
        <f t="shared" si="4"/>
        <v>261</v>
      </c>
      <c r="B263" s="4" t="s">
        <v>274</v>
      </c>
      <c r="C263" s="4" t="s">
        <v>12</v>
      </c>
      <c r="D263" s="4" t="s">
        <v>253</v>
      </c>
      <c r="E263" s="4">
        <v>881091</v>
      </c>
      <c r="F263" s="4">
        <v>63.345999999999997</v>
      </c>
      <c r="G263" s="48">
        <v>45719</v>
      </c>
      <c r="H263" s="4" t="s">
        <v>477</v>
      </c>
      <c r="I263" s="48">
        <v>45722</v>
      </c>
      <c r="J263" s="4"/>
      <c r="K263" s="421" t="s">
        <v>1142</v>
      </c>
    </row>
    <row r="264" spans="1:11">
      <c r="A264" s="4">
        <f t="shared" si="4"/>
        <v>262</v>
      </c>
      <c r="B264" s="4" t="s">
        <v>275</v>
      </c>
      <c r="C264" s="4" t="s">
        <v>12</v>
      </c>
      <c r="D264" s="4" t="s">
        <v>253</v>
      </c>
      <c r="E264" s="4">
        <v>881091</v>
      </c>
      <c r="F264" s="4">
        <v>63.345999999999997</v>
      </c>
      <c r="G264" s="48">
        <v>45677</v>
      </c>
      <c r="H264" s="4" t="s">
        <v>477</v>
      </c>
      <c r="I264" s="48">
        <v>45680</v>
      </c>
      <c r="J264" s="4"/>
      <c r="K264" s="421" t="s">
        <v>1142</v>
      </c>
    </row>
    <row r="265" spans="1:11">
      <c r="A265" s="4">
        <f t="shared" si="4"/>
        <v>263</v>
      </c>
      <c r="B265" s="4" t="s">
        <v>276</v>
      </c>
      <c r="C265" s="4" t="s">
        <v>12</v>
      </c>
      <c r="D265" s="4" t="s">
        <v>253</v>
      </c>
      <c r="E265" s="4">
        <v>881091</v>
      </c>
      <c r="F265" s="4">
        <v>63.345999999999997</v>
      </c>
      <c r="G265" s="48">
        <v>45713</v>
      </c>
      <c r="H265" s="4" t="s">
        <v>477</v>
      </c>
      <c r="I265" s="48">
        <v>45716</v>
      </c>
      <c r="J265" s="4"/>
      <c r="K265" s="421" t="s">
        <v>1142</v>
      </c>
    </row>
    <row r="266" spans="1:11">
      <c r="A266" s="4">
        <f t="shared" si="4"/>
        <v>264</v>
      </c>
      <c r="B266" s="4" t="s">
        <v>277</v>
      </c>
      <c r="C266" s="4" t="s">
        <v>37</v>
      </c>
      <c r="D266" s="4" t="s">
        <v>253</v>
      </c>
      <c r="E266" s="4">
        <v>3915704.88</v>
      </c>
      <c r="F266" s="4">
        <v>252.47399999999999</v>
      </c>
      <c r="G266" s="48">
        <v>45715</v>
      </c>
      <c r="H266" s="4" t="s">
        <v>477</v>
      </c>
      <c r="I266" s="48">
        <v>45729</v>
      </c>
      <c r="J266" s="4"/>
      <c r="K266" s="421" t="s">
        <v>1230</v>
      </c>
    </row>
    <row r="267" spans="1:11">
      <c r="A267" s="4">
        <f t="shared" si="4"/>
        <v>265</v>
      </c>
      <c r="B267" s="4" t="s">
        <v>278</v>
      </c>
      <c r="C267" s="4" t="s">
        <v>1093</v>
      </c>
      <c r="D267" s="4" t="s">
        <v>309</v>
      </c>
      <c r="E267" s="4"/>
      <c r="F267" s="4">
        <v>239.92599999999999</v>
      </c>
      <c r="G267" s="48">
        <v>45628</v>
      </c>
      <c r="H267" s="4" t="s">
        <v>477</v>
      </c>
      <c r="I267" s="48">
        <v>45648</v>
      </c>
      <c r="J267" s="4"/>
      <c r="K267" s="421" t="s">
        <v>1104</v>
      </c>
    </row>
    <row r="268" spans="1:11">
      <c r="A268" s="4">
        <f t="shared" si="4"/>
        <v>266</v>
      </c>
      <c r="B268" s="4" t="s">
        <v>279</v>
      </c>
      <c r="C268" s="4" t="s">
        <v>8</v>
      </c>
      <c r="D268" s="4" t="s">
        <v>309</v>
      </c>
      <c r="E268" s="4">
        <v>5611385.9699999997</v>
      </c>
      <c r="F268" s="4">
        <v>341.95</v>
      </c>
      <c r="G268" s="48">
        <v>45754</v>
      </c>
      <c r="H268" s="4" t="s">
        <v>477</v>
      </c>
      <c r="I268" s="48">
        <v>45767</v>
      </c>
      <c r="J268" s="4"/>
      <c r="K268" s="421" t="s">
        <v>840</v>
      </c>
    </row>
    <row r="269" spans="1:11">
      <c r="A269" s="4">
        <f t="shared" si="4"/>
        <v>267</v>
      </c>
      <c r="B269" s="4" t="s">
        <v>280</v>
      </c>
      <c r="C269" s="4" t="s">
        <v>8</v>
      </c>
      <c r="D269" s="4" t="s">
        <v>253</v>
      </c>
      <c r="E269" s="4">
        <v>4801423</v>
      </c>
      <c r="F269" s="4">
        <v>298.55399999999997</v>
      </c>
      <c r="G269" s="48">
        <v>45654</v>
      </c>
      <c r="H269" s="4" t="s">
        <v>477</v>
      </c>
      <c r="I269" s="48">
        <v>45665</v>
      </c>
      <c r="J269" s="4"/>
      <c r="K269" s="421" t="s">
        <v>1022</v>
      </c>
    </row>
    <row r="270" spans="1:11">
      <c r="A270" s="4">
        <f t="shared" si="4"/>
        <v>268</v>
      </c>
      <c r="B270" s="4" t="s">
        <v>281</v>
      </c>
      <c r="C270" s="4" t="s">
        <v>23</v>
      </c>
      <c r="D270" s="4" t="s">
        <v>253</v>
      </c>
      <c r="E270" s="4">
        <v>1741972</v>
      </c>
      <c r="F270" s="4">
        <v>80.468999999999994</v>
      </c>
      <c r="G270" s="48">
        <v>45708</v>
      </c>
      <c r="H270" s="4" t="s">
        <v>477</v>
      </c>
      <c r="I270" s="48">
        <v>45714</v>
      </c>
      <c r="J270" s="4"/>
      <c r="K270" s="421" t="s">
        <v>1230</v>
      </c>
    </row>
    <row r="271" spans="1:11">
      <c r="A271" s="4">
        <f t="shared" si="4"/>
        <v>269</v>
      </c>
      <c r="B271" s="4" t="s">
        <v>282</v>
      </c>
      <c r="C271" s="4" t="s">
        <v>70</v>
      </c>
      <c r="D271" s="4" t="s">
        <v>253</v>
      </c>
      <c r="E271" s="4">
        <v>2530056</v>
      </c>
      <c r="F271" s="4">
        <v>134.785</v>
      </c>
      <c r="G271" s="48">
        <v>45715</v>
      </c>
      <c r="H271" s="4" t="s">
        <v>477</v>
      </c>
      <c r="I271" s="48">
        <v>45729</v>
      </c>
      <c r="J271" s="4"/>
      <c r="K271" s="421" t="s">
        <v>1087</v>
      </c>
    </row>
    <row r="272" spans="1:11">
      <c r="A272" s="4">
        <f t="shared" si="4"/>
        <v>270</v>
      </c>
      <c r="B272" s="4" t="s">
        <v>283</v>
      </c>
      <c r="C272" s="4" t="s">
        <v>22</v>
      </c>
      <c r="D272" s="4" t="s">
        <v>253</v>
      </c>
      <c r="E272" s="4">
        <v>986514</v>
      </c>
      <c r="F272" s="4">
        <v>65.631</v>
      </c>
      <c r="G272" s="48">
        <v>45624</v>
      </c>
      <c r="H272" s="4" t="s">
        <v>477</v>
      </c>
      <c r="I272" s="48">
        <v>45626</v>
      </c>
      <c r="J272" s="4"/>
      <c r="K272" s="421" t="s">
        <v>1086</v>
      </c>
    </row>
    <row r="273" spans="1:11" ht="29">
      <c r="A273" s="4">
        <f t="shared" si="4"/>
        <v>271</v>
      </c>
      <c r="B273" s="4" t="s">
        <v>284</v>
      </c>
      <c r="C273" s="4" t="s">
        <v>6</v>
      </c>
      <c r="D273" s="4" t="s">
        <v>253</v>
      </c>
      <c r="E273" s="4">
        <v>7665610</v>
      </c>
      <c r="F273" s="4">
        <v>315.149</v>
      </c>
      <c r="G273" s="48">
        <v>45654</v>
      </c>
      <c r="H273" s="4" t="s">
        <v>477</v>
      </c>
      <c r="I273" s="48">
        <v>45751</v>
      </c>
      <c r="J273" s="4" t="s">
        <v>1299</v>
      </c>
      <c r="K273" s="421" t="s">
        <v>1066</v>
      </c>
    </row>
    <row r="274" spans="1:11">
      <c r="A274" s="4">
        <f t="shared" si="4"/>
        <v>272</v>
      </c>
      <c r="B274" s="4" t="s">
        <v>285</v>
      </c>
      <c r="C274" s="4" t="s">
        <v>8</v>
      </c>
      <c r="D274" s="4" t="s">
        <v>253</v>
      </c>
      <c r="E274" s="4">
        <v>4801423</v>
      </c>
      <c r="F274" s="4">
        <v>298.55399999999997</v>
      </c>
      <c r="G274" s="48">
        <v>45705</v>
      </c>
      <c r="H274" s="4" t="s">
        <v>477</v>
      </c>
      <c r="I274" s="48">
        <v>45719</v>
      </c>
      <c r="J274" s="4"/>
      <c r="K274" s="421" t="s">
        <v>1217</v>
      </c>
    </row>
    <row r="275" spans="1:11">
      <c r="A275" s="4">
        <f t="shared" si="4"/>
        <v>273</v>
      </c>
      <c r="B275" s="4" t="s">
        <v>286</v>
      </c>
      <c r="C275" s="4" t="s">
        <v>55</v>
      </c>
      <c r="D275" s="4" t="s">
        <v>253</v>
      </c>
      <c r="E275" s="4">
        <v>986514</v>
      </c>
      <c r="F275" s="4">
        <v>65.631</v>
      </c>
      <c r="G275" s="48">
        <v>45720</v>
      </c>
      <c r="H275" s="4" t="s">
        <v>477</v>
      </c>
      <c r="I275" s="48">
        <v>45726</v>
      </c>
      <c r="J275" s="4"/>
      <c r="K275" s="421" t="s">
        <v>1142</v>
      </c>
    </row>
    <row r="276" spans="1:11">
      <c r="A276" s="4">
        <f t="shared" si="4"/>
        <v>274</v>
      </c>
      <c r="B276" s="4" t="s">
        <v>287</v>
      </c>
      <c r="C276" s="4" t="s">
        <v>11</v>
      </c>
      <c r="D276" s="4" t="s">
        <v>606</v>
      </c>
      <c r="E276" s="4">
        <v>1287409</v>
      </c>
      <c r="F276" s="4">
        <v>91.087999999999994</v>
      </c>
      <c r="G276" s="48"/>
      <c r="H276" s="4" t="s">
        <v>477</v>
      </c>
      <c r="I276" s="48">
        <v>45395</v>
      </c>
      <c r="J276" s="4"/>
      <c r="K276" s="421"/>
    </row>
    <row r="277" spans="1:11">
      <c r="A277" s="4">
        <f t="shared" si="4"/>
        <v>275</v>
      </c>
      <c r="B277" s="4" t="s">
        <v>288</v>
      </c>
      <c r="C277" s="4" t="s">
        <v>12</v>
      </c>
      <c r="D277" s="4" t="s">
        <v>309</v>
      </c>
      <c r="E277" s="4">
        <v>1086615</v>
      </c>
      <c r="F277" s="4">
        <v>80.771000000000001</v>
      </c>
      <c r="G277" s="48">
        <v>45360</v>
      </c>
      <c r="H277" s="4" t="s">
        <v>477</v>
      </c>
      <c r="I277" s="48">
        <v>45371</v>
      </c>
      <c r="J277" s="4"/>
      <c r="K277" s="421"/>
    </row>
    <row r="278" spans="1:11">
      <c r="A278" s="4">
        <f t="shared" si="4"/>
        <v>276</v>
      </c>
      <c r="B278" s="4" t="s">
        <v>289</v>
      </c>
      <c r="C278" s="4" t="s">
        <v>23</v>
      </c>
      <c r="D278" s="4" t="s">
        <v>253</v>
      </c>
      <c r="E278" s="4">
        <v>1741972</v>
      </c>
      <c r="F278" s="4">
        <v>80.468999999999994</v>
      </c>
      <c r="G278" s="48">
        <v>45383</v>
      </c>
      <c r="H278" s="4" t="s">
        <v>477</v>
      </c>
      <c r="I278" s="48">
        <v>45389</v>
      </c>
      <c r="J278" s="4"/>
      <c r="K278" s="421"/>
    </row>
    <row r="279" spans="1:11">
      <c r="A279" s="4">
        <f t="shared" si="4"/>
        <v>277</v>
      </c>
      <c r="B279" s="4" t="s">
        <v>290</v>
      </c>
      <c r="C279" s="4" t="s">
        <v>297</v>
      </c>
      <c r="D279" s="4" t="s">
        <v>253</v>
      </c>
      <c r="E279" s="4">
        <v>2143792.36</v>
      </c>
      <c r="F279" s="4">
        <v>94.917999999999992</v>
      </c>
      <c r="G279" s="48">
        <v>45373</v>
      </c>
      <c r="H279" s="4" t="s">
        <v>477</v>
      </c>
      <c r="I279" s="48">
        <v>45382</v>
      </c>
      <c r="J279" s="4"/>
      <c r="K279" s="421"/>
    </row>
    <row r="280" spans="1:11">
      <c r="A280" s="4">
        <f t="shared" si="4"/>
        <v>278</v>
      </c>
      <c r="B280" s="4" t="s">
        <v>291</v>
      </c>
      <c r="C280" s="4" t="s">
        <v>12</v>
      </c>
      <c r="D280" s="4" t="s">
        <v>253</v>
      </c>
      <c r="E280" s="4">
        <v>881091</v>
      </c>
      <c r="F280" s="4">
        <v>63.345999999999997</v>
      </c>
      <c r="G280" s="48">
        <v>45663</v>
      </c>
      <c r="H280" s="4" t="s">
        <v>477</v>
      </c>
      <c r="I280" s="48">
        <v>45666</v>
      </c>
      <c r="J280" s="4"/>
      <c r="K280" s="421" t="s">
        <v>1129</v>
      </c>
    </row>
    <row r="281" spans="1:11">
      <c r="A281" s="4">
        <f t="shared" si="4"/>
        <v>279</v>
      </c>
      <c r="B281" s="4" t="s">
        <v>292</v>
      </c>
      <c r="C281" s="4" t="s">
        <v>212</v>
      </c>
      <c r="D281" s="4" t="s">
        <v>253</v>
      </c>
      <c r="E281" s="4">
        <v>4465782</v>
      </c>
      <c r="F281" s="4">
        <v>224.07</v>
      </c>
      <c r="G281" s="48">
        <v>45626</v>
      </c>
      <c r="H281" s="4" t="s">
        <v>477</v>
      </c>
      <c r="I281" s="48">
        <v>45657</v>
      </c>
      <c r="J281" s="4"/>
      <c r="K281" s="421" t="s">
        <v>1103</v>
      </c>
    </row>
    <row r="282" spans="1:11">
      <c r="A282" s="4">
        <f t="shared" si="4"/>
        <v>280</v>
      </c>
      <c r="B282" s="4" t="s">
        <v>293</v>
      </c>
      <c r="C282" s="4" t="s">
        <v>212</v>
      </c>
      <c r="D282" s="4" t="s">
        <v>253</v>
      </c>
      <c r="E282" s="4">
        <v>4465782</v>
      </c>
      <c r="F282" s="4">
        <v>224.07</v>
      </c>
      <c r="G282" s="48">
        <v>45357</v>
      </c>
      <c r="H282" s="4" t="s">
        <v>477</v>
      </c>
      <c r="I282" s="48">
        <v>45368</v>
      </c>
      <c r="J282" s="4"/>
      <c r="K282" s="421"/>
    </row>
    <row r="283" spans="1:11">
      <c r="A283" s="4">
        <f t="shared" si="4"/>
        <v>281</v>
      </c>
      <c r="B283" s="4" t="s">
        <v>294</v>
      </c>
      <c r="C283" s="4" t="s">
        <v>12</v>
      </c>
      <c r="D283" s="4" t="s">
        <v>253</v>
      </c>
      <c r="E283" s="4">
        <v>881091</v>
      </c>
      <c r="F283" s="4">
        <v>63.346000000000004</v>
      </c>
      <c r="G283" s="48">
        <v>45367</v>
      </c>
      <c r="H283" s="4" t="s">
        <v>477</v>
      </c>
      <c r="I283" s="48">
        <v>45372</v>
      </c>
      <c r="J283" s="4"/>
      <c r="K283" s="421"/>
    </row>
    <row r="284" spans="1:11">
      <c r="A284" s="4">
        <f t="shared" si="4"/>
        <v>282</v>
      </c>
      <c r="B284" s="4" t="s">
        <v>295</v>
      </c>
      <c r="C284" s="4" t="s">
        <v>11</v>
      </c>
      <c r="D284" s="4" t="s">
        <v>253</v>
      </c>
      <c r="E284" s="4">
        <v>881091</v>
      </c>
      <c r="F284" s="4">
        <v>63.346000000000004</v>
      </c>
      <c r="G284" s="48">
        <v>45640</v>
      </c>
      <c r="H284" s="4" t="s">
        <v>477</v>
      </c>
      <c r="I284" s="48">
        <v>45647</v>
      </c>
      <c r="J284" s="4"/>
      <c r="K284" s="421" t="s">
        <v>1115</v>
      </c>
    </row>
    <row r="285" spans="1:11">
      <c r="A285" s="4">
        <f t="shared" si="4"/>
        <v>283</v>
      </c>
      <c r="B285" s="4" t="s">
        <v>296</v>
      </c>
      <c r="C285" s="4" t="s">
        <v>11</v>
      </c>
      <c r="D285" s="4" t="s">
        <v>309</v>
      </c>
      <c r="E285" s="4">
        <v>1086615</v>
      </c>
      <c r="F285" s="4">
        <v>80.771000000000001</v>
      </c>
      <c r="G285" s="48">
        <v>45643</v>
      </c>
      <c r="H285" s="4" t="s">
        <v>477</v>
      </c>
      <c r="I285" s="48">
        <v>45650</v>
      </c>
      <c r="J285" s="4"/>
      <c r="K285" s="421" t="s">
        <v>1115</v>
      </c>
    </row>
    <row r="286" spans="1:11">
      <c r="A286" s="4">
        <f t="shared" si="4"/>
        <v>284</v>
      </c>
      <c r="B286" s="4" t="s">
        <v>298</v>
      </c>
      <c r="C286" s="4" t="s">
        <v>25</v>
      </c>
      <c r="D286" s="4" t="s">
        <v>253</v>
      </c>
      <c r="E286" s="4">
        <v>1880164</v>
      </c>
      <c r="F286" s="4">
        <v>89.905000000000001</v>
      </c>
      <c r="G286" s="48">
        <v>45407</v>
      </c>
      <c r="H286" s="4" t="s">
        <v>477</v>
      </c>
      <c r="I286" s="48">
        <v>45425</v>
      </c>
      <c r="J286" s="4"/>
      <c r="K286" s="421"/>
    </row>
    <row r="287" spans="1:11">
      <c r="A287" s="4">
        <f t="shared" si="4"/>
        <v>285</v>
      </c>
      <c r="B287" s="4" t="s">
        <v>299</v>
      </c>
      <c r="C287" s="4" t="s">
        <v>11</v>
      </c>
      <c r="D287" s="4" t="s">
        <v>606</v>
      </c>
      <c r="E287" s="4">
        <v>1287409</v>
      </c>
      <c r="F287" s="4">
        <v>91.087999999999994</v>
      </c>
      <c r="G287" s="48">
        <v>45396</v>
      </c>
      <c r="H287" s="4" t="s">
        <v>477</v>
      </c>
      <c r="I287" s="48">
        <v>45403</v>
      </c>
      <c r="J287" s="4"/>
      <c r="K287" s="421"/>
    </row>
    <row r="288" spans="1:11">
      <c r="A288" s="4">
        <f t="shared" si="4"/>
        <v>286</v>
      </c>
      <c r="B288" s="4" t="s">
        <v>300</v>
      </c>
      <c r="C288" s="4" t="s">
        <v>10</v>
      </c>
      <c r="D288" s="4" t="s">
        <v>309</v>
      </c>
      <c r="E288" s="4">
        <v>3074652.99</v>
      </c>
      <c r="F288" s="4">
        <v>138.08600000000001</v>
      </c>
      <c r="G288" s="48">
        <v>45625</v>
      </c>
      <c r="H288" s="4" t="s">
        <v>477</v>
      </c>
      <c r="I288" s="48">
        <v>45640</v>
      </c>
      <c r="J288" s="4"/>
      <c r="K288" s="421" t="s">
        <v>992</v>
      </c>
    </row>
    <row r="289" spans="1:11">
      <c r="A289" s="4">
        <f t="shared" si="4"/>
        <v>287</v>
      </c>
      <c r="B289" s="4" t="s">
        <v>301</v>
      </c>
      <c r="C289" s="4" t="s">
        <v>54</v>
      </c>
      <c r="D289" s="4" t="s">
        <v>253</v>
      </c>
      <c r="E289" s="4">
        <v>4251845</v>
      </c>
      <c r="F289" s="4">
        <v>255.73099999999999</v>
      </c>
      <c r="G289" s="48">
        <v>45403</v>
      </c>
      <c r="H289" s="4" t="s">
        <v>477</v>
      </c>
      <c r="I289" s="48">
        <v>45412</v>
      </c>
      <c r="J289" s="4"/>
      <c r="K289" s="421"/>
    </row>
    <row r="290" spans="1:11">
      <c r="A290" s="4">
        <f t="shared" si="4"/>
        <v>288</v>
      </c>
      <c r="B290" s="4" t="s">
        <v>302</v>
      </c>
      <c r="C290" s="4" t="s">
        <v>54</v>
      </c>
      <c r="D290" s="4" t="s">
        <v>253</v>
      </c>
      <c r="E290" s="4">
        <v>4251845</v>
      </c>
      <c r="F290" s="4">
        <v>255.73099999999999</v>
      </c>
      <c r="G290" s="48">
        <v>45735</v>
      </c>
      <c r="H290" s="4" t="s">
        <v>477</v>
      </c>
      <c r="I290" s="48">
        <v>45747</v>
      </c>
      <c r="J290" s="4"/>
      <c r="K290" s="421" t="s">
        <v>1087</v>
      </c>
    </row>
    <row r="291" spans="1:11" ht="29">
      <c r="A291" s="4">
        <f t="shared" si="4"/>
        <v>289</v>
      </c>
      <c r="B291" s="4" t="s">
        <v>303</v>
      </c>
      <c r="C291" s="4" t="s">
        <v>70</v>
      </c>
      <c r="D291" s="4" t="s">
        <v>309</v>
      </c>
      <c r="E291" s="4">
        <v>3206945.94</v>
      </c>
      <c r="F291" s="4">
        <v>168.91299999999998</v>
      </c>
      <c r="G291" s="48">
        <v>45426</v>
      </c>
      <c r="H291" s="4" t="s">
        <v>477</v>
      </c>
      <c r="I291" s="48">
        <v>45436</v>
      </c>
      <c r="J291" s="4" t="s">
        <v>1328</v>
      </c>
      <c r="K291" s="421"/>
    </row>
    <row r="292" spans="1:11">
      <c r="A292" s="4">
        <f t="shared" si="4"/>
        <v>290</v>
      </c>
      <c r="B292" s="4" t="s">
        <v>304</v>
      </c>
      <c r="C292" s="4" t="s">
        <v>71</v>
      </c>
      <c r="D292" s="4" t="s">
        <v>309</v>
      </c>
      <c r="E292" s="4">
        <v>1215596</v>
      </c>
      <c r="F292" s="4">
        <v>83.811999999999998</v>
      </c>
      <c r="G292" s="48">
        <v>45656</v>
      </c>
      <c r="H292" s="4" t="s">
        <v>477</v>
      </c>
      <c r="I292" s="48">
        <v>45664</v>
      </c>
      <c r="J292" s="4"/>
      <c r="K292" s="421" t="s">
        <v>1128</v>
      </c>
    </row>
    <row r="293" spans="1:11">
      <c r="A293" s="4">
        <f t="shared" si="4"/>
        <v>291</v>
      </c>
      <c r="B293" s="4" t="s">
        <v>305</v>
      </c>
      <c r="C293" s="4" t="s">
        <v>12</v>
      </c>
      <c r="D293" s="4" t="s">
        <v>253</v>
      </c>
      <c r="E293" s="4">
        <v>881091</v>
      </c>
      <c r="F293" s="4">
        <v>63.345999999999997</v>
      </c>
      <c r="G293" s="48">
        <v>45709</v>
      </c>
      <c r="H293" s="4" t="s">
        <v>477</v>
      </c>
      <c r="I293" s="48">
        <v>45714</v>
      </c>
      <c r="J293" s="4"/>
      <c r="K293" s="421" t="s">
        <v>1087</v>
      </c>
    </row>
    <row r="294" spans="1:11">
      <c r="A294" s="4">
        <f t="shared" si="4"/>
        <v>292</v>
      </c>
      <c r="B294" s="4" t="s">
        <v>306</v>
      </c>
      <c r="C294" s="4" t="s">
        <v>71</v>
      </c>
      <c r="D294" s="4" t="s">
        <v>309</v>
      </c>
      <c r="E294" s="4">
        <v>1215596</v>
      </c>
      <c r="F294" s="4">
        <v>83.811999999999998</v>
      </c>
      <c r="G294" s="48">
        <v>45267</v>
      </c>
      <c r="H294" s="4" t="s">
        <v>477</v>
      </c>
      <c r="I294" s="48">
        <v>45286</v>
      </c>
      <c r="J294" s="4"/>
      <c r="K294" s="421"/>
    </row>
    <row r="295" spans="1:11">
      <c r="A295" s="4">
        <f t="shared" si="4"/>
        <v>293</v>
      </c>
      <c r="B295" s="4" t="s">
        <v>307</v>
      </c>
      <c r="C295" s="4" t="s">
        <v>12</v>
      </c>
      <c r="D295" s="4" t="s">
        <v>253</v>
      </c>
      <c r="E295" s="4">
        <v>881091</v>
      </c>
      <c r="F295" s="4">
        <v>63.346000000000004</v>
      </c>
      <c r="G295" s="48">
        <v>45286</v>
      </c>
      <c r="H295" s="4" t="s">
        <v>477</v>
      </c>
      <c r="I295" s="48">
        <v>45303</v>
      </c>
      <c r="J295" s="4"/>
      <c r="K295" s="421"/>
    </row>
    <row r="296" spans="1:11">
      <c r="A296" s="4">
        <f t="shared" si="4"/>
        <v>294</v>
      </c>
      <c r="B296" s="4" t="s">
        <v>308</v>
      </c>
      <c r="C296" s="4" t="s">
        <v>71</v>
      </c>
      <c r="D296" s="4" t="s">
        <v>738</v>
      </c>
      <c r="E296" s="4">
        <v>1821043</v>
      </c>
      <c r="F296" s="4">
        <v>113.92400000000001</v>
      </c>
      <c r="G296" s="48">
        <v>45665</v>
      </c>
      <c r="H296" s="4" t="s">
        <v>477</v>
      </c>
      <c r="I296" s="48">
        <v>45673</v>
      </c>
      <c r="J296" s="4"/>
      <c r="K296" s="421" t="s">
        <v>1128</v>
      </c>
    </row>
    <row r="297" spans="1:11">
      <c r="A297" s="4">
        <f t="shared" si="4"/>
        <v>295</v>
      </c>
      <c r="B297" s="4" t="s">
        <v>310</v>
      </c>
      <c r="C297" s="4" t="s">
        <v>80</v>
      </c>
      <c r="D297" s="4" t="s">
        <v>309</v>
      </c>
      <c r="E297" s="4">
        <v>2122856.48</v>
      </c>
      <c r="F297" s="4">
        <v>98.820999999999998</v>
      </c>
      <c r="G297" s="48">
        <v>45626</v>
      </c>
      <c r="H297" s="4" t="s">
        <v>477</v>
      </c>
      <c r="I297" s="48">
        <v>45654</v>
      </c>
      <c r="J297" s="4"/>
      <c r="K297" s="421" t="s">
        <v>1128</v>
      </c>
    </row>
    <row r="298" spans="1:11">
      <c r="A298" s="4">
        <f t="shared" si="4"/>
        <v>296</v>
      </c>
      <c r="B298" s="4" t="s">
        <v>311</v>
      </c>
      <c r="C298" s="4" t="s">
        <v>71</v>
      </c>
      <c r="D298" s="4" t="s">
        <v>606</v>
      </c>
      <c r="E298" s="4">
        <v>1442822</v>
      </c>
      <c r="F298" s="4">
        <v>94.623000000000005</v>
      </c>
      <c r="G298" s="48">
        <v>45741</v>
      </c>
      <c r="H298" s="4" t="s">
        <v>477</v>
      </c>
      <c r="I298" s="48">
        <v>45745</v>
      </c>
      <c r="J298" s="4"/>
      <c r="K298" s="421" t="s">
        <v>1281</v>
      </c>
    </row>
    <row r="299" spans="1:11">
      <c r="A299" s="4">
        <f t="shared" si="4"/>
        <v>297</v>
      </c>
      <c r="B299" s="4" t="s">
        <v>312</v>
      </c>
      <c r="C299" s="4" t="s">
        <v>71</v>
      </c>
      <c r="D299" s="4" t="s">
        <v>606</v>
      </c>
      <c r="E299" s="4">
        <v>1442822</v>
      </c>
      <c r="F299" s="4">
        <v>94.623000000000005</v>
      </c>
      <c r="G299" s="48">
        <v>45633</v>
      </c>
      <c r="H299" s="4" t="s">
        <v>477</v>
      </c>
      <c r="I299" s="48">
        <v>45638</v>
      </c>
      <c r="J299" s="4"/>
      <c r="K299" s="421" t="s">
        <v>1112</v>
      </c>
    </row>
    <row r="300" spans="1:11">
      <c r="A300" s="4">
        <f t="shared" si="4"/>
        <v>298</v>
      </c>
      <c r="B300" s="4" t="s">
        <v>313</v>
      </c>
      <c r="C300" s="4" t="s">
        <v>12</v>
      </c>
      <c r="D300" s="4" t="s">
        <v>309</v>
      </c>
      <c r="E300" s="4">
        <v>1086615</v>
      </c>
      <c r="F300" s="4">
        <v>80.771000000000001</v>
      </c>
      <c r="G300" s="48">
        <v>45160</v>
      </c>
      <c r="H300" s="4" t="s">
        <v>477</v>
      </c>
      <c r="I300" s="48">
        <v>45200</v>
      </c>
      <c r="J300" s="4"/>
      <c r="K300" s="421"/>
    </row>
    <row r="301" spans="1:11">
      <c r="A301" s="4">
        <f t="shared" si="4"/>
        <v>299</v>
      </c>
      <c r="B301" s="4" t="s">
        <v>314</v>
      </c>
      <c r="C301" s="4" t="s">
        <v>52</v>
      </c>
      <c r="D301" s="4" t="s">
        <v>738</v>
      </c>
      <c r="E301" s="4"/>
      <c r="F301" s="4">
        <v>401.73099999999999</v>
      </c>
      <c r="G301" s="48">
        <v>45612</v>
      </c>
      <c r="H301" s="4" t="s">
        <v>477</v>
      </c>
      <c r="I301" s="48">
        <v>45626</v>
      </c>
      <c r="J301" s="4"/>
      <c r="K301" s="421" t="s">
        <v>1022</v>
      </c>
    </row>
    <row r="302" spans="1:11">
      <c r="A302" s="4">
        <f t="shared" si="4"/>
        <v>300</v>
      </c>
      <c r="B302" s="4" t="s">
        <v>315</v>
      </c>
      <c r="C302" s="4" t="s">
        <v>52</v>
      </c>
      <c r="D302" s="4" t="s">
        <v>253</v>
      </c>
      <c r="E302" s="4">
        <v>4251845</v>
      </c>
      <c r="F302" s="4">
        <v>255.73099999999999</v>
      </c>
      <c r="G302" s="48">
        <v>45608</v>
      </c>
      <c r="H302" s="4" t="s">
        <v>477</v>
      </c>
      <c r="I302" s="48">
        <v>45614</v>
      </c>
      <c r="J302" s="4"/>
      <c r="K302" s="421" t="s">
        <v>1022</v>
      </c>
    </row>
    <row r="303" spans="1:11">
      <c r="A303" s="4">
        <f t="shared" si="4"/>
        <v>301</v>
      </c>
      <c r="B303" s="4" t="s">
        <v>316</v>
      </c>
      <c r="C303" s="4" t="s">
        <v>12</v>
      </c>
      <c r="D303" s="4" t="s">
        <v>309</v>
      </c>
      <c r="E303" s="4">
        <v>1086615</v>
      </c>
      <c r="F303" s="4">
        <v>80.771000000000001</v>
      </c>
      <c r="G303" s="48">
        <v>45614</v>
      </c>
      <c r="H303" s="4" t="s">
        <v>477</v>
      </c>
      <c r="I303" s="48">
        <v>45618</v>
      </c>
      <c r="J303" s="4"/>
      <c r="K303" s="421" t="s">
        <v>1022</v>
      </c>
    </row>
    <row r="304" spans="1:11">
      <c r="A304" s="4">
        <f t="shared" si="4"/>
        <v>302</v>
      </c>
      <c r="B304" s="4" t="s">
        <v>317</v>
      </c>
      <c r="C304" s="4" t="s">
        <v>12</v>
      </c>
      <c r="D304" s="4" t="s">
        <v>253</v>
      </c>
      <c r="E304" s="4">
        <v>881091</v>
      </c>
      <c r="F304" s="4">
        <v>63.345999999999997</v>
      </c>
      <c r="G304" s="48">
        <v>45621</v>
      </c>
      <c r="H304" s="4" t="s">
        <v>477</v>
      </c>
      <c r="I304" s="48">
        <v>45626</v>
      </c>
      <c r="J304" s="4"/>
      <c r="K304" s="421" t="s">
        <v>1022</v>
      </c>
    </row>
    <row r="305" spans="1:11">
      <c r="A305" s="4">
        <f t="shared" si="4"/>
        <v>303</v>
      </c>
      <c r="B305" s="4" t="s">
        <v>318</v>
      </c>
      <c r="C305" s="4" t="s">
        <v>12</v>
      </c>
      <c r="D305" s="4" t="s">
        <v>309</v>
      </c>
      <c r="E305" s="4">
        <v>1086615</v>
      </c>
      <c r="F305" s="4">
        <v>80.771000000000001</v>
      </c>
      <c r="G305" s="48">
        <v>45156</v>
      </c>
      <c r="H305" s="4" t="s">
        <v>477</v>
      </c>
      <c r="I305" s="48">
        <v>45169</v>
      </c>
      <c r="J305" s="4"/>
      <c r="K305" s="421"/>
    </row>
    <row r="306" spans="1:11">
      <c r="A306" s="4">
        <f t="shared" si="4"/>
        <v>304</v>
      </c>
      <c r="B306" s="4" t="s">
        <v>319</v>
      </c>
      <c r="C306" s="4" t="s">
        <v>12</v>
      </c>
      <c r="D306" s="4" t="s">
        <v>253</v>
      </c>
      <c r="E306" s="4">
        <v>881091</v>
      </c>
      <c r="F306" s="4">
        <v>63.346000000000004</v>
      </c>
      <c r="G306" s="48">
        <v>45604</v>
      </c>
      <c r="H306" s="4" t="s">
        <v>477</v>
      </c>
      <c r="I306" s="48">
        <v>45606</v>
      </c>
      <c r="J306" s="4"/>
      <c r="K306" s="421" t="s">
        <v>1022</v>
      </c>
    </row>
    <row r="307" spans="1:11">
      <c r="A307" s="4">
        <f t="shared" si="4"/>
        <v>305</v>
      </c>
      <c r="B307" s="4" t="s">
        <v>320</v>
      </c>
      <c r="C307" s="4" t="s">
        <v>10</v>
      </c>
      <c r="D307" s="4" t="s">
        <v>253</v>
      </c>
      <c r="E307" s="4">
        <v>2328166.27</v>
      </c>
      <c r="F307" s="4">
        <v>117.033</v>
      </c>
      <c r="G307" s="48">
        <v>45609</v>
      </c>
      <c r="H307" s="4" t="s">
        <v>477</v>
      </c>
      <c r="I307" s="48">
        <v>45626</v>
      </c>
      <c r="J307" s="4"/>
      <c r="K307" s="421" t="s">
        <v>992</v>
      </c>
    </row>
    <row r="308" spans="1:11">
      <c r="A308" s="4">
        <f t="shared" si="4"/>
        <v>306</v>
      </c>
      <c r="B308" s="4" t="s">
        <v>321</v>
      </c>
      <c r="C308" s="4" t="s">
        <v>12</v>
      </c>
      <c r="D308" s="4" t="s">
        <v>253</v>
      </c>
      <c r="E308" s="4">
        <v>881091</v>
      </c>
      <c r="F308" s="4">
        <v>63.346000000000004</v>
      </c>
      <c r="G308" s="48">
        <v>45613</v>
      </c>
      <c r="H308" s="4" t="s">
        <v>477</v>
      </c>
      <c r="I308" s="48">
        <v>45638</v>
      </c>
      <c r="J308" s="4"/>
      <c r="K308" s="421" t="s">
        <v>1085</v>
      </c>
    </row>
    <row r="309" spans="1:11">
      <c r="A309" s="4">
        <f t="shared" si="4"/>
        <v>307</v>
      </c>
      <c r="B309" s="4" t="s">
        <v>322</v>
      </c>
      <c r="C309" s="4" t="s">
        <v>12</v>
      </c>
      <c r="D309" s="4" t="s">
        <v>253</v>
      </c>
      <c r="E309" s="4">
        <v>881091</v>
      </c>
      <c r="F309" s="4">
        <v>63.345999999999997</v>
      </c>
      <c r="G309" s="48">
        <v>45704</v>
      </c>
      <c r="H309" s="4" t="s">
        <v>477</v>
      </c>
      <c r="I309" s="48">
        <v>45711</v>
      </c>
      <c r="J309" s="4"/>
      <c r="K309" s="421" t="s">
        <v>1128</v>
      </c>
    </row>
    <row r="310" spans="1:11">
      <c r="A310" s="4">
        <f t="shared" si="4"/>
        <v>308</v>
      </c>
      <c r="B310" s="4" t="s">
        <v>323</v>
      </c>
      <c r="C310" s="4" t="s">
        <v>39</v>
      </c>
      <c r="D310" s="4" t="s">
        <v>253</v>
      </c>
      <c r="E310" s="4">
        <v>4465782</v>
      </c>
      <c r="F310" s="4">
        <v>224.07</v>
      </c>
      <c r="G310" s="48" t="s">
        <v>1198</v>
      </c>
      <c r="H310" s="4" t="s">
        <v>477</v>
      </c>
      <c r="I310" s="48">
        <v>45701</v>
      </c>
      <c r="J310" s="4"/>
      <c r="K310" s="421" t="s">
        <v>1128</v>
      </c>
    </row>
    <row r="311" spans="1:11">
      <c r="A311" s="4">
        <f t="shared" si="4"/>
        <v>309</v>
      </c>
      <c r="B311" s="4" t="s">
        <v>324</v>
      </c>
      <c r="C311" s="4" t="s">
        <v>540</v>
      </c>
      <c r="D311" s="4" t="s">
        <v>253</v>
      </c>
      <c r="E311" s="4">
        <v>2472338</v>
      </c>
      <c r="F311" s="4">
        <v>111.669</v>
      </c>
      <c r="G311" s="48">
        <v>45676</v>
      </c>
      <c r="H311" s="4" t="s">
        <v>477</v>
      </c>
      <c r="I311" s="48">
        <v>45688</v>
      </c>
      <c r="J311" s="4"/>
      <c r="K311" s="421" t="s">
        <v>1128</v>
      </c>
    </row>
    <row r="312" spans="1:11">
      <c r="A312" s="4">
        <f t="shared" si="4"/>
        <v>310</v>
      </c>
      <c r="B312" s="4" t="s">
        <v>325</v>
      </c>
      <c r="C312" s="4" t="s">
        <v>365</v>
      </c>
      <c r="D312" s="4" t="s">
        <v>253</v>
      </c>
      <c r="E312" s="4">
        <v>3336290</v>
      </c>
      <c r="F312" s="4">
        <v>149.965</v>
      </c>
      <c r="G312" s="48">
        <v>45714</v>
      </c>
      <c r="H312" s="4" t="s">
        <v>477</v>
      </c>
      <c r="I312" s="48">
        <v>45722</v>
      </c>
      <c r="J312" s="4"/>
      <c r="K312" s="421" t="s">
        <v>1128</v>
      </c>
    </row>
    <row r="313" spans="1:11">
      <c r="A313" s="4">
        <f t="shared" si="4"/>
        <v>311</v>
      </c>
      <c r="B313" s="4" t="s">
        <v>326</v>
      </c>
      <c r="C313" s="4" t="s">
        <v>1302</v>
      </c>
      <c r="D313" s="4" t="s">
        <v>253</v>
      </c>
      <c r="E313" s="4">
        <v>5379537</v>
      </c>
      <c r="F313" s="4">
        <v>282.69200000000001</v>
      </c>
      <c r="G313" s="48">
        <v>45746</v>
      </c>
      <c r="H313" s="4" t="s">
        <v>477</v>
      </c>
      <c r="I313" s="48">
        <v>45756</v>
      </c>
      <c r="J313" s="4"/>
      <c r="K313" s="421" t="s">
        <v>1303</v>
      </c>
    </row>
    <row r="314" spans="1:11">
      <c r="A314" s="4">
        <f t="shared" si="4"/>
        <v>312</v>
      </c>
      <c r="B314" s="4" t="s">
        <v>327</v>
      </c>
      <c r="C314" s="4" t="s">
        <v>1262</v>
      </c>
      <c r="D314" s="4" t="s">
        <v>738</v>
      </c>
      <c r="E314" s="4"/>
      <c r="F314" s="4">
        <v>768.13300000000004</v>
      </c>
      <c r="G314" s="48">
        <v>45752</v>
      </c>
      <c r="H314" s="4" t="s">
        <v>477</v>
      </c>
      <c r="I314" s="48">
        <v>45783</v>
      </c>
      <c r="J314" s="4"/>
      <c r="K314" s="421" t="s">
        <v>1066</v>
      </c>
    </row>
    <row r="315" spans="1:11">
      <c r="A315" s="4">
        <f t="shared" si="4"/>
        <v>313</v>
      </c>
      <c r="B315" s="4" t="s">
        <v>328</v>
      </c>
      <c r="C315" s="4" t="s">
        <v>1262</v>
      </c>
      <c r="D315" s="4" t="s">
        <v>738</v>
      </c>
      <c r="E315" s="4"/>
      <c r="F315" s="4">
        <v>768.13300000000004</v>
      </c>
      <c r="G315" s="48">
        <v>45725</v>
      </c>
      <c r="H315" s="4" t="s">
        <v>477</v>
      </c>
      <c r="I315" s="48">
        <v>45747</v>
      </c>
      <c r="J315" s="4"/>
      <c r="K315" s="421" t="s">
        <v>1066</v>
      </c>
    </row>
    <row r="316" spans="1:11">
      <c r="A316" s="4">
        <f t="shared" si="4"/>
        <v>314</v>
      </c>
      <c r="B316" s="4" t="s">
        <v>329</v>
      </c>
      <c r="C316" s="4" t="s">
        <v>54</v>
      </c>
      <c r="D316" s="4" t="s">
        <v>253</v>
      </c>
      <c r="E316" s="4">
        <v>4251845</v>
      </c>
      <c r="F316" s="4">
        <v>255.73099999999999</v>
      </c>
      <c r="G316" s="48">
        <v>45709</v>
      </c>
      <c r="H316" s="4" t="s">
        <v>477</v>
      </c>
      <c r="I316" s="48">
        <v>45716</v>
      </c>
      <c r="J316" s="4"/>
      <c r="K316" s="421" t="s">
        <v>1066</v>
      </c>
    </row>
    <row r="317" spans="1:11">
      <c r="A317" s="4">
        <f t="shared" si="4"/>
        <v>315</v>
      </c>
      <c r="B317" s="4" t="s">
        <v>333</v>
      </c>
      <c r="C317" s="4" t="s">
        <v>52</v>
      </c>
      <c r="D317" s="4" t="s">
        <v>253</v>
      </c>
      <c r="E317" s="4">
        <v>4251845</v>
      </c>
      <c r="F317" s="4">
        <v>255.73099999999999</v>
      </c>
      <c r="G317" s="48">
        <v>45718</v>
      </c>
      <c r="H317" s="4" t="s">
        <v>477</v>
      </c>
      <c r="I317" s="48">
        <v>45724</v>
      </c>
      <c r="J317" s="4"/>
      <c r="K317" s="421" t="s">
        <v>1066</v>
      </c>
    </row>
    <row r="318" spans="1:11">
      <c r="A318" s="4">
        <f t="shared" si="4"/>
        <v>316</v>
      </c>
      <c r="B318" s="4" t="s">
        <v>334</v>
      </c>
      <c r="C318" s="4" t="s">
        <v>1211</v>
      </c>
      <c r="D318" s="4" t="s">
        <v>253</v>
      </c>
      <c r="E318" s="4"/>
      <c r="F318" s="4">
        <v>282.69200000000001</v>
      </c>
      <c r="G318" s="48">
        <v>45701</v>
      </c>
      <c r="H318" s="4" t="s">
        <v>477</v>
      </c>
      <c r="I318" s="48">
        <v>45708</v>
      </c>
      <c r="J318" s="4"/>
      <c r="K318" s="421" t="s">
        <v>1182</v>
      </c>
    </row>
    <row r="319" spans="1:11">
      <c r="A319" s="4">
        <f t="shared" si="4"/>
        <v>317</v>
      </c>
      <c r="B319" s="4" t="s">
        <v>335</v>
      </c>
      <c r="C319" s="4" t="s">
        <v>11</v>
      </c>
      <c r="D319" s="4" t="s">
        <v>253</v>
      </c>
      <c r="E319" s="4">
        <v>881091</v>
      </c>
      <c r="F319" s="4">
        <v>63.345999999999997</v>
      </c>
      <c r="G319" s="48">
        <v>45686</v>
      </c>
      <c r="H319" s="4" t="s">
        <v>477</v>
      </c>
      <c r="I319" s="48">
        <v>45688</v>
      </c>
      <c r="J319" s="4"/>
      <c r="K319" s="421" t="s">
        <v>1182</v>
      </c>
    </row>
    <row r="320" spans="1:11">
      <c r="A320" s="4">
        <f t="shared" si="4"/>
        <v>318</v>
      </c>
      <c r="B320" s="4" t="s">
        <v>336</v>
      </c>
      <c r="C320" s="4" t="s">
        <v>55</v>
      </c>
      <c r="D320" s="4" t="s">
        <v>253</v>
      </c>
      <c r="E320" s="4">
        <v>986514</v>
      </c>
      <c r="F320" s="4">
        <v>65.631</v>
      </c>
      <c r="G320" s="48">
        <v>45714</v>
      </c>
      <c r="H320" s="4" t="s">
        <v>477</v>
      </c>
      <c r="I320" s="48">
        <v>45716</v>
      </c>
      <c r="J320" s="4"/>
      <c r="K320" s="421" t="s">
        <v>1247</v>
      </c>
    </row>
    <row r="321" spans="1:11">
      <c r="A321" s="4">
        <f t="shared" si="4"/>
        <v>319</v>
      </c>
      <c r="B321" s="4" t="s">
        <v>337</v>
      </c>
      <c r="C321" s="4" t="s">
        <v>8</v>
      </c>
      <c r="D321" s="4" t="s">
        <v>253</v>
      </c>
      <c r="E321" s="4">
        <v>4801423</v>
      </c>
      <c r="F321" s="4">
        <v>298.55399999999997</v>
      </c>
      <c r="G321" s="48">
        <v>45678</v>
      </c>
      <c r="H321" s="4" t="s">
        <v>477</v>
      </c>
      <c r="I321" s="48">
        <v>45685</v>
      </c>
      <c r="J321" s="4"/>
      <c r="K321" s="421" t="s">
        <v>1182</v>
      </c>
    </row>
    <row r="322" spans="1:11">
      <c r="A322" s="4">
        <f t="shared" si="4"/>
        <v>320</v>
      </c>
      <c r="B322" s="4" t="s">
        <v>338</v>
      </c>
      <c r="C322" s="4" t="s">
        <v>8</v>
      </c>
      <c r="D322" s="4" t="s">
        <v>253</v>
      </c>
      <c r="E322" s="4">
        <v>4801423</v>
      </c>
      <c r="F322" s="4">
        <v>298.55399999999997</v>
      </c>
      <c r="G322" s="48">
        <v>45677</v>
      </c>
      <c r="H322" s="4" t="s">
        <v>477</v>
      </c>
      <c r="I322" s="48">
        <v>45686</v>
      </c>
      <c r="J322" s="4"/>
      <c r="K322" s="421" t="s">
        <v>1183</v>
      </c>
    </row>
    <row r="323" spans="1:11">
      <c r="A323" s="4">
        <f t="shared" si="4"/>
        <v>321</v>
      </c>
      <c r="B323" s="4" t="s">
        <v>339</v>
      </c>
      <c r="C323" s="4" t="s">
        <v>10</v>
      </c>
      <c r="D323" s="4" t="s">
        <v>253</v>
      </c>
      <c r="E323" s="4">
        <v>2328166.27</v>
      </c>
      <c r="F323" s="4">
        <v>117.033</v>
      </c>
      <c r="G323" s="48">
        <v>45666</v>
      </c>
      <c r="H323" s="4" t="s">
        <v>477</v>
      </c>
      <c r="I323" s="48">
        <v>45674</v>
      </c>
      <c r="J323" s="4"/>
      <c r="K323" s="421" t="s">
        <v>1151</v>
      </c>
    </row>
    <row r="324" spans="1:11">
      <c r="A324" s="4">
        <f t="shared" si="4"/>
        <v>322</v>
      </c>
      <c r="B324" s="4" t="s">
        <v>340</v>
      </c>
      <c r="C324" s="4" t="s">
        <v>55</v>
      </c>
      <c r="D324" s="4" t="s">
        <v>253</v>
      </c>
      <c r="E324" s="4">
        <v>986514</v>
      </c>
      <c r="F324" s="4">
        <v>65.631</v>
      </c>
      <c r="G324" s="48">
        <v>45670</v>
      </c>
      <c r="H324" s="4" t="s">
        <v>477</v>
      </c>
      <c r="I324" s="48">
        <v>45677</v>
      </c>
      <c r="J324" s="4"/>
      <c r="K324" s="421" t="s">
        <v>1151</v>
      </c>
    </row>
    <row r="325" spans="1:11">
      <c r="A325" s="4">
        <f t="shared" ref="A325:A388" si="5">A324+1</f>
        <v>323</v>
      </c>
      <c r="B325" s="4" t="s">
        <v>341</v>
      </c>
      <c r="C325" s="4" t="s">
        <v>540</v>
      </c>
      <c r="D325" s="4" t="s">
        <v>253</v>
      </c>
      <c r="E325" s="4">
        <v>2472338</v>
      </c>
      <c r="F325" s="4">
        <v>111.669</v>
      </c>
      <c r="G325" s="48">
        <v>45718</v>
      </c>
      <c r="H325" s="4" t="s">
        <v>477</v>
      </c>
      <c r="I325" s="48">
        <v>45736</v>
      </c>
      <c r="J325" s="4"/>
      <c r="K325" s="421" t="s">
        <v>1101</v>
      </c>
    </row>
    <row r="326" spans="1:11">
      <c r="A326" s="4">
        <f t="shared" si="5"/>
        <v>324</v>
      </c>
      <c r="B326" s="4" t="s">
        <v>342</v>
      </c>
      <c r="C326" s="4" t="s">
        <v>166</v>
      </c>
      <c r="D326" s="4" t="s">
        <v>253</v>
      </c>
      <c r="E326" s="4">
        <v>1741972</v>
      </c>
      <c r="F326" s="4">
        <v>80.468999999999994</v>
      </c>
      <c r="G326" s="48">
        <v>45718</v>
      </c>
      <c r="H326" s="4" t="s">
        <v>477</v>
      </c>
      <c r="I326" s="48">
        <v>45732</v>
      </c>
      <c r="J326" s="4"/>
      <c r="K326" s="421" t="s">
        <v>1187</v>
      </c>
    </row>
    <row r="327" spans="1:11">
      <c r="A327" s="4">
        <f t="shared" si="5"/>
        <v>325</v>
      </c>
      <c r="B327" s="4" t="s">
        <v>343</v>
      </c>
      <c r="C327" s="4" t="s">
        <v>12</v>
      </c>
      <c r="D327" s="4" t="s">
        <v>253</v>
      </c>
      <c r="E327" s="4">
        <v>881091</v>
      </c>
      <c r="F327" s="4">
        <v>63.345999999999997</v>
      </c>
      <c r="G327" s="48">
        <v>45670</v>
      </c>
      <c r="H327" s="4" t="s">
        <v>477</v>
      </c>
      <c r="I327" s="48">
        <v>45676</v>
      </c>
      <c r="J327" s="4"/>
      <c r="K327" s="421" t="s">
        <v>1160</v>
      </c>
    </row>
    <row r="328" spans="1:11">
      <c r="A328" s="4">
        <f t="shared" si="5"/>
        <v>326</v>
      </c>
      <c r="B328" s="4" t="s">
        <v>344</v>
      </c>
      <c r="C328" s="4" t="s">
        <v>12</v>
      </c>
      <c r="D328" s="4" t="s">
        <v>253</v>
      </c>
      <c r="E328" s="4">
        <v>881091</v>
      </c>
      <c r="F328" s="4">
        <v>63.345999999999997</v>
      </c>
      <c r="G328" s="48">
        <v>45678</v>
      </c>
      <c r="H328" s="4" t="s">
        <v>477</v>
      </c>
      <c r="I328" s="48">
        <v>45682</v>
      </c>
      <c r="J328" s="4"/>
      <c r="K328" s="421" t="s">
        <v>1160</v>
      </c>
    </row>
    <row r="329" spans="1:11">
      <c r="A329" s="4">
        <f t="shared" si="5"/>
        <v>327</v>
      </c>
      <c r="B329" s="4" t="s">
        <v>345</v>
      </c>
      <c r="C329" s="4" t="s">
        <v>25</v>
      </c>
      <c r="D329" s="4" t="s">
        <v>253</v>
      </c>
      <c r="E329" s="4">
        <v>1880164</v>
      </c>
      <c r="F329" s="4">
        <v>89.905000000000001</v>
      </c>
      <c r="G329" s="48">
        <v>45690</v>
      </c>
      <c r="H329" s="4" t="s">
        <v>477</v>
      </c>
      <c r="I329" s="48">
        <v>45696</v>
      </c>
      <c r="J329" s="4"/>
      <c r="K329" s="421" t="s">
        <v>1187</v>
      </c>
    </row>
    <row r="330" spans="1:11">
      <c r="A330" s="4">
        <f t="shared" si="5"/>
        <v>328</v>
      </c>
      <c r="B330" s="4" t="s">
        <v>346</v>
      </c>
      <c r="C330" s="4" t="s">
        <v>11</v>
      </c>
      <c r="D330" s="4" t="s">
        <v>253</v>
      </c>
      <c r="E330" s="4">
        <v>881091</v>
      </c>
      <c r="F330" s="4">
        <v>63.345999999999997</v>
      </c>
      <c r="G330" s="48">
        <v>45678</v>
      </c>
      <c r="H330" s="4" t="s">
        <v>477</v>
      </c>
      <c r="I330" s="48">
        <v>45682</v>
      </c>
      <c r="J330" s="4"/>
      <c r="K330" s="421" t="s">
        <v>1184</v>
      </c>
    </row>
    <row r="331" spans="1:11">
      <c r="A331" s="4">
        <f t="shared" si="5"/>
        <v>329</v>
      </c>
      <c r="B331" s="4" t="s">
        <v>347</v>
      </c>
      <c r="C331" s="4" t="s">
        <v>12</v>
      </c>
      <c r="D331" s="4" t="s">
        <v>253</v>
      </c>
      <c r="E331" s="4">
        <v>881091</v>
      </c>
      <c r="F331" s="4">
        <v>63.345999999999997</v>
      </c>
      <c r="G331" s="48" t="s">
        <v>1193</v>
      </c>
      <c r="H331" s="4" t="s">
        <v>477</v>
      </c>
      <c r="I331" s="48">
        <v>45688</v>
      </c>
      <c r="J331" s="4"/>
      <c r="K331" s="421" t="s">
        <v>1160</v>
      </c>
    </row>
    <row r="332" spans="1:11">
      <c r="A332" s="4">
        <f t="shared" si="5"/>
        <v>330</v>
      </c>
      <c r="B332" s="4" t="s">
        <v>348</v>
      </c>
      <c r="C332" s="4" t="s">
        <v>81</v>
      </c>
      <c r="D332" s="4" t="s">
        <v>253</v>
      </c>
      <c r="E332" s="4">
        <v>3953330</v>
      </c>
      <c r="F332" s="4">
        <v>192.374</v>
      </c>
      <c r="G332" s="48">
        <v>45698</v>
      </c>
      <c r="H332" s="4" t="s">
        <v>477</v>
      </c>
      <c r="I332" s="48">
        <v>45709</v>
      </c>
      <c r="J332" s="4"/>
      <c r="K332" s="421" t="s">
        <v>1160</v>
      </c>
    </row>
    <row r="333" spans="1:11">
      <c r="A333" s="4">
        <f t="shared" si="5"/>
        <v>331</v>
      </c>
      <c r="B333" s="4" t="s">
        <v>349</v>
      </c>
      <c r="C333" s="4" t="s">
        <v>153</v>
      </c>
      <c r="D333" s="4" t="s">
        <v>738</v>
      </c>
      <c r="E333" s="4"/>
      <c r="F333" s="4">
        <v>401.73099999999999</v>
      </c>
      <c r="G333" s="48">
        <v>45673</v>
      </c>
      <c r="H333" s="4" t="s">
        <v>477</v>
      </c>
      <c r="I333" s="48">
        <v>45692</v>
      </c>
      <c r="J333" s="4"/>
      <c r="K333" s="421" t="s">
        <v>840</v>
      </c>
    </row>
    <row r="334" spans="1:11">
      <c r="A334" s="4">
        <f t="shared" si="5"/>
        <v>332</v>
      </c>
      <c r="B334" s="4" t="s">
        <v>350</v>
      </c>
      <c r="C334" s="4" t="s">
        <v>12</v>
      </c>
      <c r="D334" s="4" t="s">
        <v>253</v>
      </c>
      <c r="E334" s="4">
        <v>881091</v>
      </c>
      <c r="F334" s="4">
        <v>63.345999999999997</v>
      </c>
      <c r="G334" s="48">
        <v>45680</v>
      </c>
      <c r="H334" s="4" t="s">
        <v>477</v>
      </c>
      <c r="I334" s="48">
        <v>45688</v>
      </c>
      <c r="J334" s="4"/>
      <c r="K334" s="421" t="s">
        <v>840</v>
      </c>
    </row>
    <row r="335" spans="1:11">
      <c r="A335" s="4">
        <f t="shared" si="5"/>
        <v>333</v>
      </c>
      <c r="B335" s="4" t="s">
        <v>351</v>
      </c>
      <c r="C335" s="4" t="s">
        <v>24</v>
      </c>
      <c r="D335" s="4" t="s">
        <v>309</v>
      </c>
      <c r="E335" s="4">
        <v>4512711.95</v>
      </c>
      <c r="F335" s="4">
        <v>233.46</v>
      </c>
      <c r="G335" s="48">
        <v>45688</v>
      </c>
      <c r="H335" s="4" t="s">
        <v>477</v>
      </c>
      <c r="I335" s="48">
        <v>45705</v>
      </c>
      <c r="J335" s="4"/>
      <c r="K335" s="421" t="s">
        <v>840</v>
      </c>
    </row>
    <row r="336" spans="1:11">
      <c r="A336" s="4">
        <f t="shared" si="5"/>
        <v>334</v>
      </c>
      <c r="B336" s="4" t="s">
        <v>352</v>
      </c>
      <c r="C336" s="4" t="s">
        <v>71</v>
      </c>
      <c r="D336" s="4" t="s">
        <v>253</v>
      </c>
      <c r="E336" s="4">
        <v>986514</v>
      </c>
      <c r="F336" s="4">
        <v>65.631</v>
      </c>
      <c r="G336" s="48">
        <v>45691</v>
      </c>
      <c r="H336" s="4" t="s">
        <v>477</v>
      </c>
      <c r="I336" s="48">
        <v>45700</v>
      </c>
      <c r="J336" s="4"/>
      <c r="K336" s="421" t="s">
        <v>840</v>
      </c>
    </row>
    <row r="337" spans="1:11">
      <c r="A337" s="4">
        <f t="shared" si="5"/>
        <v>335</v>
      </c>
      <c r="B337" s="4" t="s">
        <v>353</v>
      </c>
      <c r="C337" s="4" t="s">
        <v>23</v>
      </c>
      <c r="D337" s="4" t="s">
        <v>253</v>
      </c>
      <c r="E337" s="4">
        <v>1741972</v>
      </c>
      <c r="F337" s="4">
        <v>80.468999999999994</v>
      </c>
      <c r="G337" s="48">
        <v>45669</v>
      </c>
      <c r="H337" s="4" t="s">
        <v>477</v>
      </c>
      <c r="I337" s="48">
        <v>45675</v>
      </c>
      <c r="J337" s="4"/>
      <c r="K337" s="421" t="s">
        <v>1156</v>
      </c>
    </row>
    <row r="338" spans="1:11">
      <c r="A338" s="4">
        <f t="shared" si="5"/>
        <v>336</v>
      </c>
      <c r="B338" s="4" t="s">
        <v>354</v>
      </c>
      <c r="C338" s="4" t="s">
        <v>22</v>
      </c>
      <c r="D338" s="4" t="s">
        <v>253</v>
      </c>
      <c r="E338" s="4">
        <v>986514</v>
      </c>
      <c r="F338" s="4">
        <v>65.631</v>
      </c>
      <c r="G338" s="48">
        <v>45674</v>
      </c>
      <c r="H338" s="4" t="s">
        <v>477</v>
      </c>
      <c r="I338" s="48">
        <v>45679</v>
      </c>
      <c r="J338" s="4"/>
      <c r="K338" s="421" t="s">
        <v>1164</v>
      </c>
    </row>
    <row r="339" spans="1:11">
      <c r="A339" s="4">
        <f t="shared" si="5"/>
        <v>337</v>
      </c>
      <c r="B339" s="4" t="s">
        <v>355</v>
      </c>
      <c r="C339" s="4" t="s">
        <v>1243</v>
      </c>
      <c r="D339" s="4" t="s">
        <v>253</v>
      </c>
      <c r="E339" s="4"/>
      <c r="F339" s="4">
        <v>120.61</v>
      </c>
      <c r="G339" s="48">
        <v>45715</v>
      </c>
      <c r="H339" s="4" t="s">
        <v>477</v>
      </c>
      <c r="I339" s="48">
        <v>45728</v>
      </c>
      <c r="J339" s="4"/>
      <c r="K339" s="421" t="s">
        <v>840</v>
      </c>
    </row>
    <row r="340" spans="1:11">
      <c r="A340" s="4">
        <f t="shared" si="5"/>
        <v>338</v>
      </c>
      <c r="B340" s="4" t="s">
        <v>356</v>
      </c>
      <c r="C340" s="4" t="s">
        <v>1268</v>
      </c>
      <c r="D340" s="4" t="s">
        <v>253</v>
      </c>
      <c r="E340" s="4"/>
      <c r="F340" s="4">
        <v>231.25800000000001</v>
      </c>
      <c r="G340" s="48">
        <v>45734</v>
      </c>
      <c r="H340" s="4" t="s">
        <v>477</v>
      </c>
      <c r="I340" s="48">
        <v>45747</v>
      </c>
      <c r="J340" s="4"/>
      <c r="K340" s="421" t="s">
        <v>840</v>
      </c>
    </row>
    <row r="341" spans="1:11">
      <c r="A341" s="4">
        <f t="shared" si="5"/>
        <v>339</v>
      </c>
      <c r="B341" s="4" t="s">
        <v>357</v>
      </c>
      <c r="C341" s="4" t="s">
        <v>154</v>
      </c>
      <c r="D341" s="4" t="s">
        <v>253</v>
      </c>
      <c r="E341" s="4">
        <v>1741972</v>
      </c>
      <c r="F341" s="4">
        <v>80.468999999999994</v>
      </c>
      <c r="G341" s="48">
        <v>45735</v>
      </c>
      <c r="H341" s="4" t="s">
        <v>477</v>
      </c>
      <c r="I341" s="48">
        <v>45739</v>
      </c>
      <c r="J341" s="4"/>
      <c r="K341" s="421" t="s">
        <v>1110</v>
      </c>
    </row>
    <row r="342" spans="1:11">
      <c r="A342" s="4">
        <f t="shared" si="5"/>
        <v>340</v>
      </c>
      <c r="B342" s="4" t="s">
        <v>358</v>
      </c>
      <c r="C342" s="4" t="s">
        <v>55</v>
      </c>
      <c r="D342" s="4" t="s">
        <v>309</v>
      </c>
      <c r="E342" s="4">
        <v>1215596</v>
      </c>
      <c r="F342" s="4">
        <v>83.811999999999998</v>
      </c>
      <c r="G342" s="48">
        <v>45705</v>
      </c>
      <c r="H342" s="4" t="s">
        <v>477</v>
      </c>
      <c r="I342" s="48">
        <v>45713</v>
      </c>
      <c r="J342" s="4"/>
      <c r="K342" s="421" t="s">
        <v>840</v>
      </c>
    </row>
    <row r="343" spans="1:11">
      <c r="A343" s="4">
        <f t="shared" si="5"/>
        <v>341</v>
      </c>
      <c r="B343" s="4" t="s">
        <v>359</v>
      </c>
      <c r="C343" s="4" t="s">
        <v>12</v>
      </c>
      <c r="D343" s="4" t="s">
        <v>309</v>
      </c>
      <c r="E343" s="4">
        <v>1086615</v>
      </c>
      <c r="F343" s="4">
        <v>80.771000000000001</v>
      </c>
      <c r="G343" s="48">
        <v>45713</v>
      </c>
      <c r="H343" s="4" t="s">
        <v>477</v>
      </c>
      <c r="I343" s="48">
        <v>45716</v>
      </c>
      <c r="J343" s="4"/>
      <c r="K343" s="421" t="s">
        <v>840</v>
      </c>
    </row>
    <row r="344" spans="1:11">
      <c r="A344" s="4">
        <f t="shared" si="5"/>
        <v>342</v>
      </c>
      <c r="B344" s="4" t="s">
        <v>360</v>
      </c>
      <c r="C344" s="4" t="s">
        <v>37</v>
      </c>
      <c r="D344" s="4" t="s">
        <v>253</v>
      </c>
      <c r="E344" s="4">
        <v>3915704.88</v>
      </c>
      <c r="F344" s="4">
        <v>252.47399999999999</v>
      </c>
      <c r="G344" s="48">
        <v>45726</v>
      </c>
      <c r="H344" s="4" t="s">
        <v>477</v>
      </c>
      <c r="I344" s="48">
        <v>45747</v>
      </c>
      <c r="J344" s="4"/>
      <c r="K344" s="421" t="s">
        <v>1261</v>
      </c>
    </row>
    <row r="345" spans="1:11">
      <c r="A345" s="4">
        <f t="shared" si="5"/>
        <v>343</v>
      </c>
      <c r="B345" s="4" t="s">
        <v>361</v>
      </c>
      <c r="C345" s="4" t="s">
        <v>55</v>
      </c>
      <c r="D345" s="4" t="s">
        <v>253</v>
      </c>
      <c r="E345" s="4">
        <v>986514</v>
      </c>
      <c r="F345" s="4">
        <v>65.631</v>
      </c>
      <c r="G345" s="48">
        <v>45669</v>
      </c>
      <c r="H345" s="4" t="s">
        <v>477</v>
      </c>
      <c r="I345" s="48">
        <v>45676</v>
      </c>
      <c r="J345" s="4"/>
      <c r="K345" s="421" t="s">
        <v>840</v>
      </c>
    </row>
    <row r="346" spans="1:11">
      <c r="A346" s="4">
        <f t="shared" si="5"/>
        <v>344</v>
      </c>
      <c r="B346" s="4" t="s">
        <v>362</v>
      </c>
      <c r="C346" s="4" t="s">
        <v>365</v>
      </c>
      <c r="D346" s="4" t="s">
        <v>253</v>
      </c>
      <c r="E346" s="4">
        <v>3336290</v>
      </c>
      <c r="F346" s="4">
        <v>149.965</v>
      </c>
      <c r="G346" s="48">
        <v>45669</v>
      </c>
      <c r="H346" s="4" t="s">
        <v>477</v>
      </c>
      <c r="I346" s="48">
        <v>45682</v>
      </c>
      <c r="J346" s="4"/>
      <c r="K346" s="421" t="s">
        <v>840</v>
      </c>
    </row>
    <row r="347" spans="1:11">
      <c r="A347" s="4">
        <f t="shared" si="5"/>
        <v>345</v>
      </c>
      <c r="B347" s="4" t="s">
        <v>363</v>
      </c>
      <c r="C347" s="4" t="s">
        <v>192</v>
      </c>
      <c r="D347" s="4" t="s">
        <v>253</v>
      </c>
      <c r="E347" s="4">
        <v>3953330</v>
      </c>
      <c r="F347" s="4">
        <v>192.374</v>
      </c>
      <c r="G347" s="48">
        <v>45690</v>
      </c>
      <c r="H347" s="4" t="s">
        <v>477</v>
      </c>
      <c r="I347" s="48">
        <v>45699</v>
      </c>
      <c r="J347" s="4"/>
      <c r="K347" s="421" t="s">
        <v>840</v>
      </c>
    </row>
    <row r="348" spans="1:11">
      <c r="A348" s="4">
        <f t="shared" si="5"/>
        <v>346</v>
      </c>
      <c r="B348" s="4" t="s">
        <v>364</v>
      </c>
      <c r="C348" s="4" t="s">
        <v>55</v>
      </c>
      <c r="D348" s="4" t="s">
        <v>253</v>
      </c>
      <c r="E348" s="4">
        <v>986514</v>
      </c>
      <c r="F348" s="4">
        <v>65.631</v>
      </c>
      <c r="G348" s="48">
        <v>45695</v>
      </c>
      <c r="H348" s="4" t="s">
        <v>477</v>
      </c>
      <c r="I348" s="48">
        <v>45704</v>
      </c>
      <c r="J348" s="4"/>
      <c r="K348" s="421" t="s">
        <v>840</v>
      </c>
    </row>
    <row r="349" spans="1:11">
      <c r="A349" s="4">
        <f t="shared" si="5"/>
        <v>347</v>
      </c>
      <c r="B349" s="4" t="s">
        <v>366</v>
      </c>
      <c r="C349" s="4" t="s">
        <v>9</v>
      </c>
      <c r="D349" s="4" t="s">
        <v>606</v>
      </c>
      <c r="E349" s="4">
        <v>6685851</v>
      </c>
      <c r="F349" s="4">
        <v>390.68200000000002</v>
      </c>
      <c r="G349" s="48">
        <v>45699</v>
      </c>
      <c r="H349" s="4" t="s">
        <v>477</v>
      </c>
      <c r="I349" s="48">
        <v>45713</v>
      </c>
      <c r="J349" s="4"/>
      <c r="K349" s="421" t="s">
        <v>840</v>
      </c>
    </row>
    <row r="350" spans="1:11">
      <c r="A350" s="4">
        <f t="shared" si="5"/>
        <v>348</v>
      </c>
      <c r="B350" s="4" t="s">
        <v>367</v>
      </c>
      <c r="C350" s="4" t="s">
        <v>8</v>
      </c>
      <c r="D350" s="4" t="s">
        <v>606</v>
      </c>
      <c r="E350" s="4">
        <v>6685851</v>
      </c>
      <c r="F350" s="4">
        <v>390.68200000000002</v>
      </c>
      <c r="G350" s="48">
        <v>45701</v>
      </c>
      <c r="H350" s="4" t="s">
        <v>477</v>
      </c>
      <c r="I350" s="48">
        <v>45711</v>
      </c>
      <c r="J350" s="4"/>
      <c r="K350" s="421" t="s">
        <v>1210</v>
      </c>
    </row>
    <row r="351" spans="1:11">
      <c r="A351" s="4">
        <f t="shared" si="5"/>
        <v>349</v>
      </c>
      <c r="B351" s="4" t="s">
        <v>368</v>
      </c>
      <c r="C351" s="4" t="s">
        <v>154</v>
      </c>
      <c r="D351" s="4" t="s">
        <v>253</v>
      </c>
      <c r="E351" s="4">
        <v>1741972</v>
      </c>
      <c r="F351" s="4">
        <v>80.468999999999994</v>
      </c>
      <c r="G351" s="48">
        <v>45730</v>
      </c>
      <c r="H351" s="4" t="s">
        <v>477</v>
      </c>
      <c r="I351" s="48">
        <v>45733</v>
      </c>
      <c r="J351" s="4"/>
      <c r="K351" s="421" t="s">
        <v>1110</v>
      </c>
    </row>
    <row r="352" spans="1:11">
      <c r="A352" s="4">
        <f t="shared" si="5"/>
        <v>350</v>
      </c>
      <c r="B352" s="4" t="s">
        <v>369</v>
      </c>
      <c r="C352" s="4" t="s">
        <v>10</v>
      </c>
      <c r="D352" s="4" t="s">
        <v>253</v>
      </c>
      <c r="E352" s="4">
        <v>2328166.27</v>
      </c>
      <c r="F352" s="4">
        <v>117.033</v>
      </c>
      <c r="G352" s="48">
        <v>45683</v>
      </c>
      <c r="H352" s="4" t="s">
        <v>477</v>
      </c>
      <c r="I352" s="48">
        <v>45688</v>
      </c>
      <c r="J352" s="4"/>
      <c r="K352" s="421" t="s">
        <v>1164</v>
      </c>
    </row>
    <row r="353" spans="1:11">
      <c r="A353" s="4">
        <f t="shared" si="5"/>
        <v>351</v>
      </c>
      <c r="B353" s="4" t="s">
        <v>370</v>
      </c>
      <c r="C353" s="4" t="s">
        <v>12</v>
      </c>
      <c r="D353" s="4" t="s">
        <v>253</v>
      </c>
      <c r="E353" s="4">
        <v>881091</v>
      </c>
      <c r="F353" s="4">
        <v>63.345999999999997</v>
      </c>
      <c r="G353" s="48">
        <v>45706</v>
      </c>
      <c r="H353" s="4" t="s">
        <v>477</v>
      </c>
      <c r="I353" s="48">
        <v>45709</v>
      </c>
      <c r="J353" s="4"/>
      <c r="K353" s="421" t="s">
        <v>1209</v>
      </c>
    </row>
    <row r="354" spans="1:11">
      <c r="A354" s="4">
        <f t="shared" si="5"/>
        <v>352</v>
      </c>
      <c r="B354" s="4" t="s">
        <v>371</v>
      </c>
      <c r="C354" s="4" t="s">
        <v>12</v>
      </c>
      <c r="D354" s="4" t="s">
        <v>253</v>
      </c>
      <c r="E354" s="4">
        <v>881091</v>
      </c>
      <c r="F354" s="4">
        <v>63.345999999999997</v>
      </c>
      <c r="G354" s="48">
        <v>45702</v>
      </c>
      <c r="H354" s="4" t="s">
        <v>477</v>
      </c>
      <c r="I354" s="48">
        <v>45706</v>
      </c>
      <c r="J354" s="4"/>
      <c r="K354" s="421" t="s">
        <v>1209</v>
      </c>
    </row>
    <row r="355" spans="1:11">
      <c r="A355" s="4">
        <f t="shared" si="5"/>
        <v>353</v>
      </c>
      <c r="B355" s="4" t="s">
        <v>372</v>
      </c>
      <c r="C355" s="4" t="s">
        <v>12</v>
      </c>
      <c r="D355" s="4" t="s">
        <v>253</v>
      </c>
      <c r="E355" s="4">
        <v>881091</v>
      </c>
      <c r="F355" s="4">
        <v>63.345999999999997</v>
      </c>
      <c r="G355" s="48">
        <v>45687</v>
      </c>
      <c r="H355" s="4" t="s">
        <v>477</v>
      </c>
      <c r="I355" s="48">
        <v>45690</v>
      </c>
      <c r="J355" s="4"/>
      <c r="K355" s="421" t="s">
        <v>1184</v>
      </c>
    </row>
    <row r="356" spans="1:11">
      <c r="A356" s="4">
        <f t="shared" si="5"/>
        <v>354</v>
      </c>
      <c r="B356" s="4" t="s">
        <v>373</v>
      </c>
      <c r="C356" s="4" t="s">
        <v>200</v>
      </c>
      <c r="D356" s="4" t="s">
        <v>253</v>
      </c>
      <c r="E356" s="4">
        <v>2772635</v>
      </c>
      <c r="F356" s="4">
        <v>138.20699999999999</v>
      </c>
      <c r="G356" s="48">
        <v>45680</v>
      </c>
      <c r="H356" s="4" t="s">
        <v>477</v>
      </c>
      <c r="I356" s="48">
        <v>45687</v>
      </c>
      <c r="J356" s="4"/>
      <c r="K356" s="421" t="s">
        <v>1184</v>
      </c>
    </row>
    <row r="357" spans="1:11">
      <c r="A357" s="4">
        <f t="shared" si="5"/>
        <v>355</v>
      </c>
      <c r="B357" s="4" t="s">
        <v>374</v>
      </c>
      <c r="C357" s="4" t="s">
        <v>37</v>
      </c>
      <c r="D357" s="4" t="s">
        <v>253</v>
      </c>
      <c r="E357" s="4">
        <v>3915704.88</v>
      </c>
      <c r="F357" s="4">
        <v>252.47399999999999</v>
      </c>
      <c r="G357" s="48">
        <v>45692</v>
      </c>
      <c r="H357" s="4" t="s">
        <v>477</v>
      </c>
      <c r="I357" s="48">
        <v>45700</v>
      </c>
      <c r="J357" s="4"/>
      <c r="K357" s="421" t="s">
        <v>1184</v>
      </c>
    </row>
    <row r="358" spans="1:11">
      <c r="A358" s="4">
        <f t="shared" si="5"/>
        <v>356</v>
      </c>
      <c r="B358" s="4" t="s">
        <v>375</v>
      </c>
      <c r="C358" s="4" t="s">
        <v>71</v>
      </c>
      <c r="D358" s="4" t="s">
        <v>253</v>
      </c>
      <c r="E358" s="4">
        <v>986514</v>
      </c>
      <c r="F358" s="4">
        <v>65.631</v>
      </c>
      <c r="G358" s="48">
        <v>45691</v>
      </c>
      <c r="H358" s="4" t="s">
        <v>477</v>
      </c>
      <c r="I358" s="48">
        <v>45695</v>
      </c>
      <c r="J358" s="4"/>
      <c r="K358" s="421" t="s">
        <v>1164</v>
      </c>
    </row>
    <row r="359" spans="1:11">
      <c r="A359" s="4">
        <f t="shared" si="5"/>
        <v>357</v>
      </c>
      <c r="B359" s="4" t="s">
        <v>376</v>
      </c>
      <c r="C359" s="4" t="s">
        <v>70</v>
      </c>
      <c r="D359" s="4" t="s">
        <v>253</v>
      </c>
      <c r="E359" s="4">
        <v>2530056</v>
      </c>
      <c r="F359" s="4">
        <v>134.785</v>
      </c>
      <c r="G359" s="48">
        <v>45691</v>
      </c>
      <c r="H359" s="4" t="s">
        <v>477</v>
      </c>
      <c r="I359" s="48">
        <v>45698</v>
      </c>
      <c r="J359" s="4"/>
      <c r="K359" s="421" t="s">
        <v>1110</v>
      </c>
    </row>
    <row r="360" spans="1:11">
      <c r="A360" s="4">
        <f t="shared" si="5"/>
        <v>358</v>
      </c>
      <c r="B360" s="4" t="s">
        <v>377</v>
      </c>
      <c r="C360" s="4" t="s">
        <v>23</v>
      </c>
      <c r="D360" s="4" t="s">
        <v>309</v>
      </c>
      <c r="E360" s="4">
        <v>2075500</v>
      </c>
      <c r="F360" s="4">
        <v>99.33</v>
      </c>
      <c r="G360" s="48">
        <v>45683</v>
      </c>
      <c r="H360" s="4" t="s">
        <v>477</v>
      </c>
      <c r="I360" s="48">
        <v>45692</v>
      </c>
      <c r="J360" s="4"/>
      <c r="K360" s="421" t="s">
        <v>1188</v>
      </c>
    </row>
    <row r="361" spans="1:11" ht="29">
      <c r="A361" s="4">
        <f t="shared" si="5"/>
        <v>359</v>
      </c>
      <c r="B361" s="4" t="s">
        <v>378</v>
      </c>
      <c r="C361" s="4" t="s">
        <v>8</v>
      </c>
      <c r="D361" s="4" t="s">
        <v>309</v>
      </c>
      <c r="E361" s="4">
        <v>5611385.9699999997</v>
      </c>
      <c r="F361" s="4">
        <v>341.95</v>
      </c>
      <c r="G361" s="48">
        <v>45717</v>
      </c>
      <c r="H361" s="4" t="s">
        <v>477</v>
      </c>
      <c r="I361" s="48">
        <v>45805</v>
      </c>
      <c r="J361" s="4" t="s">
        <v>1360</v>
      </c>
      <c r="K361" s="421" t="s">
        <v>1110</v>
      </c>
    </row>
    <row r="362" spans="1:11">
      <c r="A362" s="4">
        <f t="shared" si="5"/>
        <v>360</v>
      </c>
      <c r="B362" s="4" t="s">
        <v>379</v>
      </c>
      <c r="C362" s="4" t="s">
        <v>9</v>
      </c>
      <c r="D362" s="4" t="s">
        <v>738</v>
      </c>
      <c r="E362" s="4"/>
      <c r="F362" s="4">
        <v>448.20800000000003</v>
      </c>
      <c r="G362" s="48">
        <v>45690</v>
      </c>
      <c r="H362" s="4" t="s">
        <v>477</v>
      </c>
      <c r="I362" s="48">
        <v>45699</v>
      </c>
      <c r="J362" s="4"/>
      <c r="K362" s="421" t="s">
        <v>1182</v>
      </c>
    </row>
    <row r="363" spans="1:11">
      <c r="A363" s="4">
        <f t="shared" si="5"/>
        <v>361</v>
      </c>
      <c r="B363" s="4" t="s">
        <v>380</v>
      </c>
      <c r="C363" s="4" t="s">
        <v>23</v>
      </c>
      <c r="D363" s="4" t="s">
        <v>253</v>
      </c>
      <c r="E363" s="4">
        <v>1741972</v>
      </c>
      <c r="F363" s="4">
        <v>80.468999999999994</v>
      </c>
      <c r="G363" s="48">
        <v>45741</v>
      </c>
      <c r="H363" s="4" t="s">
        <v>477</v>
      </c>
      <c r="I363" s="48">
        <v>45754</v>
      </c>
      <c r="J363" s="4"/>
      <c r="K363" s="421" t="s">
        <v>840</v>
      </c>
    </row>
    <row r="364" spans="1:11">
      <c r="A364" s="4">
        <f t="shared" si="5"/>
        <v>362</v>
      </c>
      <c r="B364" s="4" t="s">
        <v>381</v>
      </c>
      <c r="C364" s="4" t="s">
        <v>71</v>
      </c>
      <c r="D364" s="4" t="s">
        <v>253</v>
      </c>
      <c r="E364" s="4">
        <v>986514</v>
      </c>
      <c r="F364" s="4">
        <v>65.631</v>
      </c>
      <c r="G364" s="48">
        <v>45698</v>
      </c>
      <c r="H364" s="4" t="s">
        <v>477</v>
      </c>
      <c r="I364" s="48">
        <v>45701</v>
      </c>
      <c r="J364" s="4"/>
      <c r="K364" s="421" t="s">
        <v>1209</v>
      </c>
    </row>
    <row r="365" spans="1:11">
      <c r="A365" s="4">
        <f t="shared" si="5"/>
        <v>363</v>
      </c>
      <c r="B365" s="4" t="s">
        <v>382</v>
      </c>
      <c r="C365" s="4" t="s">
        <v>12</v>
      </c>
      <c r="D365" s="4" t="s">
        <v>253</v>
      </c>
      <c r="E365" s="4">
        <v>881091</v>
      </c>
      <c r="F365" s="4">
        <v>63.345999999999997</v>
      </c>
      <c r="G365" s="48">
        <v>45689</v>
      </c>
      <c r="H365" s="4" t="s">
        <v>477</v>
      </c>
      <c r="I365" s="48">
        <v>45693</v>
      </c>
      <c r="J365" s="4"/>
      <c r="K365" s="421" t="s">
        <v>1151</v>
      </c>
    </row>
    <row r="366" spans="1:11">
      <c r="A366" s="4">
        <f t="shared" si="5"/>
        <v>364</v>
      </c>
      <c r="B366" s="4" t="s">
        <v>383</v>
      </c>
      <c r="C366" s="4" t="s">
        <v>12</v>
      </c>
      <c r="D366" s="4" t="s">
        <v>253</v>
      </c>
      <c r="E366" s="4">
        <v>881091</v>
      </c>
      <c r="F366" s="4">
        <v>63.345999999999997</v>
      </c>
      <c r="G366" s="48">
        <v>45730</v>
      </c>
      <c r="H366" s="4" t="s">
        <v>477</v>
      </c>
      <c r="I366" s="48">
        <v>45733</v>
      </c>
      <c r="J366" s="4"/>
      <c r="K366" s="421" t="s">
        <v>840</v>
      </c>
    </row>
    <row r="367" spans="1:11">
      <c r="A367" s="4">
        <f t="shared" si="5"/>
        <v>365</v>
      </c>
      <c r="B367" s="4" t="s">
        <v>384</v>
      </c>
      <c r="C367" s="4" t="s">
        <v>12</v>
      </c>
      <c r="D367" s="4" t="s">
        <v>253</v>
      </c>
      <c r="E367" s="4">
        <v>881091</v>
      </c>
      <c r="F367" s="4">
        <v>63.345999999999997</v>
      </c>
      <c r="G367" s="48">
        <v>45693</v>
      </c>
      <c r="H367" s="4" t="s">
        <v>477</v>
      </c>
      <c r="I367" s="48">
        <v>45696</v>
      </c>
      <c r="J367" s="4"/>
      <c r="K367" s="421" t="s">
        <v>1151</v>
      </c>
    </row>
    <row r="368" spans="1:11">
      <c r="A368" s="4">
        <f t="shared" si="5"/>
        <v>366</v>
      </c>
      <c r="B368" s="4" t="s">
        <v>385</v>
      </c>
      <c r="C368" s="4" t="s">
        <v>37</v>
      </c>
      <c r="D368" s="4" t="s">
        <v>253</v>
      </c>
      <c r="E368" s="4">
        <v>3915704.88</v>
      </c>
      <c r="F368" s="4">
        <v>252.47399999999999</v>
      </c>
      <c r="G368" s="48">
        <v>45698</v>
      </c>
      <c r="H368" s="4" t="s">
        <v>477</v>
      </c>
      <c r="I368" s="48">
        <v>45705</v>
      </c>
      <c r="J368" s="4"/>
      <c r="K368" s="421" t="s">
        <v>1151</v>
      </c>
    </row>
    <row r="369" spans="1:11">
      <c r="A369" s="4">
        <f t="shared" si="5"/>
        <v>367</v>
      </c>
      <c r="B369" s="4" t="s">
        <v>386</v>
      </c>
      <c r="C369" s="4" t="s">
        <v>54</v>
      </c>
      <c r="D369" s="4" t="s">
        <v>253</v>
      </c>
      <c r="E369" s="4">
        <v>4251845</v>
      </c>
      <c r="F369" s="4">
        <v>255.73099999999999</v>
      </c>
      <c r="G369" s="48">
        <v>45697</v>
      </c>
      <c r="H369" s="4" t="s">
        <v>477</v>
      </c>
      <c r="I369" s="48">
        <v>45706</v>
      </c>
      <c r="J369" s="4"/>
      <c r="K369" s="421" t="s">
        <v>1164</v>
      </c>
    </row>
    <row r="370" spans="1:11">
      <c r="A370" s="4">
        <f t="shared" si="5"/>
        <v>368</v>
      </c>
      <c r="B370" s="4" t="s">
        <v>387</v>
      </c>
      <c r="C370" s="4" t="s">
        <v>153</v>
      </c>
      <c r="D370" s="4" t="s">
        <v>253</v>
      </c>
      <c r="E370" s="4">
        <v>4251845</v>
      </c>
      <c r="F370" s="4">
        <v>255.73099999999999</v>
      </c>
      <c r="G370" s="48">
        <v>45707</v>
      </c>
      <c r="H370" s="4" t="s">
        <v>477</v>
      </c>
      <c r="I370" s="48">
        <v>45716</v>
      </c>
      <c r="J370" s="4"/>
      <c r="K370" s="421" t="s">
        <v>1228</v>
      </c>
    </row>
    <row r="371" spans="1:11">
      <c r="A371" s="4">
        <f t="shared" si="5"/>
        <v>369</v>
      </c>
      <c r="B371" s="4" t="s">
        <v>388</v>
      </c>
      <c r="C371" s="4" t="s">
        <v>24</v>
      </c>
      <c r="D371" s="4" t="s">
        <v>253</v>
      </c>
      <c r="E371" s="4">
        <v>3743190.59</v>
      </c>
      <c r="F371" s="4">
        <v>189.08099999999999</v>
      </c>
      <c r="G371" s="48">
        <v>45695</v>
      </c>
      <c r="H371" s="4" t="s">
        <v>477</v>
      </c>
      <c r="I371" s="48">
        <v>45703</v>
      </c>
      <c r="J371" s="4"/>
      <c r="K371" s="421" t="s">
        <v>1219</v>
      </c>
    </row>
    <row r="372" spans="1:11">
      <c r="A372" s="4">
        <f t="shared" si="5"/>
        <v>370</v>
      </c>
      <c r="B372" s="4" t="s">
        <v>389</v>
      </c>
      <c r="C372" s="4" t="s">
        <v>24</v>
      </c>
      <c r="D372" s="4" t="s">
        <v>253</v>
      </c>
      <c r="E372" s="4">
        <v>3743190.59</v>
      </c>
      <c r="F372" s="4">
        <v>189.08099999999999</v>
      </c>
      <c r="G372" s="48">
        <v>45701</v>
      </c>
      <c r="H372" s="4" t="s">
        <v>477</v>
      </c>
      <c r="I372" s="48">
        <v>45709</v>
      </c>
      <c r="J372" s="4"/>
      <c r="K372" s="421" t="s">
        <v>1203</v>
      </c>
    </row>
    <row r="373" spans="1:11">
      <c r="A373" s="4">
        <f t="shared" si="5"/>
        <v>371</v>
      </c>
      <c r="B373" s="4" t="s">
        <v>390</v>
      </c>
      <c r="C373" s="4" t="s">
        <v>82</v>
      </c>
      <c r="D373" s="4" t="s">
        <v>309</v>
      </c>
      <c r="E373" s="4"/>
      <c r="F373" s="4">
        <v>162.89599999999999</v>
      </c>
      <c r="G373" s="48">
        <v>45705</v>
      </c>
      <c r="H373" s="4" t="s">
        <v>477</v>
      </c>
      <c r="I373" s="48">
        <v>45716</v>
      </c>
      <c r="J373" s="4"/>
      <c r="K373" s="421" t="s">
        <v>1203</v>
      </c>
    </row>
    <row r="374" spans="1:11">
      <c r="A374" s="4">
        <f t="shared" si="5"/>
        <v>372</v>
      </c>
      <c r="B374" s="4" t="s">
        <v>391</v>
      </c>
      <c r="C374" s="4" t="s">
        <v>25</v>
      </c>
      <c r="D374" s="4" t="s">
        <v>253</v>
      </c>
      <c r="E374" s="4">
        <v>1880164</v>
      </c>
      <c r="F374" s="4">
        <v>89.905000000000001</v>
      </c>
      <c r="G374" s="48">
        <v>45718</v>
      </c>
      <c r="H374" s="4" t="s">
        <v>477</v>
      </c>
      <c r="I374" s="48">
        <v>45735</v>
      </c>
      <c r="J374" s="4"/>
      <c r="K374" s="421" t="s">
        <v>1203</v>
      </c>
    </row>
    <row r="375" spans="1:11">
      <c r="A375" s="4">
        <f t="shared" si="5"/>
        <v>373</v>
      </c>
      <c r="B375" s="4" t="s">
        <v>392</v>
      </c>
      <c r="C375" s="4" t="s">
        <v>1196</v>
      </c>
      <c r="D375" s="4" t="s">
        <v>253</v>
      </c>
      <c r="E375" s="4"/>
      <c r="F375" s="4">
        <v>213.31800000000001</v>
      </c>
      <c r="G375" s="48">
        <v>45702</v>
      </c>
      <c r="H375" s="4" t="s">
        <v>477</v>
      </c>
      <c r="I375" s="48">
        <v>45711</v>
      </c>
      <c r="J375" s="4"/>
      <c r="K375" s="421" t="s">
        <v>1184</v>
      </c>
    </row>
    <row r="376" spans="1:11">
      <c r="A376" s="4">
        <f t="shared" si="5"/>
        <v>374</v>
      </c>
      <c r="B376" s="4" t="s">
        <v>663</v>
      </c>
      <c r="C376" s="4" t="s">
        <v>12</v>
      </c>
      <c r="D376" s="4" t="s">
        <v>253</v>
      </c>
      <c r="E376" s="4">
        <v>881091</v>
      </c>
      <c r="F376" s="4">
        <v>63.345999999999997</v>
      </c>
      <c r="G376" s="48">
        <v>45712</v>
      </c>
      <c r="H376" s="4" t="s">
        <v>477</v>
      </c>
      <c r="I376" s="48">
        <v>45715</v>
      </c>
      <c r="J376" s="4"/>
      <c r="K376" s="421" t="s">
        <v>1184</v>
      </c>
    </row>
    <row r="377" spans="1:11">
      <c r="A377" s="4">
        <f t="shared" si="5"/>
        <v>375</v>
      </c>
      <c r="B377" s="4" t="s">
        <v>664</v>
      </c>
      <c r="C377" s="4" t="s">
        <v>11</v>
      </c>
      <c r="D377" s="4" t="s">
        <v>253</v>
      </c>
      <c r="E377" s="4">
        <v>881091</v>
      </c>
      <c r="F377" s="4">
        <v>63.345999999999997</v>
      </c>
      <c r="G377" s="48">
        <v>45714</v>
      </c>
      <c r="H377" s="4" t="s">
        <v>477</v>
      </c>
      <c r="I377" s="48">
        <v>45716</v>
      </c>
      <c r="J377" s="4"/>
      <c r="K377" s="421" t="s">
        <v>1184</v>
      </c>
    </row>
    <row r="378" spans="1:11">
      <c r="A378" s="4">
        <f t="shared" si="5"/>
        <v>376</v>
      </c>
      <c r="B378" s="4" t="s">
        <v>665</v>
      </c>
      <c r="C378" s="4" t="s">
        <v>11</v>
      </c>
      <c r="D378" s="4" t="s">
        <v>253</v>
      </c>
      <c r="E378" s="4">
        <v>881091</v>
      </c>
      <c r="F378" s="4">
        <v>63.345999999999997</v>
      </c>
      <c r="G378" s="48">
        <v>45719</v>
      </c>
      <c r="H378" s="4" t="s">
        <v>477</v>
      </c>
      <c r="I378" s="48">
        <v>45723</v>
      </c>
      <c r="J378" s="4"/>
      <c r="K378" s="421" t="s">
        <v>1253</v>
      </c>
    </row>
    <row r="379" spans="1:11">
      <c r="A379" s="4">
        <f t="shared" si="5"/>
        <v>377</v>
      </c>
      <c r="B379" s="4" t="s">
        <v>666</v>
      </c>
      <c r="C379" s="4" t="s">
        <v>12</v>
      </c>
      <c r="D379" s="4" t="s">
        <v>309</v>
      </c>
      <c r="E379" s="4">
        <v>1086615</v>
      </c>
      <c r="F379" s="4">
        <v>80.771000000000001</v>
      </c>
      <c r="G379" s="48">
        <v>45710</v>
      </c>
      <c r="H379" s="4" t="s">
        <v>477</v>
      </c>
      <c r="I379" s="48">
        <v>45715</v>
      </c>
      <c r="J379" s="4"/>
      <c r="K379" s="421" t="s">
        <v>1160</v>
      </c>
    </row>
    <row r="380" spans="1:11">
      <c r="A380" s="4">
        <f t="shared" si="5"/>
        <v>378</v>
      </c>
      <c r="B380" s="4" t="s">
        <v>667</v>
      </c>
      <c r="C380" s="4" t="s">
        <v>11</v>
      </c>
      <c r="D380" s="4" t="s">
        <v>253</v>
      </c>
      <c r="E380" s="4">
        <v>881091</v>
      </c>
      <c r="F380" s="4">
        <v>63.345999999999997</v>
      </c>
      <c r="G380" s="48">
        <v>45711</v>
      </c>
      <c r="H380" s="4" t="s">
        <v>477</v>
      </c>
      <c r="I380" s="48">
        <v>45716</v>
      </c>
      <c r="J380" s="4"/>
      <c r="K380" s="421" t="s">
        <v>1233</v>
      </c>
    </row>
    <row r="381" spans="1:11">
      <c r="A381" s="4">
        <f t="shared" si="5"/>
        <v>379</v>
      </c>
      <c r="B381" s="4" t="s">
        <v>668</v>
      </c>
      <c r="C381" s="4" t="s">
        <v>55</v>
      </c>
      <c r="D381" s="4" t="s">
        <v>253</v>
      </c>
      <c r="E381" s="4">
        <v>986514</v>
      </c>
      <c r="F381" s="4">
        <v>65.631</v>
      </c>
      <c r="G381" s="48">
        <v>45700</v>
      </c>
      <c r="H381" s="4" t="s">
        <v>477</v>
      </c>
      <c r="I381" s="48">
        <v>45704</v>
      </c>
      <c r="J381" s="4"/>
      <c r="K381" s="421" t="s">
        <v>1102</v>
      </c>
    </row>
    <row r="382" spans="1:11">
      <c r="A382" s="4">
        <f t="shared" si="5"/>
        <v>380</v>
      </c>
      <c r="B382" s="4" t="s">
        <v>393</v>
      </c>
      <c r="C382" s="4" t="s">
        <v>8</v>
      </c>
      <c r="D382" s="4" t="s">
        <v>253</v>
      </c>
      <c r="E382" s="4">
        <v>4801423</v>
      </c>
      <c r="F382" s="4">
        <v>298.55399999999997</v>
      </c>
      <c r="G382" s="48">
        <v>45748</v>
      </c>
      <c r="H382" s="4" t="s">
        <v>477</v>
      </c>
      <c r="I382" s="48">
        <v>45758</v>
      </c>
      <c r="J382" s="4"/>
      <c r="K382" s="421" t="s">
        <v>1115</v>
      </c>
    </row>
    <row r="383" spans="1:11">
      <c r="A383" s="4">
        <f t="shared" si="5"/>
        <v>381</v>
      </c>
      <c r="B383" s="4" t="s">
        <v>394</v>
      </c>
      <c r="C383" s="4" t="s">
        <v>8</v>
      </c>
      <c r="D383" s="4" t="s">
        <v>606</v>
      </c>
      <c r="E383" s="4">
        <v>6685851</v>
      </c>
      <c r="F383" s="4">
        <v>390.68200000000002</v>
      </c>
      <c r="G383" s="48">
        <v>45706</v>
      </c>
      <c r="H383" s="4" t="s">
        <v>477</v>
      </c>
      <c r="I383" s="48">
        <v>45716</v>
      </c>
      <c r="J383" s="4"/>
      <c r="K383" s="421" t="s">
        <v>1102</v>
      </c>
    </row>
    <row r="384" spans="1:11">
      <c r="A384" s="4">
        <f t="shared" si="5"/>
        <v>382</v>
      </c>
      <c r="B384" s="4" t="s">
        <v>395</v>
      </c>
      <c r="C384" s="4" t="s">
        <v>169</v>
      </c>
      <c r="D384" s="4" t="s">
        <v>738</v>
      </c>
      <c r="E384" s="4">
        <v>3850981</v>
      </c>
      <c r="F384" s="4">
        <v>173.06100000000001</v>
      </c>
      <c r="G384" s="48">
        <v>45739</v>
      </c>
      <c r="H384" s="4" t="s">
        <v>477</v>
      </c>
      <c r="I384" s="48">
        <v>45753</v>
      </c>
      <c r="J384" s="4"/>
      <c r="K384" s="421" t="s">
        <v>1102</v>
      </c>
    </row>
    <row r="385" spans="1:11">
      <c r="A385" s="4">
        <f t="shared" si="5"/>
        <v>383</v>
      </c>
      <c r="B385" s="4" t="s">
        <v>396</v>
      </c>
      <c r="C385" s="4" t="s">
        <v>80</v>
      </c>
      <c r="D385" s="4" t="s">
        <v>606</v>
      </c>
      <c r="E385" s="4"/>
      <c r="F385" s="4">
        <v>113.343</v>
      </c>
      <c r="G385" s="48">
        <v>45707</v>
      </c>
      <c r="H385" s="4" t="s">
        <v>477</v>
      </c>
      <c r="I385" s="48">
        <v>45715</v>
      </c>
      <c r="J385" s="4"/>
      <c r="K385" s="421" t="s">
        <v>1101</v>
      </c>
    </row>
    <row r="386" spans="1:11">
      <c r="A386" s="4">
        <f t="shared" si="5"/>
        <v>384</v>
      </c>
      <c r="B386" s="4" t="s">
        <v>397</v>
      </c>
      <c r="C386" s="4" t="s">
        <v>11</v>
      </c>
      <c r="D386" s="4" t="s">
        <v>253</v>
      </c>
      <c r="E386" s="4">
        <v>881091</v>
      </c>
      <c r="F386" s="4">
        <v>63.345999999999997</v>
      </c>
      <c r="G386" s="48">
        <v>45718</v>
      </c>
      <c r="H386" s="4" t="s">
        <v>477</v>
      </c>
      <c r="I386" s="48">
        <v>45722</v>
      </c>
      <c r="J386" s="4"/>
      <c r="K386" s="421" t="s">
        <v>840</v>
      </c>
    </row>
    <row r="387" spans="1:11">
      <c r="A387" s="4">
        <f t="shared" si="5"/>
        <v>385</v>
      </c>
      <c r="B387" s="4" t="s">
        <v>669</v>
      </c>
      <c r="C387" s="4" t="s">
        <v>11</v>
      </c>
      <c r="D387" s="4" t="s">
        <v>253</v>
      </c>
      <c r="E387" s="4">
        <v>881091</v>
      </c>
      <c r="F387" s="4">
        <v>63.345999999999997</v>
      </c>
      <c r="G387" s="48">
        <v>45706</v>
      </c>
      <c r="H387" s="4" t="s">
        <v>477</v>
      </c>
      <c r="I387" s="48">
        <v>45709</v>
      </c>
      <c r="J387" s="4"/>
      <c r="K387" s="421" t="s">
        <v>1164</v>
      </c>
    </row>
    <row r="388" spans="1:11">
      <c r="A388" s="4">
        <f t="shared" si="5"/>
        <v>386</v>
      </c>
      <c r="B388" s="4" t="s">
        <v>670</v>
      </c>
      <c r="C388" s="4" t="s">
        <v>11</v>
      </c>
      <c r="D388" s="4" t="s">
        <v>253</v>
      </c>
      <c r="E388" s="4">
        <v>881091</v>
      </c>
      <c r="F388" s="4">
        <v>63.345999999999997</v>
      </c>
      <c r="G388" s="48">
        <v>45726</v>
      </c>
      <c r="H388" s="4" t="s">
        <v>477</v>
      </c>
      <c r="I388" s="48">
        <v>45729</v>
      </c>
      <c r="J388" s="4"/>
      <c r="K388" s="421" t="s">
        <v>1184</v>
      </c>
    </row>
    <row r="389" spans="1:11">
      <c r="A389" s="4">
        <f t="shared" ref="A389:A452" si="6">A388+1</f>
        <v>387</v>
      </c>
      <c r="B389" s="4" t="s">
        <v>398</v>
      </c>
      <c r="C389" s="4" t="s">
        <v>166</v>
      </c>
      <c r="D389" s="4" t="s">
        <v>606</v>
      </c>
      <c r="E389" s="4"/>
      <c r="F389" s="4">
        <v>113.896</v>
      </c>
      <c r="G389" s="48">
        <v>45739</v>
      </c>
      <c r="H389" s="4" t="s">
        <v>477</v>
      </c>
      <c r="I389" s="48">
        <v>45745</v>
      </c>
      <c r="J389" s="4"/>
      <c r="K389" s="421" t="s">
        <v>1184</v>
      </c>
    </row>
    <row r="390" spans="1:11">
      <c r="A390" s="4">
        <f t="shared" si="6"/>
        <v>388</v>
      </c>
      <c r="B390" s="4" t="s">
        <v>399</v>
      </c>
      <c r="C390" s="4" t="s">
        <v>1251</v>
      </c>
      <c r="D390" s="4" t="s">
        <v>738</v>
      </c>
      <c r="E390" s="4"/>
      <c r="F390" s="4">
        <v>197.88200000000001</v>
      </c>
      <c r="G390" s="48">
        <v>45717</v>
      </c>
      <c r="H390" s="4" t="s">
        <v>477</v>
      </c>
      <c r="I390" s="48">
        <v>45729</v>
      </c>
      <c r="J390" s="4"/>
      <c r="K390" s="421" t="s">
        <v>1164</v>
      </c>
    </row>
    <row r="391" spans="1:11">
      <c r="A391" s="4">
        <f t="shared" si="6"/>
        <v>389</v>
      </c>
      <c r="B391" s="4" t="s">
        <v>400</v>
      </c>
      <c r="C391" s="4" t="s">
        <v>166</v>
      </c>
      <c r="D391" s="4" t="s">
        <v>738</v>
      </c>
      <c r="E391" s="4"/>
      <c r="F391" s="4">
        <v>138.16399999999999</v>
      </c>
      <c r="G391" s="48">
        <v>45743</v>
      </c>
      <c r="H391" s="4" t="s">
        <v>477</v>
      </c>
      <c r="I391" s="48">
        <v>45747</v>
      </c>
      <c r="J391" s="4"/>
      <c r="K391" s="421" t="s">
        <v>1164</v>
      </c>
    </row>
    <row r="392" spans="1:11">
      <c r="A392" s="4">
        <f t="shared" si="6"/>
        <v>390</v>
      </c>
      <c r="B392" s="4" t="s">
        <v>401</v>
      </c>
      <c r="C392" s="4" t="s">
        <v>24</v>
      </c>
      <c r="D392" s="4" t="s">
        <v>606</v>
      </c>
      <c r="E392" s="4">
        <v>5295995.92</v>
      </c>
      <c r="F392" s="4">
        <v>266.81799999999998</v>
      </c>
      <c r="G392" s="48">
        <v>45732</v>
      </c>
      <c r="H392" s="4" t="s">
        <v>477</v>
      </c>
      <c r="I392" s="48">
        <v>45742</v>
      </c>
      <c r="J392" s="4"/>
      <c r="K392" s="421" t="s">
        <v>1164</v>
      </c>
    </row>
    <row r="393" spans="1:11">
      <c r="A393" s="4">
        <f t="shared" si="6"/>
        <v>391</v>
      </c>
      <c r="B393" s="4" t="s">
        <v>402</v>
      </c>
      <c r="C393" s="4" t="s">
        <v>12</v>
      </c>
      <c r="D393" s="4" t="s">
        <v>606</v>
      </c>
      <c r="E393" s="4">
        <v>1287409</v>
      </c>
      <c r="F393" s="4">
        <v>91.087999999999994</v>
      </c>
      <c r="G393" s="48">
        <v>45704</v>
      </c>
      <c r="H393" s="4" t="s">
        <v>477</v>
      </c>
      <c r="I393" s="48">
        <v>45710</v>
      </c>
      <c r="J393" s="4"/>
      <c r="K393" s="421" t="s">
        <v>1234</v>
      </c>
    </row>
    <row r="394" spans="1:11">
      <c r="A394" s="4">
        <f t="shared" si="6"/>
        <v>392</v>
      </c>
      <c r="B394" s="4" t="s">
        <v>403</v>
      </c>
      <c r="C394" s="4" t="s">
        <v>37</v>
      </c>
      <c r="D394" s="4" t="s">
        <v>309</v>
      </c>
      <c r="E394" s="4">
        <v>4780790.5</v>
      </c>
      <c r="F394" s="4">
        <v>306.05200000000002</v>
      </c>
      <c r="G394" s="48">
        <v>45718</v>
      </c>
      <c r="H394" s="4" t="s">
        <v>477</v>
      </c>
      <c r="I394" s="48">
        <v>45737</v>
      </c>
      <c r="J394" s="4"/>
      <c r="K394" s="421" t="s">
        <v>1184</v>
      </c>
    </row>
    <row r="395" spans="1:11">
      <c r="A395" s="4">
        <f t="shared" si="6"/>
        <v>393</v>
      </c>
      <c r="B395" s="4" t="s">
        <v>404</v>
      </c>
      <c r="C395" s="4" t="s">
        <v>37</v>
      </c>
      <c r="D395" s="4" t="s">
        <v>606</v>
      </c>
      <c r="E395" s="4">
        <v>5576159.9199999999</v>
      </c>
      <c r="F395" s="4">
        <v>346.952</v>
      </c>
      <c r="G395" s="48">
        <v>45715</v>
      </c>
      <c r="H395" s="4" t="s">
        <v>477</v>
      </c>
      <c r="I395" s="48">
        <v>45728</v>
      </c>
      <c r="J395" s="4"/>
      <c r="K395" s="421" t="s">
        <v>1209</v>
      </c>
    </row>
    <row r="396" spans="1:11">
      <c r="A396" s="4">
        <f t="shared" si="6"/>
        <v>394</v>
      </c>
      <c r="B396" s="4" t="s">
        <v>671</v>
      </c>
      <c r="C396" s="4" t="s">
        <v>12</v>
      </c>
      <c r="D396" s="4" t="s">
        <v>606</v>
      </c>
      <c r="E396" s="4">
        <v>1287409</v>
      </c>
      <c r="F396" s="4">
        <v>91.087999999999994</v>
      </c>
      <c r="G396" s="48">
        <v>45711</v>
      </c>
      <c r="H396" s="4" t="s">
        <v>477</v>
      </c>
      <c r="I396" s="48">
        <v>45714</v>
      </c>
      <c r="J396" s="4"/>
      <c r="K396" s="421" t="s">
        <v>1209</v>
      </c>
    </row>
    <row r="397" spans="1:11">
      <c r="A397" s="4">
        <f t="shared" si="6"/>
        <v>395</v>
      </c>
      <c r="B397" s="4" t="s">
        <v>672</v>
      </c>
      <c r="C397" s="4" t="s">
        <v>55</v>
      </c>
      <c r="D397" s="4" t="s">
        <v>253</v>
      </c>
      <c r="E397" s="4">
        <v>986514</v>
      </c>
      <c r="F397" s="4">
        <v>65.631</v>
      </c>
      <c r="G397" s="48">
        <v>45712</v>
      </c>
      <c r="H397" s="4" t="s">
        <v>477</v>
      </c>
      <c r="I397" s="48">
        <v>45716</v>
      </c>
      <c r="J397" s="4"/>
      <c r="K397" s="421" t="s">
        <v>1240</v>
      </c>
    </row>
    <row r="398" spans="1:11">
      <c r="A398" s="4">
        <f t="shared" si="6"/>
        <v>396</v>
      </c>
      <c r="B398" s="4" t="s">
        <v>673</v>
      </c>
      <c r="C398" s="4" t="s">
        <v>11</v>
      </c>
      <c r="D398" s="4" t="s">
        <v>253</v>
      </c>
      <c r="E398" s="4">
        <v>881091</v>
      </c>
      <c r="F398" s="4">
        <v>63.345999999999997</v>
      </c>
      <c r="G398" s="48">
        <v>45719</v>
      </c>
      <c r="H398" s="4" t="s">
        <v>477</v>
      </c>
      <c r="I398" s="48">
        <v>45723</v>
      </c>
      <c r="J398" s="4"/>
      <c r="K398" s="421" t="s">
        <v>1184</v>
      </c>
    </row>
    <row r="399" spans="1:11">
      <c r="A399" s="4">
        <f t="shared" si="6"/>
        <v>397</v>
      </c>
      <c r="B399" s="4" t="s">
        <v>674</v>
      </c>
      <c r="C399" s="4" t="s">
        <v>12</v>
      </c>
      <c r="D399" s="4" t="s">
        <v>253</v>
      </c>
      <c r="E399" s="4">
        <v>881091</v>
      </c>
      <c r="F399" s="4">
        <v>63.345999999999997</v>
      </c>
      <c r="G399" s="48">
        <v>45712</v>
      </c>
      <c r="H399" s="4" t="s">
        <v>477</v>
      </c>
      <c r="I399" s="48">
        <v>45715</v>
      </c>
      <c r="J399" s="4"/>
      <c r="K399" s="421" t="s">
        <v>1164</v>
      </c>
    </row>
    <row r="400" spans="1:11">
      <c r="A400" s="4">
        <f t="shared" si="6"/>
        <v>398</v>
      </c>
      <c r="B400" s="4" t="s">
        <v>675</v>
      </c>
      <c r="C400" s="4" t="s">
        <v>1259</v>
      </c>
      <c r="D400" s="4" t="s">
        <v>253</v>
      </c>
      <c r="E400" s="4">
        <v>2772635</v>
      </c>
      <c r="F400" s="4">
        <v>138.20699999999999</v>
      </c>
      <c r="G400" s="48">
        <v>45725</v>
      </c>
      <c r="H400" s="4" t="s">
        <v>477</v>
      </c>
      <c r="I400" s="48">
        <v>45742</v>
      </c>
      <c r="J400" s="4"/>
      <c r="K400" s="421" t="s">
        <v>1229</v>
      </c>
    </row>
    <row r="401" spans="1:11">
      <c r="A401" s="4">
        <f t="shared" si="6"/>
        <v>399</v>
      </c>
      <c r="B401" s="4" t="s">
        <v>676</v>
      </c>
      <c r="C401" s="4" t="s">
        <v>22</v>
      </c>
      <c r="D401" s="4" t="s">
        <v>253</v>
      </c>
      <c r="E401" s="4">
        <v>986514</v>
      </c>
      <c r="F401" s="4">
        <v>65.631</v>
      </c>
      <c r="G401" s="48">
        <v>45713</v>
      </c>
      <c r="H401" s="4" t="s">
        <v>477</v>
      </c>
      <c r="I401" s="48">
        <v>45716</v>
      </c>
      <c r="J401" s="4"/>
      <c r="K401" s="421" t="s">
        <v>1229</v>
      </c>
    </row>
    <row r="402" spans="1:11">
      <c r="A402" s="4">
        <f t="shared" si="6"/>
        <v>400</v>
      </c>
      <c r="B402" s="4" t="s">
        <v>677</v>
      </c>
      <c r="C402" s="4" t="s">
        <v>22</v>
      </c>
      <c r="D402" s="4" t="s">
        <v>253</v>
      </c>
      <c r="E402" s="4">
        <v>986514</v>
      </c>
      <c r="F402" s="4">
        <v>65.631</v>
      </c>
      <c r="G402" s="48">
        <v>45706</v>
      </c>
      <c r="H402" s="4" t="s">
        <v>477</v>
      </c>
      <c r="I402" s="48">
        <v>45712</v>
      </c>
      <c r="J402" s="4"/>
      <c r="K402" s="421" t="s">
        <v>1229</v>
      </c>
    </row>
    <row r="403" spans="1:11">
      <c r="A403" s="4">
        <f t="shared" si="6"/>
        <v>401</v>
      </c>
      <c r="B403" s="4" t="s">
        <v>678</v>
      </c>
      <c r="C403" s="4" t="s">
        <v>71</v>
      </c>
      <c r="D403" s="4" t="s">
        <v>253</v>
      </c>
      <c r="E403" s="4">
        <v>986514</v>
      </c>
      <c r="F403" s="4">
        <v>65.631</v>
      </c>
      <c r="G403" s="48">
        <v>45719</v>
      </c>
      <c r="H403" s="4" t="s">
        <v>477</v>
      </c>
      <c r="I403" s="48">
        <v>45723</v>
      </c>
      <c r="J403" s="4"/>
      <c r="K403" s="421" t="s">
        <v>1229</v>
      </c>
    </row>
    <row r="404" spans="1:11">
      <c r="A404" s="4">
        <f t="shared" si="6"/>
        <v>402</v>
      </c>
      <c r="B404" s="4" t="s">
        <v>679</v>
      </c>
      <c r="C404" s="4" t="s">
        <v>55</v>
      </c>
      <c r="D404" s="4" t="s">
        <v>253</v>
      </c>
      <c r="E404" s="4">
        <v>986514</v>
      </c>
      <c r="F404" s="4">
        <v>65.631</v>
      </c>
      <c r="G404" s="48">
        <v>45682</v>
      </c>
      <c r="H404" s="4" t="s">
        <v>477</v>
      </c>
      <c r="I404" s="48">
        <v>45686</v>
      </c>
      <c r="J404" s="4"/>
      <c r="K404" s="421" t="s">
        <v>1110</v>
      </c>
    </row>
    <row r="405" spans="1:11">
      <c r="A405" s="4">
        <f t="shared" si="6"/>
        <v>403</v>
      </c>
      <c r="B405" s="4" t="s">
        <v>680</v>
      </c>
      <c r="C405" s="4" t="s">
        <v>12</v>
      </c>
      <c r="D405" s="4" t="s">
        <v>253</v>
      </c>
      <c r="E405" s="4">
        <v>881091</v>
      </c>
      <c r="F405" s="4">
        <v>63.345999999999997</v>
      </c>
      <c r="G405" s="48">
        <v>45686</v>
      </c>
      <c r="H405" s="4" t="s">
        <v>477</v>
      </c>
      <c r="I405" s="48">
        <v>45688</v>
      </c>
      <c r="J405" s="4"/>
      <c r="K405" s="421" t="s">
        <v>1110</v>
      </c>
    </row>
    <row r="406" spans="1:11">
      <c r="A406" s="4">
        <f t="shared" si="6"/>
        <v>404</v>
      </c>
      <c r="B406" s="4" t="s">
        <v>681</v>
      </c>
      <c r="C406" s="4" t="s">
        <v>12</v>
      </c>
      <c r="D406" s="4" t="s">
        <v>253</v>
      </c>
      <c r="E406" s="4">
        <v>881091</v>
      </c>
      <c r="F406" s="4">
        <v>63.345999999999997</v>
      </c>
      <c r="G406" s="48">
        <v>45665</v>
      </c>
      <c r="H406" s="4" t="s">
        <v>477</v>
      </c>
      <c r="I406" s="48">
        <v>45668</v>
      </c>
      <c r="J406" s="4"/>
      <c r="K406" s="421" t="s">
        <v>1110</v>
      </c>
    </row>
    <row r="407" spans="1:11">
      <c r="A407" s="4">
        <f t="shared" si="6"/>
        <v>405</v>
      </c>
      <c r="B407" s="4" t="s">
        <v>682</v>
      </c>
      <c r="C407" s="4" t="s">
        <v>25</v>
      </c>
      <c r="D407" s="4" t="s">
        <v>253</v>
      </c>
      <c r="E407" s="4">
        <v>1880164</v>
      </c>
      <c r="F407" s="4">
        <v>89.905000000000001</v>
      </c>
      <c r="G407" s="48">
        <v>45671</v>
      </c>
      <c r="H407" s="4" t="s">
        <v>477</v>
      </c>
      <c r="I407" s="48">
        <v>45676</v>
      </c>
      <c r="J407" s="4"/>
      <c r="K407" s="421" t="s">
        <v>1115</v>
      </c>
    </row>
    <row r="408" spans="1:11">
      <c r="A408" s="4">
        <f t="shared" si="6"/>
        <v>406</v>
      </c>
      <c r="B408" s="4" t="s">
        <v>405</v>
      </c>
      <c r="C408" s="4" t="s">
        <v>12</v>
      </c>
      <c r="D408" s="4" t="s">
        <v>253</v>
      </c>
      <c r="E408" s="4">
        <v>881091</v>
      </c>
      <c r="F408" s="4">
        <v>63.345999999999997</v>
      </c>
      <c r="G408" s="48">
        <v>45664</v>
      </c>
      <c r="H408" s="4" t="s">
        <v>477</v>
      </c>
      <c r="I408" s="48">
        <v>45667</v>
      </c>
      <c r="J408" s="4"/>
      <c r="K408" s="421" t="s">
        <v>1115</v>
      </c>
    </row>
    <row r="409" spans="1:11">
      <c r="A409" s="4">
        <f t="shared" si="6"/>
        <v>407</v>
      </c>
      <c r="B409" s="4" t="s">
        <v>406</v>
      </c>
      <c r="C409" s="4" t="s">
        <v>12</v>
      </c>
      <c r="D409" s="4" t="s">
        <v>253</v>
      </c>
      <c r="E409" s="4">
        <v>881091</v>
      </c>
      <c r="F409" s="4">
        <v>63.345999999999997</v>
      </c>
      <c r="G409" s="48">
        <v>45668</v>
      </c>
      <c r="H409" s="4" t="s">
        <v>477</v>
      </c>
      <c r="I409" s="48">
        <v>45670</v>
      </c>
      <c r="J409" s="4"/>
      <c r="K409" s="421" t="s">
        <v>1115</v>
      </c>
    </row>
    <row r="410" spans="1:11">
      <c r="A410" s="4">
        <f t="shared" si="6"/>
        <v>408</v>
      </c>
      <c r="B410" s="4" t="s">
        <v>407</v>
      </c>
      <c r="C410" s="4" t="s">
        <v>12</v>
      </c>
      <c r="D410" s="4" t="s">
        <v>253</v>
      </c>
      <c r="E410" s="4">
        <v>881091</v>
      </c>
      <c r="F410" s="4">
        <v>63.345999999999997</v>
      </c>
      <c r="G410" s="48">
        <v>45667</v>
      </c>
      <c r="H410" s="4" t="s">
        <v>477</v>
      </c>
      <c r="I410" s="48">
        <v>45670</v>
      </c>
      <c r="J410" s="4"/>
      <c r="K410" s="421" t="s">
        <v>1102</v>
      </c>
    </row>
    <row r="411" spans="1:11">
      <c r="A411" s="4">
        <f t="shared" si="6"/>
        <v>409</v>
      </c>
      <c r="B411" s="4" t="s">
        <v>408</v>
      </c>
      <c r="C411" s="4" t="s">
        <v>37</v>
      </c>
      <c r="D411" s="4" t="s">
        <v>253</v>
      </c>
      <c r="E411" s="4">
        <v>3915704.88</v>
      </c>
      <c r="F411" s="4">
        <v>252.47399999999999</v>
      </c>
      <c r="G411" s="48">
        <v>45671</v>
      </c>
      <c r="H411" s="4" t="s">
        <v>477</v>
      </c>
      <c r="I411" s="48">
        <v>45680</v>
      </c>
      <c r="J411" s="4"/>
      <c r="K411" s="421" t="s">
        <v>1102</v>
      </c>
    </row>
    <row r="412" spans="1:11">
      <c r="A412" s="4">
        <f t="shared" si="6"/>
        <v>410</v>
      </c>
      <c r="B412" s="4" t="s">
        <v>409</v>
      </c>
      <c r="C412" s="4" t="s">
        <v>11</v>
      </c>
      <c r="D412" s="4" t="s">
        <v>253</v>
      </c>
      <c r="E412" s="4">
        <v>881091</v>
      </c>
      <c r="F412" s="4">
        <v>63.345999999999997</v>
      </c>
      <c r="G412" s="48">
        <v>45669</v>
      </c>
      <c r="H412" s="4" t="s">
        <v>477</v>
      </c>
      <c r="I412" s="48">
        <v>45673</v>
      </c>
      <c r="J412" s="4"/>
      <c r="K412" s="421" t="s">
        <v>1110</v>
      </c>
    </row>
    <row r="413" spans="1:11">
      <c r="A413" s="4">
        <f t="shared" si="6"/>
        <v>411</v>
      </c>
      <c r="B413" s="4" t="s">
        <v>410</v>
      </c>
      <c r="C413" s="4" t="s">
        <v>166</v>
      </c>
      <c r="D413" s="4" t="s">
        <v>606</v>
      </c>
      <c r="E413" s="4"/>
      <c r="F413" s="4">
        <v>113.896</v>
      </c>
      <c r="G413" s="48">
        <v>45539</v>
      </c>
      <c r="H413" s="4" t="s">
        <v>477</v>
      </c>
      <c r="I413" s="48">
        <v>45554</v>
      </c>
      <c r="J413" s="4"/>
      <c r="K413" s="421" t="s">
        <v>842</v>
      </c>
    </row>
    <row r="414" spans="1:11">
      <c r="A414" s="4">
        <f t="shared" si="6"/>
        <v>412</v>
      </c>
      <c r="B414" s="4" t="s">
        <v>411</v>
      </c>
      <c r="C414" s="4" t="s">
        <v>331</v>
      </c>
      <c r="D414" s="4" t="s">
        <v>253</v>
      </c>
      <c r="E414" s="4">
        <v>3216269</v>
      </c>
      <c r="F414" s="4">
        <v>131.84899999999999</v>
      </c>
      <c r="G414" s="48">
        <v>45674</v>
      </c>
      <c r="H414" s="4" t="s">
        <v>477</v>
      </c>
      <c r="I414" s="48">
        <v>45681</v>
      </c>
      <c r="J414" s="4"/>
      <c r="K414" s="421" t="s">
        <v>1110</v>
      </c>
    </row>
    <row r="415" spans="1:11">
      <c r="A415" s="4">
        <f t="shared" si="6"/>
        <v>413</v>
      </c>
      <c r="B415" s="4" t="s">
        <v>412</v>
      </c>
      <c r="C415" s="4" t="s">
        <v>10</v>
      </c>
      <c r="D415" s="4" t="s">
        <v>253</v>
      </c>
      <c r="E415" s="4">
        <v>2328166.27</v>
      </c>
      <c r="F415" s="4">
        <v>117.033</v>
      </c>
      <c r="G415" s="48">
        <v>45665</v>
      </c>
      <c r="H415" s="4" t="s">
        <v>477</v>
      </c>
      <c r="I415" s="48">
        <v>45676</v>
      </c>
      <c r="J415" s="4"/>
      <c r="K415" s="421" t="s">
        <v>840</v>
      </c>
    </row>
    <row r="416" spans="1:11">
      <c r="A416" s="4">
        <f t="shared" si="6"/>
        <v>414</v>
      </c>
      <c r="B416" s="4" t="s">
        <v>413</v>
      </c>
      <c r="C416" s="4" t="s">
        <v>25</v>
      </c>
      <c r="D416" s="4" t="s">
        <v>606</v>
      </c>
      <c r="E416" s="4">
        <v>2986642.46</v>
      </c>
      <c r="F416" s="4">
        <v>132.20500000000001</v>
      </c>
      <c r="G416" s="48">
        <v>45508</v>
      </c>
      <c r="H416" s="4" t="s">
        <v>477</v>
      </c>
      <c r="I416" s="48">
        <v>45526</v>
      </c>
      <c r="J416" s="4"/>
      <c r="K416" s="421"/>
    </row>
    <row r="417" spans="1:11">
      <c r="A417" s="4">
        <f t="shared" si="6"/>
        <v>415</v>
      </c>
      <c r="B417" s="4" t="s">
        <v>414</v>
      </c>
      <c r="C417" s="4" t="s">
        <v>153</v>
      </c>
      <c r="D417" s="4" t="s">
        <v>606</v>
      </c>
      <c r="E417" s="4">
        <v>5918512</v>
      </c>
      <c r="F417" s="4">
        <v>351.74799999999999</v>
      </c>
      <c r="G417" s="48">
        <v>45548</v>
      </c>
      <c r="H417" s="4" t="s">
        <v>477</v>
      </c>
      <c r="I417" s="48">
        <v>45575</v>
      </c>
      <c r="J417" s="4"/>
      <c r="K417" s="421" t="s">
        <v>840</v>
      </c>
    </row>
    <row r="418" spans="1:11">
      <c r="A418" s="4">
        <f t="shared" si="6"/>
        <v>416</v>
      </c>
      <c r="B418" s="4" t="s">
        <v>415</v>
      </c>
      <c r="C418" s="4" t="s">
        <v>71</v>
      </c>
      <c r="D418" s="4" t="s">
        <v>253</v>
      </c>
      <c r="E418" s="4">
        <v>986514</v>
      </c>
      <c r="F418" s="4">
        <v>65.631</v>
      </c>
      <c r="G418" s="48">
        <v>45659</v>
      </c>
      <c r="H418" s="4" t="s">
        <v>477</v>
      </c>
      <c r="I418" s="48">
        <v>45664</v>
      </c>
      <c r="J418" s="4"/>
      <c r="K418" s="421" t="s">
        <v>1110</v>
      </c>
    </row>
    <row r="419" spans="1:11">
      <c r="A419" s="4">
        <f t="shared" si="6"/>
        <v>417</v>
      </c>
      <c r="B419" s="4" t="s">
        <v>416</v>
      </c>
      <c r="C419" s="4" t="s">
        <v>12</v>
      </c>
      <c r="D419" s="4" t="s">
        <v>253</v>
      </c>
      <c r="E419" s="4">
        <v>881091</v>
      </c>
      <c r="F419" s="4">
        <v>63.346000000000004</v>
      </c>
      <c r="G419" s="48">
        <v>45636</v>
      </c>
      <c r="H419" s="4" t="s">
        <v>477</v>
      </c>
      <c r="I419" s="48">
        <v>45641</v>
      </c>
      <c r="J419" s="4"/>
      <c r="K419" s="421" t="s">
        <v>1102</v>
      </c>
    </row>
    <row r="420" spans="1:11">
      <c r="A420" s="4">
        <f t="shared" si="6"/>
        <v>418</v>
      </c>
      <c r="B420" s="4" t="s">
        <v>683</v>
      </c>
      <c r="C420" s="4" t="s">
        <v>55</v>
      </c>
      <c r="D420" s="4" t="s">
        <v>253</v>
      </c>
      <c r="E420" s="4">
        <v>986514</v>
      </c>
      <c r="F420" s="4">
        <v>65.631</v>
      </c>
      <c r="G420" s="48">
        <v>45609</v>
      </c>
      <c r="H420" s="4" t="s">
        <v>477</v>
      </c>
      <c r="I420" s="48">
        <v>45617</v>
      </c>
      <c r="J420" s="4"/>
      <c r="K420" s="421" t="s">
        <v>1040</v>
      </c>
    </row>
    <row r="421" spans="1:11">
      <c r="A421" s="4">
        <f t="shared" si="6"/>
        <v>419</v>
      </c>
      <c r="B421" s="4" t="s">
        <v>684</v>
      </c>
      <c r="C421" s="4" t="s">
        <v>12</v>
      </c>
      <c r="D421" s="4" t="s">
        <v>68</v>
      </c>
      <c r="E421" s="4">
        <v>545016</v>
      </c>
      <c r="F421" s="4">
        <v>39.126000000000005</v>
      </c>
      <c r="G421" s="48">
        <v>45457</v>
      </c>
      <c r="H421" s="4" t="s">
        <v>477</v>
      </c>
      <c r="I421" s="48">
        <v>45464</v>
      </c>
      <c r="J421" s="4"/>
      <c r="K421" s="421"/>
    </row>
    <row r="422" spans="1:11">
      <c r="A422" s="4">
        <f t="shared" si="6"/>
        <v>420</v>
      </c>
      <c r="B422" s="4" t="s">
        <v>417</v>
      </c>
      <c r="C422" s="4" t="s">
        <v>70</v>
      </c>
      <c r="D422" s="4" t="s">
        <v>253</v>
      </c>
      <c r="E422" s="4">
        <v>2530056</v>
      </c>
      <c r="F422" s="4">
        <v>134.785</v>
      </c>
      <c r="G422" s="48">
        <v>45441</v>
      </c>
      <c r="H422" s="4" t="s">
        <v>477</v>
      </c>
      <c r="I422" s="48">
        <v>45444</v>
      </c>
      <c r="J422" s="4"/>
      <c r="K422" s="421"/>
    </row>
    <row r="423" spans="1:11">
      <c r="A423" s="4">
        <f t="shared" si="6"/>
        <v>421</v>
      </c>
      <c r="B423" s="4" t="s">
        <v>418</v>
      </c>
      <c r="C423" s="4" t="s">
        <v>12</v>
      </c>
      <c r="D423" s="4" t="s">
        <v>606</v>
      </c>
      <c r="E423" s="4">
        <v>1287409</v>
      </c>
      <c r="F423" s="4">
        <v>91.087999999999994</v>
      </c>
      <c r="G423" s="48">
        <v>45644</v>
      </c>
      <c r="H423" s="4" t="s">
        <v>477</v>
      </c>
      <c r="I423" s="48">
        <v>45657</v>
      </c>
      <c r="J423" s="4"/>
      <c r="K423" s="421" t="s">
        <v>1102</v>
      </c>
    </row>
    <row r="424" spans="1:11">
      <c r="A424" s="4">
        <f t="shared" si="6"/>
        <v>422</v>
      </c>
      <c r="B424" s="4" t="s">
        <v>608</v>
      </c>
      <c r="C424" s="4" t="s">
        <v>11</v>
      </c>
      <c r="D424" s="4" t="s">
        <v>253</v>
      </c>
      <c r="E424" s="4">
        <v>881091</v>
      </c>
      <c r="F424" s="4">
        <v>63.346000000000004</v>
      </c>
      <c r="G424" s="48">
        <v>45403</v>
      </c>
      <c r="H424" s="4" t="s">
        <v>477</v>
      </c>
      <c r="I424" s="48">
        <v>45412</v>
      </c>
      <c r="J424" s="4"/>
      <c r="K424" s="421"/>
    </row>
    <row r="425" spans="1:11">
      <c r="A425" s="4">
        <f t="shared" si="6"/>
        <v>423</v>
      </c>
      <c r="B425" s="4" t="s">
        <v>607</v>
      </c>
      <c r="C425" s="4" t="s">
        <v>12</v>
      </c>
      <c r="D425" s="4" t="s">
        <v>253</v>
      </c>
      <c r="E425" s="4">
        <v>881091</v>
      </c>
      <c r="F425" s="4">
        <v>63.346000000000004</v>
      </c>
      <c r="G425" s="48">
        <v>45369</v>
      </c>
      <c r="H425" s="4" t="s">
        <v>477</v>
      </c>
      <c r="I425" s="48">
        <v>45381</v>
      </c>
      <c r="J425" s="4"/>
      <c r="K425" s="421"/>
    </row>
    <row r="426" spans="1:11">
      <c r="A426" s="4">
        <f t="shared" si="6"/>
        <v>424</v>
      </c>
      <c r="B426" s="4" t="s">
        <v>648</v>
      </c>
      <c r="C426" s="4" t="s">
        <v>12</v>
      </c>
      <c r="D426" s="4" t="s">
        <v>253</v>
      </c>
      <c r="E426" s="4">
        <v>881091</v>
      </c>
      <c r="F426" s="4">
        <v>63.346000000000004</v>
      </c>
      <c r="G426" s="48">
        <v>45415</v>
      </c>
      <c r="H426" s="4" t="s">
        <v>477</v>
      </c>
      <c r="I426" s="48">
        <v>45422</v>
      </c>
      <c r="J426" s="4"/>
      <c r="K426" s="421"/>
    </row>
    <row r="427" spans="1:11">
      <c r="A427" s="4">
        <f t="shared" si="6"/>
        <v>425</v>
      </c>
      <c r="B427" s="4" t="s">
        <v>419</v>
      </c>
      <c r="C427" s="4" t="s">
        <v>9</v>
      </c>
      <c r="D427" s="4" t="s">
        <v>309</v>
      </c>
      <c r="E427" s="4">
        <v>5611385.9699999997</v>
      </c>
      <c r="F427" s="4">
        <v>341.95</v>
      </c>
      <c r="G427" s="48">
        <v>45457</v>
      </c>
      <c r="H427" s="4" t="s">
        <v>477</v>
      </c>
      <c r="I427" s="48">
        <v>45484</v>
      </c>
      <c r="J427" s="4"/>
      <c r="K427" s="421"/>
    </row>
    <row r="428" spans="1:11">
      <c r="A428" s="4">
        <f t="shared" si="6"/>
        <v>426</v>
      </c>
      <c r="B428" s="4" t="s">
        <v>420</v>
      </c>
      <c r="C428" s="4" t="s">
        <v>9</v>
      </c>
      <c r="D428" s="4" t="s">
        <v>738</v>
      </c>
      <c r="E428" s="4"/>
      <c r="F428" s="4">
        <v>448.20799999999997</v>
      </c>
      <c r="G428" s="48"/>
      <c r="H428" s="4" t="s">
        <v>477</v>
      </c>
      <c r="I428" s="48">
        <v>45443</v>
      </c>
      <c r="J428" s="4"/>
      <c r="K428" s="421"/>
    </row>
    <row r="429" spans="1:11">
      <c r="A429" s="4">
        <f t="shared" si="6"/>
        <v>427</v>
      </c>
      <c r="B429" s="4" t="s">
        <v>421</v>
      </c>
      <c r="C429" s="4" t="s">
        <v>365</v>
      </c>
      <c r="D429" s="4" t="s">
        <v>253</v>
      </c>
      <c r="E429" s="4">
        <v>3336290</v>
      </c>
      <c r="F429" s="4">
        <v>149.965</v>
      </c>
      <c r="G429" s="48">
        <v>45415</v>
      </c>
      <c r="H429" s="4" t="s">
        <v>477</v>
      </c>
      <c r="I429" s="48">
        <v>45422</v>
      </c>
      <c r="J429" s="4"/>
      <c r="K429" s="421"/>
    </row>
    <row r="430" spans="1:11">
      <c r="A430" s="4">
        <f t="shared" si="6"/>
        <v>428</v>
      </c>
      <c r="B430" s="4" t="s">
        <v>422</v>
      </c>
      <c r="C430" s="4" t="s">
        <v>192</v>
      </c>
      <c r="D430" s="4" t="s">
        <v>253</v>
      </c>
      <c r="E430" s="4">
        <v>3953330</v>
      </c>
      <c r="F430" s="4">
        <v>192.374</v>
      </c>
      <c r="G430" s="48">
        <v>45425</v>
      </c>
      <c r="H430" s="4" t="s">
        <v>477</v>
      </c>
      <c r="I430" s="48">
        <v>45444</v>
      </c>
      <c r="J430" s="4"/>
      <c r="K430" s="421"/>
    </row>
    <row r="431" spans="1:11">
      <c r="A431" s="4">
        <f t="shared" si="6"/>
        <v>429</v>
      </c>
      <c r="B431" s="4" t="s">
        <v>423</v>
      </c>
      <c r="C431" s="4" t="s">
        <v>12</v>
      </c>
      <c r="D431" s="4" t="s">
        <v>253</v>
      </c>
      <c r="E431" s="4">
        <v>881091</v>
      </c>
      <c r="F431" s="4">
        <v>63.346000000000004</v>
      </c>
      <c r="G431" s="48">
        <v>45395</v>
      </c>
      <c r="H431" s="4" t="s">
        <v>477</v>
      </c>
      <c r="I431" s="48">
        <v>45409</v>
      </c>
      <c r="J431" s="4"/>
      <c r="K431" s="421"/>
    </row>
    <row r="432" spans="1:11">
      <c r="A432" s="4">
        <f t="shared" si="6"/>
        <v>430</v>
      </c>
      <c r="B432" s="4" t="s">
        <v>424</v>
      </c>
      <c r="C432" s="4" t="s">
        <v>70</v>
      </c>
      <c r="D432" s="4" t="s">
        <v>309</v>
      </c>
      <c r="E432" s="4">
        <v>3206945.94</v>
      </c>
      <c r="F432" s="4">
        <v>168.91300000000001</v>
      </c>
      <c r="G432" s="48">
        <v>45574</v>
      </c>
      <c r="H432" s="4" t="s">
        <v>477</v>
      </c>
      <c r="I432" s="48">
        <v>45594</v>
      </c>
      <c r="J432" s="4"/>
      <c r="K432" s="421" t="s">
        <v>840</v>
      </c>
    </row>
    <row r="433" spans="1:11">
      <c r="A433" s="4">
        <f t="shared" si="6"/>
        <v>431</v>
      </c>
      <c r="B433" s="4" t="s">
        <v>425</v>
      </c>
      <c r="C433" s="4" t="s">
        <v>53</v>
      </c>
      <c r="D433" s="4" t="s">
        <v>253</v>
      </c>
      <c r="E433" s="4">
        <v>2633913</v>
      </c>
      <c r="F433" s="4">
        <v>120.461</v>
      </c>
      <c r="G433" s="48">
        <v>45413</v>
      </c>
      <c r="H433" s="4" t="s">
        <v>477</v>
      </c>
      <c r="I433" s="48">
        <v>45423</v>
      </c>
      <c r="J433" s="4"/>
      <c r="K433" s="421"/>
    </row>
    <row r="434" spans="1:11">
      <c r="A434" s="4">
        <f t="shared" si="6"/>
        <v>432</v>
      </c>
      <c r="B434" s="4" t="s">
        <v>426</v>
      </c>
      <c r="C434" s="4" t="s">
        <v>69</v>
      </c>
      <c r="D434" s="4" t="s">
        <v>253</v>
      </c>
      <c r="E434" s="4">
        <v>2143792.36</v>
      </c>
      <c r="F434" s="4">
        <v>94.917999999999992</v>
      </c>
      <c r="G434" s="48">
        <v>45409</v>
      </c>
      <c r="H434" s="4" t="s">
        <v>477</v>
      </c>
      <c r="I434" s="48">
        <v>45424</v>
      </c>
      <c r="J434" s="4"/>
      <c r="K434" s="421"/>
    </row>
    <row r="435" spans="1:11">
      <c r="A435" s="4">
        <f t="shared" si="6"/>
        <v>433</v>
      </c>
      <c r="B435" s="4" t="s">
        <v>427</v>
      </c>
      <c r="C435" s="4" t="s">
        <v>80</v>
      </c>
      <c r="D435" s="4" t="s">
        <v>253</v>
      </c>
      <c r="E435" s="4">
        <v>1598139</v>
      </c>
      <c r="F435" s="4">
        <v>79.944000000000003</v>
      </c>
      <c r="G435" s="48">
        <v>45627</v>
      </c>
      <c r="H435" s="4" t="s">
        <v>477</v>
      </c>
      <c r="I435" s="48">
        <v>45634</v>
      </c>
      <c r="J435" s="4"/>
      <c r="K435" s="421" t="s">
        <v>1100</v>
      </c>
    </row>
    <row r="436" spans="1:11">
      <c r="A436" s="4">
        <f t="shared" si="6"/>
        <v>434</v>
      </c>
      <c r="B436" s="4" t="s">
        <v>649</v>
      </c>
      <c r="C436" s="4" t="s">
        <v>23</v>
      </c>
      <c r="D436" s="4" t="s">
        <v>253</v>
      </c>
      <c r="E436" s="4">
        <v>1741972</v>
      </c>
      <c r="F436" s="4">
        <v>80.468999999999994</v>
      </c>
      <c r="G436" s="48">
        <v>45611</v>
      </c>
      <c r="H436" s="4" t="s">
        <v>477</v>
      </c>
      <c r="I436" s="48">
        <v>45618</v>
      </c>
      <c r="J436" s="4"/>
      <c r="K436" s="421" t="s">
        <v>840</v>
      </c>
    </row>
    <row r="437" spans="1:11">
      <c r="A437" s="4">
        <f t="shared" si="6"/>
        <v>435</v>
      </c>
      <c r="B437" s="4" t="s">
        <v>685</v>
      </c>
      <c r="C437" s="4" t="s">
        <v>12</v>
      </c>
      <c r="D437" s="4" t="s">
        <v>253</v>
      </c>
      <c r="E437" s="4">
        <v>881091</v>
      </c>
      <c r="F437" s="4">
        <v>63.345999999999997</v>
      </c>
      <c r="G437" s="48">
        <v>45682</v>
      </c>
      <c r="H437" s="4" t="s">
        <v>477</v>
      </c>
      <c r="I437" s="48">
        <v>45686</v>
      </c>
      <c r="J437" s="4"/>
      <c r="K437" s="421" t="s">
        <v>1102</v>
      </c>
    </row>
    <row r="438" spans="1:11" ht="29">
      <c r="A438" s="4">
        <f t="shared" si="6"/>
        <v>436</v>
      </c>
      <c r="B438" s="4" t="s">
        <v>428</v>
      </c>
      <c r="C438" s="4" t="s">
        <v>767</v>
      </c>
      <c r="D438" s="4" t="s">
        <v>253</v>
      </c>
      <c r="E438" s="4"/>
      <c r="F438" s="4">
        <v>139.84899999999999</v>
      </c>
      <c r="G438" s="48">
        <v>45422</v>
      </c>
      <c r="H438" s="4" t="s">
        <v>477</v>
      </c>
      <c r="I438" s="48">
        <v>45433</v>
      </c>
      <c r="J438" s="4" t="s">
        <v>1114</v>
      </c>
      <c r="K438" s="421" t="s">
        <v>1102</v>
      </c>
    </row>
    <row r="439" spans="1:11" ht="29">
      <c r="A439" s="4">
        <f t="shared" si="6"/>
        <v>437</v>
      </c>
      <c r="B439" s="4" t="s">
        <v>609</v>
      </c>
      <c r="C439" s="4" t="s">
        <v>1033</v>
      </c>
      <c r="D439" s="4" t="s">
        <v>253</v>
      </c>
      <c r="E439" s="4"/>
      <c r="F439" s="4">
        <v>151.83600000000001</v>
      </c>
      <c r="G439" s="48">
        <v>45395</v>
      </c>
      <c r="H439" s="4" t="s">
        <v>477</v>
      </c>
      <c r="I439" s="48">
        <v>45410</v>
      </c>
      <c r="J439" s="4" t="s">
        <v>1124</v>
      </c>
      <c r="K439" s="421" t="s">
        <v>1102</v>
      </c>
    </row>
    <row r="440" spans="1:11">
      <c r="A440" s="4">
        <f t="shared" si="6"/>
        <v>438</v>
      </c>
      <c r="B440" s="4" t="s">
        <v>686</v>
      </c>
      <c r="C440" s="4" t="s">
        <v>12</v>
      </c>
      <c r="D440" s="4" t="s">
        <v>606</v>
      </c>
      <c r="E440" s="4">
        <v>1287409</v>
      </c>
      <c r="F440" s="4">
        <v>91.087999999999994</v>
      </c>
      <c r="G440" s="48">
        <v>45518</v>
      </c>
      <c r="H440" s="4" t="s">
        <v>477</v>
      </c>
      <c r="I440" s="48">
        <v>45558</v>
      </c>
      <c r="J440" s="4"/>
      <c r="K440" s="421" t="s">
        <v>800</v>
      </c>
    </row>
    <row r="441" spans="1:11">
      <c r="A441" s="4">
        <f t="shared" si="6"/>
        <v>439</v>
      </c>
      <c r="B441" s="4" t="s">
        <v>687</v>
      </c>
      <c r="C441" s="4" t="s">
        <v>11</v>
      </c>
      <c r="D441" s="4" t="s">
        <v>253</v>
      </c>
      <c r="E441" s="4">
        <v>881091</v>
      </c>
      <c r="F441" s="4">
        <v>63.346000000000004</v>
      </c>
      <c r="G441" s="48">
        <v>45409</v>
      </c>
      <c r="H441" s="4" t="s">
        <v>477</v>
      </c>
      <c r="I441" s="48">
        <v>45427</v>
      </c>
      <c r="J441" s="4"/>
      <c r="K441" s="421"/>
    </row>
    <row r="442" spans="1:11">
      <c r="A442" s="4">
        <f t="shared" si="6"/>
        <v>440</v>
      </c>
      <c r="B442" s="4" t="s">
        <v>688</v>
      </c>
      <c r="C442" s="4" t="s">
        <v>12</v>
      </c>
      <c r="D442" s="4" t="s">
        <v>253</v>
      </c>
      <c r="E442" s="4">
        <v>881091</v>
      </c>
      <c r="F442" s="4">
        <v>63.346000000000004</v>
      </c>
      <c r="G442" s="48">
        <v>45412</v>
      </c>
      <c r="H442" s="4" t="s">
        <v>477</v>
      </c>
      <c r="I442" s="48">
        <v>45420</v>
      </c>
      <c r="J442" s="4"/>
      <c r="K442" s="421"/>
    </row>
    <row r="443" spans="1:11">
      <c r="A443" s="4">
        <f t="shared" si="6"/>
        <v>441</v>
      </c>
      <c r="B443" s="4" t="s">
        <v>429</v>
      </c>
      <c r="C443" s="4" t="s">
        <v>54</v>
      </c>
      <c r="D443" s="4" t="s">
        <v>253</v>
      </c>
      <c r="E443" s="4">
        <v>4251845</v>
      </c>
      <c r="F443" s="4">
        <v>255.73099999999999</v>
      </c>
      <c r="G443" s="48">
        <v>45424</v>
      </c>
      <c r="H443" s="4" t="s">
        <v>477</v>
      </c>
      <c r="I443" s="48">
        <v>45434</v>
      </c>
      <c r="J443" s="4"/>
      <c r="K443" s="421"/>
    </row>
    <row r="444" spans="1:11">
      <c r="A444" s="4">
        <f t="shared" si="6"/>
        <v>442</v>
      </c>
      <c r="B444" s="4" t="s">
        <v>430</v>
      </c>
      <c r="C444" s="4" t="s">
        <v>37</v>
      </c>
      <c r="D444" s="4" t="s">
        <v>253</v>
      </c>
      <c r="E444" s="4">
        <v>3915704.88</v>
      </c>
      <c r="F444" s="4">
        <v>252.47399999999999</v>
      </c>
      <c r="G444" s="48">
        <v>45446</v>
      </c>
      <c r="H444" s="4" t="s">
        <v>477</v>
      </c>
      <c r="I444" s="48">
        <v>45457</v>
      </c>
      <c r="J444" s="4"/>
      <c r="K444" s="421"/>
    </row>
    <row r="445" spans="1:11">
      <c r="A445" s="4">
        <f t="shared" si="6"/>
        <v>443</v>
      </c>
      <c r="B445" s="4" t="s">
        <v>431</v>
      </c>
      <c r="C445" s="4" t="s">
        <v>12</v>
      </c>
      <c r="D445" s="4" t="s">
        <v>253</v>
      </c>
      <c r="E445" s="4">
        <v>881091</v>
      </c>
      <c r="F445" s="4">
        <v>63.345999999999997</v>
      </c>
      <c r="G445" s="48">
        <v>45619</v>
      </c>
      <c r="H445" s="4" t="s">
        <v>477</v>
      </c>
      <c r="I445" s="48">
        <v>45625</v>
      </c>
      <c r="J445" s="4"/>
      <c r="K445" s="421" t="s">
        <v>1063</v>
      </c>
    </row>
    <row r="446" spans="1:11">
      <c r="A446" s="4">
        <f t="shared" si="6"/>
        <v>444</v>
      </c>
      <c r="B446" s="4" t="s">
        <v>432</v>
      </c>
      <c r="C446" s="4" t="s">
        <v>71</v>
      </c>
      <c r="D446" s="4" t="s">
        <v>309</v>
      </c>
      <c r="E446" s="4">
        <v>1215596</v>
      </c>
      <c r="F446" s="4">
        <v>83.811999999999998</v>
      </c>
      <c r="G446" s="48">
        <v>45659</v>
      </c>
      <c r="H446" s="4" t="s">
        <v>477</v>
      </c>
      <c r="I446" s="48">
        <v>45665</v>
      </c>
      <c r="J446" s="4"/>
      <c r="K446" s="421" t="s">
        <v>1102</v>
      </c>
    </row>
    <row r="447" spans="1:11">
      <c r="A447" s="4">
        <f t="shared" si="6"/>
        <v>445</v>
      </c>
      <c r="B447" s="4" t="s">
        <v>433</v>
      </c>
      <c r="C447" s="4" t="s">
        <v>1195</v>
      </c>
      <c r="D447" s="4" t="s">
        <v>606</v>
      </c>
      <c r="E447" s="4">
        <v>5295995.92</v>
      </c>
      <c r="F447" s="4">
        <v>266.81799999999998</v>
      </c>
      <c r="G447" s="48">
        <v>45687</v>
      </c>
      <c r="H447" s="4" t="s">
        <v>477</v>
      </c>
      <c r="I447" s="48">
        <v>45698</v>
      </c>
      <c r="J447" s="4"/>
      <c r="K447" s="421" t="s">
        <v>1102</v>
      </c>
    </row>
    <row r="448" spans="1:11">
      <c r="A448" s="4">
        <f t="shared" si="6"/>
        <v>446</v>
      </c>
      <c r="B448" s="4" t="s">
        <v>434</v>
      </c>
      <c r="C448" s="4" t="s">
        <v>12</v>
      </c>
      <c r="D448" s="4" t="s">
        <v>309</v>
      </c>
      <c r="E448" s="4">
        <v>1086615</v>
      </c>
      <c r="F448" s="4">
        <v>80.771000000000001</v>
      </c>
      <c r="G448" s="48">
        <v>45439</v>
      </c>
      <c r="H448" s="4" t="s">
        <v>477</v>
      </c>
      <c r="I448" s="48">
        <v>45444</v>
      </c>
      <c r="J448" s="4"/>
      <c r="K448" s="421"/>
    </row>
    <row r="449" spans="1:11">
      <c r="A449" s="4">
        <f t="shared" si="6"/>
        <v>447</v>
      </c>
      <c r="B449" s="4" t="s">
        <v>435</v>
      </c>
      <c r="C449" s="4" t="s">
        <v>55</v>
      </c>
      <c r="D449" s="4" t="s">
        <v>253</v>
      </c>
      <c r="E449" s="4">
        <v>986514</v>
      </c>
      <c r="F449" s="4">
        <v>65.631</v>
      </c>
      <c r="G449" s="48">
        <v>45432</v>
      </c>
      <c r="H449" s="4" t="s">
        <v>477</v>
      </c>
      <c r="I449" s="48">
        <v>45438</v>
      </c>
      <c r="J449" s="4"/>
      <c r="K449" s="421"/>
    </row>
    <row r="450" spans="1:11">
      <c r="A450" s="4">
        <f t="shared" si="6"/>
        <v>448</v>
      </c>
      <c r="B450" s="4" t="s">
        <v>436</v>
      </c>
      <c r="C450" s="4" t="s">
        <v>11</v>
      </c>
      <c r="D450" s="4" t="s">
        <v>738</v>
      </c>
      <c r="E450" s="4">
        <v>1686873</v>
      </c>
      <c r="F450" s="4">
        <v>109.919</v>
      </c>
      <c r="G450" s="48">
        <v>45664</v>
      </c>
      <c r="H450" s="4" t="s">
        <v>477</v>
      </c>
      <c r="I450" s="48">
        <v>45674</v>
      </c>
      <c r="J450" s="4"/>
      <c r="K450" s="421" t="s">
        <v>840</v>
      </c>
    </row>
    <row r="451" spans="1:11">
      <c r="A451" s="4">
        <f t="shared" si="6"/>
        <v>449</v>
      </c>
      <c r="B451" s="4" t="s">
        <v>437</v>
      </c>
      <c r="C451" s="4" t="s">
        <v>12</v>
      </c>
      <c r="D451" s="4" t="s">
        <v>253</v>
      </c>
      <c r="E451" s="4">
        <v>881091</v>
      </c>
      <c r="F451" s="4">
        <v>63.346000000000004</v>
      </c>
      <c r="G451" s="48">
        <v>45624</v>
      </c>
      <c r="H451" s="4" t="s">
        <v>477</v>
      </c>
      <c r="I451" s="48">
        <v>45646</v>
      </c>
      <c r="J451" s="4"/>
      <c r="K451" s="421" t="s">
        <v>1084</v>
      </c>
    </row>
    <row r="452" spans="1:11">
      <c r="A452" s="4">
        <f t="shared" si="6"/>
        <v>450</v>
      </c>
      <c r="B452" s="4" t="s">
        <v>438</v>
      </c>
      <c r="C452" s="4" t="s">
        <v>12</v>
      </c>
      <c r="D452" s="4" t="s">
        <v>253</v>
      </c>
      <c r="E452" s="4">
        <v>881091</v>
      </c>
      <c r="F452" s="4">
        <v>63.345999999999997</v>
      </c>
      <c r="G452" s="48">
        <v>45677</v>
      </c>
      <c r="H452" s="4" t="s">
        <v>477</v>
      </c>
      <c r="I452" s="48">
        <v>45685</v>
      </c>
      <c r="J452" s="4"/>
      <c r="K452" s="421" t="s">
        <v>840</v>
      </c>
    </row>
    <row r="453" spans="1:11">
      <c r="A453" s="4">
        <f t="shared" ref="A453:A486" si="7">A452+1</f>
        <v>451</v>
      </c>
      <c r="B453" s="4" t="s">
        <v>689</v>
      </c>
      <c r="C453" s="4" t="s">
        <v>11</v>
      </c>
      <c r="D453" s="4" t="s">
        <v>253</v>
      </c>
      <c r="E453" s="4">
        <v>881091</v>
      </c>
      <c r="F453" s="4">
        <v>63.345999999999997</v>
      </c>
      <c r="G453" s="48">
        <v>45675</v>
      </c>
      <c r="H453" s="4" t="s">
        <v>477</v>
      </c>
      <c r="I453" s="48">
        <v>45681</v>
      </c>
      <c r="J453" s="4"/>
      <c r="K453" s="421" t="s">
        <v>840</v>
      </c>
    </row>
    <row r="454" spans="1:11">
      <c r="A454" s="4">
        <f t="shared" si="7"/>
        <v>452</v>
      </c>
      <c r="B454" s="4" t="s">
        <v>690</v>
      </c>
      <c r="C454" s="4" t="s">
        <v>11</v>
      </c>
      <c r="D454" s="4" t="s">
        <v>253</v>
      </c>
      <c r="E454" s="4">
        <v>881091</v>
      </c>
      <c r="F454" s="4">
        <v>63.346000000000004</v>
      </c>
      <c r="G454" s="48">
        <v>45627</v>
      </c>
      <c r="H454" s="4" t="s">
        <v>477</v>
      </c>
      <c r="I454" s="48">
        <v>45632</v>
      </c>
      <c r="J454" s="4"/>
      <c r="K454" s="421" t="s">
        <v>1101</v>
      </c>
    </row>
    <row r="455" spans="1:11">
      <c r="A455" s="4">
        <f t="shared" si="7"/>
        <v>453</v>
      </c>
      <c r="B455" s="4" t="s">
        <v>439</v>
      </c>
      <c r="C455" s="4" t="s">
        <v>70</v>
      </c>
      <c r="D455" s="4" t="s">
        <v>253</v>
      </c>
      <c r="E455" s="4">
        <v>2530056</v>
      </c>
      <c r="F455" s="4">
        <v>134.785</v>
      </c>
      <c r="G455" s="48">
        <v>45644</v>
      </c>
      <c r="H455" s="4" t="s">
        <v>477</v>
      </c>
      <c r="I455" s="48">
        <v>45657</v>
      </c>
      <c r="J455" s="4"/>
      <c r="K455" s="421" t="s">
        <v>1103</v>
      </c>
    </row>
    <row r="456" spans="1:11">
      <c r="A456" s="4">
        <f t="shared" si="7"/>
        <v>454</v>
      </c>
      <c r="B456" s="4" t="s">
        <v>440</v>
      </c>
      <c r="C456" s="4" t="s">
        <v>10</v>
      </c>
      <c r="D456" s="4" t="s">
        <v>253</v>
      </c>
      <c r="E456" s="4">
        <v>2328166.27</v>
      </c>
      <c r="F456" s="4">
        <v>117.033</v>
      </c>
      <c r="G456" s="48">
        <v>45619</v>
      </c>
      <c r="H456" s="4" t="s">
        <v>477</v>
      </c>
      <c r="I456" s="48">
        <v>45626</v>
      </c>
      <c r="J456" s="4"/>
      <c r="K456" s="421" t="s">
        <v>840</v>
      </c>
    </row>
    <row r="457" spans="1:11">
      <c r="A457" s="4">
        <f t="shared" si="7"/>
        <v>455</v>
      </c>
      <c r="B457" s="4" t="s">
        <v>441</v>
      </c>
      <c r="C457" s="4" t="s">
        <v>11</v>
      </c>
      <c r="D457" s="4" t="s">
        <v>606</v>
      </c>
      <c r="E457" s="4">
        <v>1287409</v>
      </c>
      <c r="F457" s="4">
        <v>91.087999999999994</v>
      </c>
      <c r="G457" s="48">
        <v>45719</v>
      </c>
      <c r="H457" s="4" t="s">
        <v>477</v>
      </c>
      <c r="I457" s="48">
        <v>45729</v>
      </c>
      <c r="J457" s="4"/>
      <c r="K457" s="421" t="s">
        <v>1252</v>
      </c>
    </row>
    <row r="458" spans="1:11">
      <c r="A458" s="4">
        <f t="shared" si="7"/>
        <v>456</v>
      </c>
      <c r="B458" s="4" t="s">
        <v>442</v>
      </c>
      <c r="C458" s="4" t="s">
        <v>12</v>
      </c>
      <c r="D458" s="4" t="s">
        <v>253</v>
      </c>
      <c r="E458" s="4">
        <v>881091</v>
      </c>
      <c r="F458" s="4">
        <v>63.345999999999997</v>
      </c>
      <c r="G458" s="48">
        <v>45671</v>
      </c>
      <c r="H458" s="4" t="s">
        <v>477</v>
      </c>
      <c r="I458" s="48">
        <v>45678</v>
      </c>
      <c r="J458" s="4"/>
      <c r="K458" s="421" t="s">
        <v>840</v>
      </c>
    </row>
    <row r="459" spans="1:11">
      <c r="A459" s="4">
        <f t="shared" si="7"/>
        <v>457</v>
      </c>
      <c r="B459" s="4" t="s">
        <v>443</v>
      </c>
      <c r="C459" s="4" t="s">
        <v>11</v>
      </c>
      <c r="D459" s="4" t="s">
        <v>738</v>
      </c>
      <c r="E459" s="4">
        <v>1686873</v>
      </c>
      <c r="F459" s="4">
        <v>109.919</v>
      </c>
      <c r="G459" s="48">
        <v>45627</v>
      </c>
      <c r="H459" s="4" t="s">
        <v>477</v>
      </c>
      <c r="I459" s="48">
        <v>45634</v>
      </c>
      <c r="J459" s="4"/>
      <c r="K459" s="421" t="s">
        <v>1102</v>
      </c>
    </row>
    <row r="460" spans="1:11">
      <c r="A460" s="4">
        <f t="shared" si="7"/>
        <v>458</v>
      </c>
      <c r="B460" s="4" t="s">
        <v>444</v>
      </c>
      <c r="C460" s="4" t="s">
        <v>11</v>
      </c>
      <c r="D460" s="4" t="s">
        <v>253</v>
      </c>
      <c r="E460" s="4">
        <v>881091</v>
      </c>
      <c r="F460" s="4">
        <v>63.345999999999997</v>
      </c>
      <c r="G460" s="48">
        <v>45680</v>
      </c>
      <c r="H460" s="4" t="s">
        <v>477</v>
      </c>
      <c r="I460" s="48">
        <v>45686</v>
      </c>
      <c r="J460" s="4"/>
      <c r="K460" s="421" t="s">
        <v>840</v>
      </c>
    </row>
    <row r="461" spans="1:11">
      <c r="A461" s="4">
        <f t="shared" si="7"/>
        <v>459</v>
      </c>
      <c r="B461" s="4" t="s">
        <v>691</v>
      </c>
      <c r="C461" s="4" t="s">
        <v>11</v>
      </c>
      <c r="D461" s="4" t="s">
        <v>253</v>
      </c>
      <c r="E461" s="4">
        <v>881091</v>
      </c>
      <c r="F461" s="4">
        <v>63.346000000000004</v>
      </c>
      <c r="G461" s="48">
        <v>45438</v>
      </c>
      <c r="H461" s="4" t="s">
        <v>477</v>
      </c>
      <c r="I461" s="48">
        <v>45444</v>
      </c>
      <c r="J461" s="4"/>
      <c r="K461" s="421"/>
    </row>
    <row r="462" spans="1:11">
      <c r="A462" s="4">
        <f t="shared" si="7"/>
        <v>460</v>
      </c>
      <c r="B462" s="4" t="s">
        <v>445</v>
      </c>
      <c r="C462" s="4" t="s">
        <v>53</v>
      </c>
      <c r="D462" s="4" t="s">
        <v>253</v>
      </c>
      <c r="E462" s="4">
        <v>2633913</v>
      </c>
      <c r="F462" s="4">
        <v>120.461</v>
      </c>
      <c r="G462" s="48">
        <v>45447</v>
      </c>
      <c r="H462" s="4" t="s">
        <v>477</v>
      </c>
      <c r="I462" s="48">
        <v>45456</v>
      </c>
      <c r="J462" s="4"/>
      <c r="K462" s="421"/>
    </row>
    <row r="463" spans="1:11">
      <c r="A463" s="4">
        <f t="shared" si="7"/>
        <v>461</v>
      </c>
      <c r="B463" s="4" t="s">
        <v>446</v>
      </c>
      <c r="C463" s="4" t="s">
        <v>22</v>
      </c>
      <c r="D463" s="4" t="s">
        <v>253</v>
      </c>
      <c r="E463" s="4">
        <v>986514</v>
      </c>
      <c r="F463" s="4">
        <v>65.631</v>
      </c>
      <c r="G463" s="48">
        <v>45448</v>
      </c>
      <c r="H463" s="4" t="s">
        <v>477</v>
      </c>
      <c r="I463" s="48">
        <v>45455</v>
      </c>
      <c r="J463" s="4"/>
      <c r="K463" s="421"/>
    </row>
    <row r="464" spans="1:11">
      <c r="A464" s="4">
        <f t="shared" si="7"/>
        <v>462</v>
      </c>
      <c r="B464" s="4" t="s">
        <v>447</v>
      </c>
      <c r="C464" s="4" t="s">
        <v>11</v>
      </c>
      <c r="D464" s="4" t="s">
        <v>253</v>
      </c>
      <c r="E464" s="4">
        <v>881091</v>
      </c>
      <c r="F464" s="4">
        <v>63.346000000000004</v>
      </c>
      <c r="G464" s="48">
        <v>45614</v>
      </c>
      <c r="H464" s="4" t="s">
        <v>477</v>
      </c>
      <c r="I464" s="48">
        <v>45622</v>
      </c>
      <c r="J464" s="4"/>
      <c r="K464" s="421" t="s">
        <v>840</v>
      </c>
    </row>
    <row r="465" spans="1:11">
      <c r="A465" s="4">
        <f t="shared" si="7"/>
        <v>463</v>
      </c>
      <c r="B465" s="4" t="s">
        <v>448</v>
      </c>
      <c r="C465" s="4" t="s">
        <v>55</v>
      </c>
      <c r="D465" s="4" t="s">
        <v>253</v>
      </c>
      <c r="E465" s="4">
        <v>986514</v>
      </c>
      <c r="F465" s="4">
        <v>65.631</v>
      </c>
      <c r="G465" s="48">
        <v>45640</v>
      </c>
      <c r="H465" s="4" t="s">
        <v>477</v>
      </c>
      <c r="I465" s="48">
        <v>45647</v>
      </c>
      <c r="J465" s="4"/>
      <c r="K465" s="421" t="s">
        <v>1103</v>
      </c>
    </row>
    <row r="466" spans="1:11">
      <c r="A466" s="4">
        <f t="shared" si="7"/>
        <v>464</v>
      </c>
      <c r="B466" s="4" t="s">
        <v>449</v>
      </c>
      <c r="C466" s="4" t="s">
        <v>55</v>
      </c>
      <c r="D466" s="4" t="s">
        <v>253</v>
      </c>
      <c r="E466" s="4">
        <v>986514</v>
      </c>
      <c r="F466" s="4">
        <v>65.631</v>
      </c>
      <c r="G466" s="48">
        <v>45634</v>
      </c>
      <c r="H466" s="4" t="s">
        <v>477</v>
      </c>
      <c r="I466" s="48">
        <v>45638</v>
      </c>
      <c r="J466" s="4"/>
      <c r="K466" s="421" t="s">
        <v>840</v>
      </c>
    </row>
    <row r="467" spans="1:11">
      <c r="A467" s="4">
        <f t="shared" si="7"/>
        <v>465</v>
      </c>
      <c r="B467" s="4" t="s">
        <v>450</v>
      </c>
      <c r="C467" s="4" t="s">
        <v>80</v>
      </c>
      <c r="D467" s="4" t="s">
        <v>253</v>
      </c>
      <c r="E467" s="4">
        <v>1598139</v>
      </c>
      <c r="F467" s="4">
        <v>79.944000000000003</v>
      </c>
      <c r="G467" s="48">
        <v>45619</v>
      </c>
      <c r="H467" s="4" t="s">
        <v>477</v>
      </c>
      <c r="I467" s="48">
        <v>45626</v>
      </c>
      <c r="J467" s="4"/>
      <c r="K467" s="421" t="s">
        <v>840</v>
      </c>
    </row>
    <row r="468" spans="1:11">
      <c r="A468" s="4">
        <f t="shared" si="7"/>
        <v>466</v>
      </c>
      <c r="B468" s="4" t="s">
        <v>451</v>
      </c>
      <c r="C468" s="4" t="s">
        <v>55</v>
      </c>
      <c r="D468" s="4" t="s">
        <v>606</v>
      </c>
      <c r="E468" s="4">
        <v>1442822</v>
      </c>
      <c r="F468" s="4">
        <v>94.623000000000005</v>
      </c>
      <c r="G468" s="48">
        <v>45714</v>
      </c>
      <c r="H468" s="4" t="s">
        <v>477</v>
      </c>
      <c r="I468" s="48">
        <v>45720</v>
      </c>
      <c r="J468" s="4"/>
      <c r="K468" s="421" t="s">
        <v>1242</v>
      </c>
    </row>
    <row r="469" spans="1:11">
      <c r="A469" s="4">
        <f t="shared" si="7"/>
        <v>467</v>
      </c>
      <c r="B469" s="4" t="s">
        <v>692</v>
      </c>
      <c r="C469" s="4" t="s">
        <v>1062</v>
      </c>
      <c r="D469" s="4" t="s">
        <v>253</v>
      </c>
      <c r="E469" s="4"/>
      <c r="F469" s="4">
        <v>71.290000000000006</v>
      </c>
      <c r="G469" s="48">
        <v>45616</v>
      </c>
      <c r="H469" s="4" t="s">
        <v>477</v>
      </c>
      <c r="I469" s="48">
        <v>45636</v>
      </c>
      <c r="J469" s="4"/>
      <c r="K469" s="421" t="s">
        <v>840</v>
      </c>
    </row>
    <row r="470" spans="1:11">
      <c r="A470" s="4">
        <f t="shared" si="7"/>
        <v>468</v>
      </c>
      <c r="B470" s="4" t="s">
        <v>452</v>
      </c>
      <c r="C470" s="4" t="s">
        <v>1030</v>
      </c>
      <c r="D470" s="4" t="s">
        <v>309</v>
      </c>
      <c r="E470" s="4"/>
      <c r="F470" s="4">
        <v>117.99</v>
      </c>
      <c r="G470" s="48">
        <v>45601</v>
      </c>
      <c r="H470" s="4" t="s">
        <v>477</v>
      </c>
      <c r="I470" s="48">
        <v>45609</v>
      </c>
      <c r="J470" s="4"/>
      <c r="K470" s="421" t="s">
        <v>840</v>
      </c>
    </row>
    <row r="471" spans="1:11">
      <c r="A471" s="4">
        <f t="shared" si="7"/>
        <v>469</v>
      </c>
      <c r="B471" s="4" t="s">
        <v>453</v>
      </c>
      <c r="C471" s="4" t="s">
        <v>71</v>
      </c>
      <c r="D471" s="4" t="s">
        <v>253</v>
      </c>
      <c r="E471" s="4">
        <v>986514</v>
      </c>
      <c r="F471" s="4">
        <v>65.631</v>
      </c>
      <c r="G471" s="48">
        <v>45603</v>
      </c>
      <c r="H471" s="4" t="s">
        <v>477</v>
      </c>
      <c r="I471" s="48">
        <v>45613</v>
      </c>
      <c r="J471" s="4"/>
      <c r="K471" s="421" t="s">
        <v>840</v>
      </c>
    </row>
    <row r="472" spans="1:11">
      <c r="A472" s="4">
        <f t="shared" si="7"/>
        <v>470</v>
      </c>
      <c r="B472" s="4" t="s">
        <v>454</v>
      </c>
      <c r="C472" s="4" t="s">
        <v>12</v>
      </c>
      <c r="D472" s="4" t="s">
        <v>253</v>
      </c>
      <c r="E472" s="4">
        <v>881091</v>
      </c>
      <c r="F472" s="4">
        <v>63.346000000000004</v>
      </c>
      <c r="G472" s="48">
        <v>45602</v>
      </c>
      <c r="H472" s="4" t="s">
        <v>477</v>
      </c>
      <c r="I472" s="48">
        <v>45609</v>
      </c>
      <c r="J472" s="4"/>
      <c r="K472" s="421" t="s">
        <v>840</v>
      </c>
    </row>
    <row r="473" spans="1:11">
      <c r="A473" s="4">
        <f t="shared" si="7"/>
        <v>471</v>
      </c>
      <c r="B473" s="4" t="s">
        <v>455</v>
      </c>
      <c r="C473" s="4" t="s">
        <v>12</v>
      </c>
      <c r="D473" s="4" t="s">
        <v>253</v>
      </c>
      <c r="E473" s="4">
        <v>881091</v>
      </c>
      <c r="F473" s="4">
        <v>63.345999999999997</v>
      </c>
      <c r="G473" s="48">
        <v>45654</v>
      </c>
      <c r="H473" s="4" t="s">
        <v>477</v>
      </c>
      <c r="I473" s="48">
        <v>45660</v>
      </c>
      <c r="J473" s="4"/>
      <c r="K473" s="421" t="s">
        <v>840</v>
      </c>
    </row>
    <row r="474" spans="1:11">
      <c r="A474" s="4">
        <f t="shared" si="7"/>
        <v>472</v>
      </c>
      <c r="B474" s="4" t="s">
        <v>456</v>
      </c>
      <c r="C474" s="4" t="s">
        <v>12</v>
      </c>
      <c r="D474" s="4" t="s">
        <v>253</v>
      </c>
      <c r="E474" s="4">
        <v>881091</v>
      </c>
      <c r="F474" s="4">
        <v>63.345999999999997</v>
      </c>
      <c r="G474" s="48">
        <v>45659</v>
      </c>
      <c r="H474" s="4" t="s">
        <v>477</v>
      </c>
      <c r="I474" s="48">
        <v>45665</v>
      </c>
      <c r="J474" s="4"/>
      <c r="K474" s="421" t="s">
        <v>840</v>
      </c>
    </row>
    <row r="475" spans="1:11">
      <c r="A475" s="4">
        <f t="shared" si="7"/>
        <v>473</v>
      </c>
      <c r="B475" s="4" t="s">
        <v>457</v>
      </c>
      <c r="C475" s="4" t="s">
        <v>55</v>
      </c>
      <c r="D475" s="4" t="s">
        <v>253</v>
      </c>
      <c r="E475" s="4">
        <v>986514</v>
      </c>
      <c r="F475" s="4">
        <v>65.631</v>
      </c>
      <c r="G475" s="48">
        <v>45661</v>
      </c>
      <c r="H475" s="4" t="s">
        <v>477</v>
      </c>
      <c r="I475" s="48">
        <v>45668</v>
      </c>
      <c r="J475" s="4"/>
      <c r="K475" s="421" t="s">
        <v>840</v>
      </c>
    </row>
    <row r="476" spans="1:11">
      <c r="A476" s="4">
        <f t="shared" si="7"/>
        <v>474</v>
      </c>
      <c r="B476" s="4" t="s">
        <v>458</v>
      </c>
      <c r="C476" s="4" t="s">
        <v>11</v>
      </c>
      <c r="D476" s="4" t="s">
        <v>253</v>
      </c>
      <c r="E476" s="4">
        <v>881091</v>
      </c>
      <c r="F476" s="4">
        <v>63.345999999999997</v>
      </c>
      <c r="G476" s="48">
        <v>45648</v>
      </c>
      <c r="H476" s="4" t="s">
        <v>477</v>
      </c>
      <c r="I476" s="48">
        <v>45655</v>
      </c>
      <c r="J476" s="4"/>
      <c r="K476" s="421" t="s">
        <v>840</v>
      </c>
    </row>
    <row r="477" spans="1:11">
      <c r="A477" s="4">
        <f t="shared" si="7"/>
        <v>475</v>
      </c>
      <c r="B477" s="4" t="s">
        <v>693</v>
      </c>
      <c r="C477" s="4" t="s">
        <v>11</v>
      </c>
      <c r="D477" s="4" t="s">
        <v>253</v>
      </c>
      <c r="E477" s="4">
        <v>881091</v>
      </c>
      <c r="F477" s="4">
        <v>63.345999999999997</v>
      </c>
      <c r="G477" s="48">
        <v>45662</v>
      </c>
      <c r="H477" s="4" t="s">
        <v>477</v>
      </c>
      <c r="I477" s="48">
        <v>45669</v>
      </c>
      <c r="J477" s="4"/>
      <c r="K477" s="421" t="s">
        <v>840</v>
      </c>
    </row>
    <row r="478" spans="1:11" ht="29">
      <c r="A478" s="4">
        <f t="shared" si="7"/>
        <v>476</v>
      </c>
      <c r="B478" s="4" t="s">
        <v>459</v>
      </c>
      <c r="C478" s="4" t="s">
        <v>25</v>
      </c>
      <c r="D478" s="4" t="s">
        <v>606</v>
      </c>
      <c r="E478" s="4">
        <v>2986642.46</v>
      </c>
      <c r="F478" s="4">
        <v>132.20500000000001</v>
      </c>
      <c r="G478" s="48">
        <v>45778</v>
      </c>
      <c r="H478" s="4" t="s">
        <v>477</v>
      </c>
      <c r="I478" s="48">
        <v>45821</v>
      </c>
      <c r="J478" s="4" t="s">
        <v>1384</v>
      </c>
      <c r="K478" s="421" t="s">
        <v>840</v>
      </c>
    </row>
    <row r="479" spans="1:11">
      <c r="A479" s="4">
        <f t="shared" si="7"/>
        <v>477</v>
      </c>
      <c r="B479" s="4" t="s">
        <v>460</v>
      </c>
      <c r="C479" s="4" t="s">
        <v>71</v>
      </c>
      <c r="D479" s="4" t="s">
        <v>738</v>
      </c>
      <c r="E479" s="4">
        <v>1821043</v>
      </c>
      <c r="F479" s="4">
        <v>113.92400000000001</v>
      </c>
      <c r="G479" s="48">
        <v>45710</v>
      </c>
      <c r="H479" s="4" t="s">
        <v>477</v>
      </c>
      <c r="I479" s="48">
        <v>45715</v>
      </c>
      <c r="J479" s="4"/>
      <c r="K479" s="421" t="s">
        <v>1234</v>
      </c>
    </row>
    <row r="480" spans="1:11">
      <c r="A480" s="4">
        <f t="shared" si="7"/>
        <v>478</v>
      </c>
      <c r="B480" s="4" t="s">
        <v>461</v>
      </c>
      <c r="C480" s="4" t="s">
        <v>71</v>
      </c>
      <c r="D480" s="4" t="s">
        <v>253</v>
      </c>
      <c r="E480" s="4">
        <v>986514</v>
      </c>
      <c r="F480" s="4">
        <v>65.631</v>
      </c>
      <c r="G480" s="48">
        <v>45635</v>
      </c>
      <c r="H480" s="4" t="s">
        <v>477</v>
      </c>
      <c r="I480" s="48">
        <v>45641</v>
      </c>
      <c r="J480" s="4"/>
      <c r="K480" s="421" t="s">
        <v>1110</v>
      </c>
    </row>
    <row r="481" spans="1:11">
      <c r="A481" s="4">
        <f t="shared" si="7"/>
        <v>479</v>
      </c>
      <c r="B481" s="4" t="s">
        <v>462</v>
      </c>
      <c r="C481" s="4" t="s">
        <v>10</v>
      </c>
      <c r="D481" s="4" t="s">
        <v>253</v>
      </c>
      <c r="E481" s="4">
        <v>2328166.27</v>
      </c>
      <c r="F481" s="4">
        <v>117.033</v>
      </c>
      <c r="G481" s="48">
        <v>45659</v>
      </c>
      <c r="H481" s="4" t="s">
        <v>477</v>
      </c>
      <c r="I481" s="48">
        <v>45668</v>
      </c>
      <c r="J481" s="4"/>
      <c r="K481" s="421" t="s">
        <v>840</v>
      </c>
    </row>
    <row r="482" spans="1:11">
      <c r="A482" s="4">
        <f t="shared" si="7"/>
        <v>480</v>
      </c>
      <c r="B482" s="4" t="s">
        <v>463</v>
      </c>
      <c r="C482" s="4" t="s">
        <v>1108</v>
      </c>
      <c r="D482" s="4" t="s">
        <v>253</v>
      </c>
      <c r="E482" s="4"/>
      <c r="F482" s="4">
        <v>206.583</v>
      </c>
      <c r="G482" s="48">
        <v>45635</v>
      </c>
      <c r="H482" s="4" t="s">
        <v>477</v>
      </c>
      <c r="I482" s="48">
        <v>45649</v>
      </c>
      <c r="J482" s="4"/>
      <c r="K482" s="421" t="s">
        <v>840</v>
      </c>
    </row>
    <row r="483" spans="1:11">
      <c r="A483" s="4">
        <f t="shared" si="7"/>
        <v>481</v>
      </c>
      <c r="B483" s="4" t="s">
        <v>464</v>
      </c>
      <c r="C483" s="4" t="s">
        <v>1125</v>
      </c>
      <c r="D483" s="4" t="s">
        <v>253</v>
      </c>
      <c r="E483" s="4"/>
      <c r="F483" s="4">
        <v>265.697</v>
      </c>
      <c r="G483" s="48">
        <v>45644</v>
      </c>
      <c r="H483" s="4" t="s">
        <v>477</v>
      </c>
      <c r="I483" s="48">
        <v>45657</v>
      </c>
      <c r="J483" s="4"/>
      <c r="K483" s="421" t="s">
        <v>1110</v>
      </c>
    </row>
    <row r="484" spans="1:11" ht="15.5">
      <c r="A484" s="4">
        <f t="shared" si="7"/>
        <v>482</v>
      </c>
      <c r="B484" s="5" t="s">
        <v>247</v>
      </c>
      <c r="C484" s="111" t="s">
        <v>54</v>
      </c>
      <c r="D484" s="5" t="s">
        <v>606</v>
      </c>
      <c r="E484" s="5"/>
      <c r="F484" s="5"/>
      <c r="G484" s="116">
        <v>45886</v>
      </c>
      <c r="H484" s="4" t="s">
        <v>477</v>
      </c>
      <c r="I484" s="116">
        <v>45933</v>
      </c>
      <c r="J484" s="5"/>
      <c r="K484" s="421" t="s">
        <v>1110</v>
      </c>
    </row>
    <row r="485" spans="1:11">
      <c r="A485" s="4">
        <f t="shared" si="7"/>
        <v>483</v>
      </c>
      <c r="B485" s="4" t="s">
        <v>2</v>
      </c>
      <c r="C485" s="4" t="s">
        <v>212</v>
      </c>
      <c r="D485" s="4" t="s">
        <v>1186</v>
      </c>
      <c r="E485" s="4"/>
      <c r="F485" s="4"/>
      <c r="G485" s="48"/>
      <c r="H485" s="4" t="s">
        <v>466</v>
      </c>
      <c r="I485" s="48"/>
      <c r="J485" s="4"/>
      <c r="K485" s="421" t="s">
        <v>1678</v>
      </c>
    </row>
    <row r="486" spans="1:11" ht="29">
      <c r="A486" s="4">
        <f t="shared" si="7"/>
        <v>484</v>
      </c>
      <c r="B486" s="4" t="s">
        <v>201</v>
      </c>
      <c r="C486" s="4" t="s">
        <v>1296</v>
      </c>
      <c r="D486" s="4" t="s">
        <v>1186</v>
      </c>
      <c r="E486" s="4"/>
      <c r="F486" s="4"/>
      <c r="G486" s="48"/>
      <c r="H486" s="4" t="s">
        <v>466</v>
      </c>
      <c r="I486" s="48"/>
      <c r="J486" s="4"/>
      <c r="K486" s="421" t="s">
        <v>1297</v>
      </c>
    </row>
  </sheetData>
  <autoFilter ref="A2:K486" xr:uid="{61DD93CC-2E35-4EA2-9D72-E69F14C57E5F}">
    <sortState xmlns:xlrd2="http://schemas.microsoft.com/office/spreadsheetml/2017/richdata2" ref="A3:K486">
      <sortCondition ref="H2:H48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F83F-367B-471C-AEB0-65139BA78454}">
  <dimension ref="A1:N212"/>
  <sheetViews>
    <sheetView zoomScale="80" zoomScaleNormal="80" workbookViewId="0">
      <pane ySplit="2" topLeftCell="A206" activePane="bottomLeft" state="frozen"/>
      <selection pane="bottomLeft" activeCell="H208" sqref="H208"/>
    </sheetView>
  </sheetViews>
  <sheetFormatPr defaultColWidth="9.1796875" defaultRowHeight="14.5"/>
  <cols>
    <col min="1" max="1" width="6.36328125" style="38" customWidth="1"/>
    <col min="2" max="2" width="9.36328125" style="38" customWidth="1"/>
    <col min="3" max="3" width="12.90625" style="38" customWidth="1"/>
    <col min="4" max="5" width="12.54296875" style="38" customWidth="1"/>
    <col min="6" max="6" width="10.1796875" style="301" customWidth="1"/>
    <col min="7" max="7" width="12.453125" style="38" customWidth="1"/>
    <col min="8" max="8" width="38.6328125" style="41" customWidth="1"/>
    <col min="9" max="9" width="28.36328125" style="41" customWidth="1"/>
    <col min="10" max="10" width="13.6328125" style="38" bestFit="1" customWidth="1"/>
    <col min="11" max="11" width="24" style="38" customWidth="1"/>
    <col min="12" max="12" width="22.54296875" style="38" bestFit="1" customWidth="1"/>
    <col min="13" max="13" width="14.08984375" style="38" customWidth="1"/>
    <col min="14" max="14" width="18.54296875" style="38" customWidth="1"/>
    <col min="15" max="16384" width="9.1796875" style="38"/>
  </cols>
  <sheetData>
    <row r="1" spans="1:14" ht="26.5" customHeight="1">
      <c r="A1" s="522" t="s">
        <v>825</v>
      </c>
      <c r="B1" s="523"/>
      <c r="C1" s="523"/>
      <c r="D1" s="523"/>
      <c r="E1" s="523"/>
      <c r="F1" s="524"/>
      <c r="G1" s="523"/>
      <c r="H1" s="523"/>
      <c r="I1" s="523"/>
      <c r="J1" s="523"/>
      <c r="K1" s="523"/>
      <c r="L1" s="523"/>
      <c r="M1" s="523"/>
      <c r="N1" s="523"/>
    </row>
    <row r="2" spans="1:14" s="40" customFormat="1" ht="62.5" customHeight="1">
      <c r="A2" s="54" t="s">
        <v>471</v>
      </c>
      <c r="B2" s="54" t="s">
        <v>603</v>
      </c>
      <c r="C2" s="54" t="s">
        <v>500</v>
      </c>
      <c r="D2" s="54" t="s">
        <v>604</v>
      </c>
      <c r="E2" s="54" t="s">
        <v>1337</v>
      </c>
      <c r="F2" s="298" t="s">
        <v>798</v>
      </c>
      <c r="G2" s="54" t="s">
        <v>501</v>
      </c>
      <c r="H2" s="65" t="s">
        <v>1011</v>
      </c>
      <c r="I2" s="65" t="s">
        <v>809</v>
      </c>
      <c r="J2" s="65" t="s">
        <v>503</v>
      </c>
      <c r="K2" s="54" t="s">
        <v>539</v>
      </c>
      <c r="L2" s="163" t="s">
        <v>797</v>
      </c>
      <c r="M2" s="54" t="s">
        <v>769</v>
      </c>
      <c r="N2" s="54" t="s">
        <v>824</v>
      </c>
    </row>
    <row r="3" spans="1:14" ht="30" customHeight="1">
      <c r="A3" s="4">
        <v>1</v>
      </c>
      <c r="B3" s="4" t="s">
        <v>84</v>
      </c>
      <c r="C3" s="4" t="s">
        <v>12</v>
      </c>
      <c r="D3" s="4" t="s">
        <v>502</v>
      </c>
      <c r="E3" s="4">
        <v>545016</v>
      </c>
      <c r="F3" s="297">
        <v>39.125999999999998</v>
      </c>
      <c r="G3" s="69">
        <v>45089</v>
      </c>
      <c r="H3" s="84" t="s">
        <v>477</v>
      </c>
      <c r="I3" s="84"/>
      <c r="J3" s="85">
        <v>45098</v>
      </c>
      <c r="K3" s="69"/>
      <c r="L3" s="164"/>
      <c r="M3" s="157"/>
      <c r="N3" s="157"/>
    </row>
    <row r="4" spans="1:14" ht="30" customHeight="1">
      <c r="A4" s="4">
        <f>A3+1</f>
        <v>2</v>
      </c>
      <c r="B4" s="4" t="s">
        <v>83</v>
      </c>
      <c r="C4" s="4" t="s">
        <v>12</v>
      </c>
      <c r="D4" s="4" t="s">
        <v>502</v>
      </c>
      <c r="E4" s="4">
        <v>545016</v>
      </c>
      <c r="F4" s="297">
        <v>39.125999999999998</v>
      </c>
      <c r="G4" s="69">
        <v>45143</v>
      </c>
      <c r="H4" s="84" t="s">
        <v>477</v>
      </c>
      <c r="I4" s="84"/>
      <c r="J4" s="85">
        <v>45152</v>
      </c>
      <c r="K4" s="69"/>
      <c r="L4" s="164"/>
      <c r="M4" s="157"/>
      <c r="N4" s="157"/>
    </row>
    <row r="5" spans="1:14" ht="30" customHeight="1">
      <c r="A5" s="4">
        <f t="shared" ref="A5:A68" si="0">A4+1</f>
        <v>3</v>
      </c>
      <c r="B5" s="86" t="s">
        <v>109</v>
      </c>
      <c r="C5" s="86" t="s">
        <v>12</v>
      </c>
      <c r="D5" s="4" t="s">
        <v>502</v>
      </c>
      <c r="E5" s="4">
        <v>545016</v>
      </c>
      <c r="F5" s="297">
        <v>39.125999999999998</v>
      </c>
      <c r="G5" s="87">
        <v>45148</v>
      </c>
      <c r="H5" s="84" t="s">
        <v>477</v>
      </c>
      <c r="I5" s="280"/>
      <c r="J5" s="88">
        <v>45161</v>
      </c>
      <c r="K5" s="69"/>
      <c r="L5" s="164"/>
      <c r="M5" s="157"/>
      <c r="N5" s="157"/>
    </row>
    <row r="6" spans="1:14" ht="30" customHeight="1">
      <c r="A6" s="4">
        <f t="shared" si="0"/>
        <v>4</v>
      </c>
      <c r="B6" s="4" t="s">
        <v>95</v>
      </c>
      <c r="C6" s="4" t="s">
        <v>71</v>
      </c>
      <c r="D6" s="4" t="s">
        <v>502</v>
      </c>
      <c r="E6" s="4">
        <v>623377</v>
      </c>
      <c r="F6" s="83">
        <v>40.634</v>
      </c>
      <c r="G6" s="69">
        <v>45149</v>
      </c>
      <c r="H6" s="84" t="s">
        <v>477</v>
      </c>
      <c r="I6" s="84"/>
      <c r="J6" s="85">
        <v>45167</v>
      </c>
      <c r="K6" s="69"/>
      <c r="L6" s="164"/>
      <c r="M6" s="157"/>
      <c r="N6" s="157"/>
    </row>
    <row r="7" spans="1:14" ht="30" customHeight="1">
      <c r="A7" s="4">
        <f t="shared" si="0"/>
        <v>5</v>
      </c>
      <c r="B7" s="4" t="s">
        <v>61</v>
      </c>
      <c r="C7" s="4" t="s">
        <v>12</v>
      </c>
      <c r="D7" s="4" t="s">
        <v>502</v>
      </c>
      <c r="E7" s="4">
        <v>545016</v>
      </c>
      <c r="F7" s="297">
        <v>39.125999999999998</v>
      </c>
      <c r="G7" s="69">
        <v>45156</v>
      </c>
      <c r="H7" s="84" t="s">
        <v>477</v>
      </c>
      <c r="I7" s="84"/>
      <c r="J7" s="85">
        <v>45167</v>
      </c>
      <c r="K7" s="69"/>
      <c r="L7" s="164"/>
      <c r="M7" s="157"/>
      <c r="N7" s="157"/>
    </row>
    <row r="8" spans="1:14" ht="30" customHeight="1">
      <c r="A8" s="4">
        <f t="shared" si="0"/>
        <v>6</v>
      </c>
      <c r="B8" s="89" t="s">
        <v>62</v>
      </c>
      <c r="C8" s="4" t="s">
        <v>12</v>
      </c>
      <c r="D8" s="4" t="s">
        <v>502</v>
      </c>
      <c r="E8" s="4">
        <v>545016</v>
      </c>
      <c r="F8" s="297">
        <v>39.125999999999998</v>
      </c>
      <c r="G8" s="69">
        <v>45166</v>
      </c>
      <c r="H8" s="84" t="s">
        <v>477</v>
      </c>
      <c r="I8" s="84"/>
      <c r="J8" s="85">
        <v>45183</v>
      </c>
      <c r="K8" s="69"/>
      <c r="L8" s="164"/>
      <c r="M8" s="157"/>
      <c r="N8" s="157"/>
    </row>
    <row r="9" spans="1:14" ht="30" customHeight="1">
      <c r="A9" s="4">
        <f t="shared" si="0"/>
        <v>7</v>
      </c>
      <c r="B9" s="89" t="s">
        <v>108</v>
      </c>
      <c r="C9" s="4" t="s">
        <v>12</v>
      </c>
      <c r="D9" s="4" t="s">
        <v>502</v>
      </c>
      <c r="E9" s="4">
        <v>545016</v>
      </c>
      <c r="F9" s="297">
        <v>39.125999999999998</v>
      </c>
      <c r="G9" s="69">
        <v>45164</v>
      </c>
      <c r="H9" s="84" t="s">
        <v>477</v>
      </c>
      <c r="I9" s="84"/>
      <c r="J9" s="85">
        <v>45176</v>
      </c>
      <c r="K9" s="69"/>
      <c r="L9" s="164"/>
      <c r="M9" s="157"/>
      <c r="N9" s="157"/>
    </row>
    <row r="10" spans="1:14" ht="30" customHeight="1">
      <c r="A10" s="4">
        <f t="shared" si="0"/>
        <v>8</v>
      </c>
      <c r="B10" s="89" t="s">
        <v>86</v>
      </c>
      <c r="C10" s="4" t="s">
        <v>12</v>
      </c>
      <c r="D10" s="4" t="s">
        <v>502</v>
      </c>
      <c r="E10" s="4">
        <v>545016</v>
      </c>
      <c r="F10" s="297">
        <v>39.125999999999998</v>
      </c>
      <c r="G10" s="69">
        <v>45166</v>
      </c>
      <c r="H10" s="84" t="s">
        <v>477</v>
      </c>
      <c r="I10" s="84"/>
      <c r="J10" s="85">
        <v>45173</v>
      </c>
      <c r="K10" s="69"/>
      <c r="L10" s="164"/>
      <c r="M10" s="157"/>
      <c r="N10" s="157"/>
    </row>
    <row r="11" spans="1:14" ht="30" customHeight="1">
      <c r="A11" s="4">
        <f t="shared" si="0"/>
        <v>9</v>
      </c>
      <c r="B11" s="89" t="s">
        <v>99</v>
      </c>
      <c r="C11" s="4" t="s">
        <v>12</v>
      </c>
      <c r="D11" s="4" t="s">
        <v>502</v>
      </c>
      <c r="E11" s="4">
        <v>545016</v>
      </c>
      <c r="F11" s="297">
        <v>39.125999999999998</v>
      </c>
      <c r="G11" s="69">
        <v>45172</v>
      </c>
      <c r="H11" s="84" t="s">
        <v>477</v>
      </c>
      <c r="I11" s="84"/>
      <c r="J11" s="85">
        <v>45193</v>
      </c>
      <c r="K11" s="69"/>
      <c r="L11" s="164"/>
      <c r="M11" s="157"/>
      <c r="N11" s="157"/>
    </row>
    <row r="12" spans="1:14" ht="30" customHeight="1">
      <c r="A12" s="4">
        <f t="shared" si="0"/>
        <v>10</v>
      </c>
      <c r="B12" s="70" t="s">
        <v>100</v>
      </c>
      <c r="C12" s="90" t="s">
        <v>12</v>
      </c>
      <c r="D12" s="4" t="s">
        <v>502</v>
      </c>
      <c r="E12" s="4">
        <v>545016</v>
      </c>
      <c r="F12" s="297">
        <v>39.125999999999998</v>
      </c>
      <c r="G12" s="69">
        <v>45202</v>
      </c>
      <c r="H12" s="84" t="s">
        <v>477</v>
      </c>
      <c r="I12" s="84"/>
      <c r="J12" s="85">
        <v>45219</v>
      </c>
      <c r="K12" s="69"/>
      <c r="L12" s="164"/>
      <c r="M12" s="157"/>
      <c r="N12" s="157"/>
    </row>
    <row r="13" spans="1:14" ht="30" customHeight="1">
      <c r="A13" s="4">
        <f t="shared" si="0"/>
        <v>11</v>
      </c>
      <c r="B13" s="70" t="s">
        <v>63</v>
      </c>
      <c r="C13" s="90" t="s">
        <v>12</v>
      </c>
      <c r="D13" s="4" t="s">
        <v>502</v>
      </c>
      <c r="E13" s="4">
        <v>545016</v>
      </c>
      <c r="F13" s="297">
        <v>39.125999999999998</v>
      </c>
      <c r="G13" s="69">
        <v>45202</v>
      </c>
      <c r="H13" s="84" t="s">
        <v>477</v>
      </c>
      <c r="I13" s="84"/>
      <c r="J13" s="85">
        <v>45232</v>
      </c>
      <c r="K13" s="69"/>
      <c r="L13" s="164"/>
      <c r="M13" s="157"/>
      <c r="N13" s="157"/>
    </row>
    <row r="14" spans="1:14" ht="30" customHeight="1">
      <c r="A14" s="4">
        <f t="shared" si="0"/>
        <v>12</v>
      </c>
      <c r="B14" s="70" t="s">
        <v>87</v>
      </c>
      <c r="C14" s="90" t="s">
        <v>12</v>
      </c>
      <c r="D14" s="4" t="s">
        <v>502</v>
      </c>
      <c r="E14" s="4">
        <v>545016</v>
      </c>
      <c r="F14" s="297">
        <v>39.125999999999998</v>
      </c>
      <c r="G14" s="69">
        <v>45206</v>
      </c>
      <c r="H14" s="84" t="s">
        <v>477</v>
      </c>
      <c r="I14" s="84"/>
      <c r="J14" s="85">
        <v>45228</v>
      </c>
      <c r="K14" s="69"/>
      <c r="L14" s="164"/>
      <c r="M14" s="157"/>
      <c r="N14" s="157"/>
    </row>
    <row r="15" spans="1:14" ht="30" customHeight="1">
      <c r="A15" s="4">
        <f t="shared" si="0"/>
        <v>13</v>
      </c>
      <c r="B15" s="70" t="s">
        <v>112</v>
      </c>
      <c r="C15" s="90" t="s">
        <v>12</v>
      </c>
      <c r="D15" s="4" t="s">
        <v>502</v>
      </c>
      <c r="E15" s="4">
        <v>545016</v>
      </c>
      <c r="F15" s="297">
        <v>39.125999999999998</v>
      </c>
      <c r="G15" s="69">
        <v>45206</v>
      </c>
      <c r="H15" s="84" t="s">
        <v>477</v>
      </c>
      <c r="I15" s="84"/>
      <c r="J15" s="85">
        <v>45228</v>
      </c>
      <c r="K15" s="69"/>
      <c r="L15" s="164"/>
      <c r="M15" s="157"/>
      <c r="N15" s="157"/>
    </row>
    <row r="16" spans="1:14" ht="30" customHeight="1">
      <c r="A16" s="4">
        <f t="shared" si="0"/>
        <v>14</v>
      </c>
      <c r="B16" s="70" t="s">
        <v>117</v>
      </c>
      <c r="C16" s="90" t="s">
        <v>71</v>
      </c>
      <c r="D16" s="4" t="s">
        <v>502</v>
      </c>
      <c r="E16" s="4">
        <v>623377</v>
      </c>
      <c r="F16" s="83">
        <v>40.634</v>
      </c>
      <c r="G16" s="69">
        <v>45206</v>
      </c>
      <c r="H16" s="84" t="s">
        <v>477</v>
      </c>
      <c r="I16" s="84"/>
      <c r="J16" s="85">
        <v>45218</v>
      </c>
      <c r="K16" s="69"/>
      <c r="L16" s="164"/>
      <c r="M16" s="157"/>
      <c r="N16" s="157"/>
    </row>
    <row r="17" spans="1:14" ht="30" customHeight="1">
      <c r="A17" s="4">
        <f t="shared" si="0"/>
        <v>15</v>
      </c>
      <c r="B17" s="70" t="s">
        <v>64</v>
      </c>
      <c r="C17" s="90" t="s">
        <v>55</v>
      </c>
      <c r="D17" s="4" t="s">
        <v>502</v>
      </c>
      <c r="E17" s="4">
        <v>623377</v>
      </c>
      <c r="F17" s="83">
        <v>40.634</v>
      </c>
      <c r="G17" s="69">
        <v>45215</v>
      </c>
      <c r="H17" s="84" t="s">
        <v>477</v>
      </c>
      <c r="I17" s="84"/>
      <c r="J17" s="85">
        <v>45228</v>
      </c>
      <c r="K17" s="69"/>
      <c r="L17" s="164"/>
      <c r="M17" s="157"/>
      <c r="N17" s="157"/>
    </row>
    <row r="18" spans="1:14" ht="30" customHeight="1">
      <c r="A18" s="4">
        <f t="shared" si="0"/>
        <v>16</v>
      </c>
      <c r="B18" s="70" t="s">
        <v>88</v>
      </c>
      <c r="C18" s="90" t="s">
        <v>12</v>
      </c>
      <c r="D18" s="4" t="s">
        <v>502</v>
      </c>
      <c r="E18" s="4">
        <v>545016</v>
      </c>
      <c r="F18" s="297">
        <v>39.125999999999998</v>
      </c>
      <c r="G18" s="69">
        <v>45227</v>
      </c>
      <c r="H18" s="84" t="s">
        <v>477</v>
      </c>
      <c r="I18" s="84"/>
      <c r="J18" s="85">
        <v>45239</v>
      </c>
      <c r="K18" s="69"/>
      <c r="L18" s="164"/>
      <c r="M18" s="157"/>
      <c r="N18" s="157"/>
    </row>
    <row r="19" spans="1:14" ht="30" customHeight="1">
      <c r="A19" s="4">
        <f t="shared" si="0"/>
        <v>17</v>
      </c>
      <c r="B19" s="70" t="s">
        <v>92</v>
      </c>
      <c r="C19" s="90" t="s">
        <v>12</v>
      </c>
      <c r="D19" s="4" t="s">
        <v>502</v>
      </c>
      <c r="E19" s="4">
        <v>545016</v>
      </c>
      <c r="F19" s="297">
        <v>39.125999999999998</v>
      </c>
      <c r="G19" s="69">
        <v>45237</v>
      </c>
      <c r="H19" s="84" t="s">
        <v>477</v>
      </c>
      <c r="I19" s="84"/>
      <c r="J19" s="85">
        <v>45253</v>
      </c>
      <c r="K19" s="69"/>
      <c r="L19" s="164"/>
      <c r="M19" s="157"/>
      <c r="N19" s="157"/>
    </row>
    <row r="20" spans="1:14" ht="30" customHeight="1">
      <c r="A20" s="4">
        <f t="shared" si="0"/>
        <v>18</v>
      </c>
      <c r="B20" s="70" t="s">
        <v>60</v>
      </c>
      <c r="C20" s="90" t="s">
        <v>24</v>
      </c>
      <c r="D20" s="4" t="s">
        <v>502</v>
      </c>
      <c r="E20" s="4"/>
      <c r="F20" s="83">
        <v>128.42699999999999</v>
      </c>
      <c r="G20" s="69">
        <v>45241</v>
      </c>
      <c r="H20" s="84" t="s">
        <v>477</v>
      </c>
      <c r="I20" s="84"/>
      <c r="J20" s="85">
        <v>45273</v>
      </c>
      <c r="K20" s="69"/>
      <c r="L20" s="164"/>
      <c r="M20" s="157"/>
      <c r="N20" s="157"/>
    </row>
    <row r="21" spans="1:14" ht="30" customHeight="1">
      <c r="A21" s="4">
        <f t="shared" si="0"/>
        <v>19</v>
      </c>
      <c r="B21" s="70" t="s">
        <v>90</v>
      </c>
      <c r="C21" s="90" t="s">
        <v>12</v>
      </c>
      <c r="D21" s="4" t="s">
        <v>502</v>
      </c>
      <c r="E21" s="4">
        <v>545016</v>
      </c>
      <c r="F21" s="297">
        <v>39.125999999999998</v>
      </c>
      <c r="G21" s="69">
        <v>45249</v>
      </c>
      <c r="H21" s="84" t="s">
        <v>477</v>
      </c>
      <c r="I21" s="84"/>
      <c r="J21" s="85">
        <v>45269</v>
      </c>
      <c r="K21" s="69"/>
      <c r="L21" s="164"/>
      <c r="M21" s="157"/>
      <c r="N21" s="157"/>
    </row>
    <row r="22" spans="1:14" ht="30" customHeight="1">
      <c r="A22" s="4">
        <f t="shared" si="0"/>
        <v>20</v>
      </c>
      <c r="B22" s="70" t="s">
        <v>93</v>
      </c>
      <c r="C22" s="90" t="s">
        <v>71</v>
      </c>
      <c r="D22" s="4" t="s">
        <v>502</v>
      </c>
      <c r="E22" s="4">
        <v>623377</v>
      </c>
      <c r="F22" s="83">
        <v>40.634</v>
      </c>
      <c r="G22" s="69">
        <v>45252</v>
      </c>
      <c r="H22" s="84" t="s">
        <v>477</v>
      </c>
      <c r="I22" s="84"/>
      <c r="J22" s="85">
        <v>45261</v>
      </c>
      <c r="K22" s="69"/>
      <c r="L22" s="164"/>
      <c r="M22" s="157"/>
      <c r="N22" s="157"/>
    </row>
    <row r="23" spans="1:14" ht="30" customHeight="1">
      <c r="A23" s="4">
        <f t="shared" si="0"/>
        <v>21</v>
      </c>
      <c r="B23" s="70" t="s">
        <v>115</v>
      </c>
      <c r="C23" s="90" t="s">
        <v>12</v>
      </c>
      <c r="D23" s="4" t="s">
        <v>502</v>
      </c>
      <c r="E23" s="4">
        <v>545016</v>
      </c>
      <c r="F23" s="297">
        <v>39.125999999999998</v>
      </c>
      <c r="G23" s="69">
        <v>45267</v>
      </c>
      <c r="H23" s="84" t="s">
        <v>477</v>
      </c>
      <c r="I23" s="84"/>
      <c r="J23" s="85">
        <v>45280</v>
      </c>
      <c r="K23" s="69"/>
      <c r="L23" s="164"/>
      <c r="M23" s="157"/>
      <c r="N23" s="157"/>
    </row>
    <row r="24" spans="1:14" ht="30" customHeight="1">
      <c r="A24" s="4">
        <f t="shared" si="0"/>
        <v>22</v>
      </c>
      <c r="B24" s="70" t="s">
        <v>116</v>
      </c>
      <c r="C24" s="90" t="s">
        <v>12</v>
      </c>
      <c r="D24" s="4" t="s">
        <v>502</v>
      </c>
      <c r="E24" s="4">
        <v>545016</v>
      </c>
      <c r="F24" s="297">
        <v>39.125999999999998</v>
      </c>
      <c r="G24" s="69">
        <v>45267</v>
      </c>
      <c r="H24" s="84" t="s">
        <v>477</v>
      </c>
      <c r="I24" s="84"/>
      <c r="J24" s="85">
        <v>45277</v>
      </c>
      <c r="K24" s="69"/>
      <c r="L24" s="164"/>
      <c r="M24" s="157"/>
      <c r="N24" s="157"/>
    </row>
    <row r="25" spans="1:14" ht="30" customHeight="1">
      <c r="A25" s="4">
        <f t="shared" si="0"/>
        <v>23</v>
      </c>
      <c r="B25" s="70" t="s">
        <v>91</v>
      </c>
      <c r="C25" s="91" t="s">
        <v>80</v>
      </c>
      <c r="D25" s="4" t="s">
        <v>502</v>
      </c>
      <c r="E25" s="4">
        <v>1017007</v>
      </c>
      <c r="F25" s="92">
        <v>54.674999999999997</v>
      </c>
      <c r="G25" s="69">
        <v>45271</v>
      </c>
      <c r="H25" s="84" t="s">
        <v>477</v>
      </c>
      <c r="I25" s="84"/>
      <c r="J25" s="85">
        <v>45296</v>
      </c>
      <c r="K25" s="69"/>
      <c r="L25" s="164"/>
      <c r="M25" s="157"/>
      <c r="N25" s="157"/>
    </row>
    <row r="26" spans="1:14" ht="30" customHeight="1">
      <c r="A26" s="4">
        <f t="shared" si="0"/>
        <v>24</v>
      </c>
      <c r="B26" s="70" t="s">
        <v>113</v>
      </c>
      <c r="C26" s="91" t="s">
        <v>80</v>
      </c>
      <c r="D26" s="4" t="s">
        <v>502</v>
      </c>
      <c r="E26" s="4">
        <v>1017007</v>
      </c>
      <c r="F26" s="92">
        <v>54.674999999999997</v>
      </c>
      <c r="G26" s="69">
        <v>45272</v>
      </c>
      <c r="H26" s="84" t="s">
        <v>477</v>
      </c>
      <c r="I26" s="84"/>
      <c r="J26" s="85">
        <v>45290</v>
      </c>
      <c r="K26" s="69"/>
      <c r="L26" s="164"/>
      <c r="M26" s="157"/>
      <c r="N26" s="157"/>
    </row>
    <row r="27" spans="1:14" ht="30" customHeight="1">
      <c r="A27" s="4">
        <f t="shared" si="0"/>
        <v>25</v>
      </c>
      <c r="B27" s="70" t="s">
        <v>85</v>
      </c>
      <c r="C27" s="91" t="s">
        <v>80</v>
      </c>
      <c r="D27" s="4" t="s">
        <v>502</v>
      </c>
      <c r="E27" s="4">
        <v>1017007</v>
      </c>
      <c r="F27" s="92">
        <v>54.674999999999997</v>
      </c>
      <c r="G27" s="69">
        <v>45271</v>
      </c>
      <c r="H27" s="84" t="s">
        <v>477</v>
      </c>
      <c r="I27" s="84"/>
      <c r="J27" s="85">
        <v>45301</v>
      </c>
      <c r="K27" s="69"/>
      <c r="L27" s="164"/>
      <c r="M27" s="157"/>
      <c r="N27" s="157"/>
    </row>
    <row r="28" spans="1:14" ht="30" customHeight="1">
      <c r="A28" s="4">
        <f t="shared" si="0"/>
        <v>26</v>
      </c>
      <c r="B28" s="70" t="s">
        <v>89</v>
      </c>
      <c r="C28" s="91" t="s">
        <v>12</v>
      </c>
      <c r="D28" s="4" t="s">
        <v>502</v>
      </c>
      <c r="E28" s="4">
        <v>545016</v>
      </c>
      <c r="F28" s="297">
        <v>39.125999999999998</v>
      </c>
      <c r="G28" s="69">
        <v>45277</v>
      </c>
      <c r="H28" s="84" t="s">
        <v>477</v>
      </c>
      <c r="I28" s="84"/>
      <c r="J28" s="85">
        <v>45286</v>
      </c>
      <c r="K28" s="69"/>
      <c r="L28" s="164"/>
      <c r="M28" s="157"/>
      <c r="N28" s="157"/>
    </row>
    <row r="29" spans="1:14" ht="30" customHeight="1">
      <c r="A29" s="4">
        <f t="shared" si="0"/>
        <v>27</v>
      </c>
      <c r="B29" s="70" t="s">
        <v>65</v>
      </c>
      <c r="C29" s="91" t="s">
        <v>55</v>
      </c>
      <c r="D29" s="4" t="s">
        <v>502</v>
      </c>
      <c r="E29" s="4">
        <v>623377</v>
      </c>
      <c r="F29" s="83">
        <v>40.634</v>
      </c>
      <c r="G29" s="69">
        <v>45279</v>
      </c>
      <c r="H29" s="84" t="s">
        <v>477</v>
      </c>
      <c r="I29" s="84"/>
      <c r="J29" s="85">
        <v>45295</v>
      </c>
      <c r="K29" s="69"/>
      <c r="L29" s="164"/>
      <c r="M29" s="157"/>
      <c r="N29" s="157"/>
    </row>
    <row r="30" spans="1:14" ht="30" customHeight="1">
      <c r="A30" s="4">
        <f t="shared" si="0"/>
        <v>28</v>
      </c>
      <c r="B30" s="70" t="s">
        <v>118</v>
      </c>
      <c r="C30" s="91" t="s">
        <v>12</v>
      </c>
      <c r="D30" s="4" t="s">
        <v>502</v>
      </c>
      <c r="E30" s="4">
        <v>545016</v>
      </c>
      <c r="F30" s="297">
        <v>39.125999999999998</v>
      </c>
      <c r="G30" s="69">
        <v>45284</v>
      </c>
      <c r="H30" s="84" t="s">
        <v>477</v>
      </c>
      <c r="I30" s="84"/>
      <c r="J30" s="85">
        <v>45291</v>
      </c>
      <c r="K30" s="69"/>
      <c r="L30" s="164"/>
      <c r="M30" s="157"/>
      <c r="N30" s="157"/>
    </row>
    <row r="31" spans="1:14" ht="30" customHeight="1">
      <c r="A31" s="4">
        <f t="shared" si="0"/>
        <v>29</v>
      </c>
      <c r="B31" s="70" t="s">
        <v>119</v>
      </c>
      <c r="C31" s="91" t="s">
        <v>12</v>
      </c>
      <c r="D31" s="4" t="s">
        <v>502</v>
      </c>
      <c r="E31" s="4">
        <v>545016</v>
      </c>
      <c r="F31" s="297">
        <v>39.125999999999998</v>
      </c>
      <c r="G31" s="69">
        <v>45284</v>
      </c>
      <c r="H31" s="84" t="s">
        <v>477</v>
      </c>
      <c r="I31" s="84"/>
      <c r="J31" s="85">
        <v>45296</v>
      </c>
      <c r="K31" s="69"/>
      <c r="L31" s="164"/>
      <c r="M31" s="157"/>
      <c r="N31" s="157"/>
    </row>
    <row r="32" spans="1:14" ht="30" customHeight="1">
      <c r="A32" s="4">
        <f t="shared" si="0"/>
        <v>30</v>
      </c>
      <c r="B32" s="70" t="s">
        <v>58</v>
      </c>
      <c r="C32" s="91" t="s">
        <v>70</v>
      </c>
      <c r="D32" s="4" t="s">
        <v>502</v>
      </c>
      <c r="E32" s="4"/>
      <c r="F32" s="83">
        <v>92.292000000000002</v>
      </c>
      <c r="G32" s="69">
        <v>45283</v>
      </c>
      <c r="H32" s="84" t="s">
        <v>477</v>
      </c>
      <c r="I32" s="84"/>
      <c r="J32" s="85">
        <v>45306</v>
      </c>
      <c r="K32" s="69"/>
      <c r="L32" s="164"/>
      <c r="M32" s="157"/>
      <c r="N32" s="157"/>
    </row>
    <row r="33" spans="1:14" ht="30" customHeight="1">
      <c r="A33" s="4">
        <f t="shared" si="0"/>
        <v>31</v>
      </c>
      <c r="B33" s="70" t="s">
        <v>94</v>
      </c>
      <c r="C33" s="91" t="s">
        <v>12</v>
      </c>
      <c r="D33" s="4" t="s">
        <v>502</v>
      </c>
      <c r="E33" s="4">
        <v>545016</v>
      </c>
      <c r="F33" s="297">
        <v>39.125999999999998</v>
      </c>
      <c r="G33" s="69">
        <v>45291</v>
      </c>
      <c r="H33" s="84" t="s">
        <v>477</v>
      </c>
      <c r="I33" s="84"/>
      <c r="J33" s="85">
        <v>45301</v>
      </c>
      <c r="K33" s="69"/>
      <c r="L33" s="164"/>
      <c r="M33" s="157"/>
      <c r="N33" s="157"/>
    </row>
    <row r="34" spans="1:14" ht="30" customHeight="1">
      <c r="A34" s="4">
        <f t="shared" si="0"/>
        <v>32</v>
      </c>
      <c r="B34" s="70" t="s">
        <v>541</v>
      </c>
      <c r="C34" s="91" t="s">
        <v>12</v>
      </c>
      <c r="D34" s="4" t="s">
        <v>502</v>
      </c>
      <c r="E34" s="4">
        <v>545016</v>
      </c>
      <c r="F34" s="297">
        <v>39.125999999999998</v>
      </c>
      <c r="G34" s="69">
        <v>45298</v>
      </c>
      <c r="H34" s="84" t="s">
        <v>477</v>
      </c>
      <c r="I34" s="84"/>
      <c r="J34" s="85">
        <v>45324</v>
      </c>
      <c r="K34" s="69"/>
      <c r="L34" s="164"/>
      <c r="M34" s="157"/>
      <c r="N34" s="157"/>
    </row>
    <row r="35" spans="1:14" ht="30" customHeight="1">
      <c r="A35" s="4">
        <f t="shared" si="0"/>
        <v>33</v>
      </c>
      <c r="B35" s="70" t="s">
        <v>72</v>
      </c>
      <c r="C35" s="91" t="s">
        <v>80</v>
      </c>
      <c r="D35" s="4" t="s">
        <v>502</v>
      </c>
      <c r="E35" s="4">
        <v>1017007</v>
      </c>
      <c r="F35" s="92">
        <v>54.674999999999997</v>
      </c>
      <c r="G35" s="69">
        <v>45303</v>
      </c>
      <c r="H35" s="84" t="s">
        <v>477</v>
      </c>
      <c r="I35" s="84"/>
      <c r="J35" s="85">
        <v>45321</v>
      </c>
      <c r="K35" s="69"/>
      <c r="L35" s="164"/>
      <c r="M35" s="157"/>
      <c r="N35" s="157"/>
    </row>
    <row r="36" spans="1:14" ht="30" customHeight="1">
      <c r="A36" s="4">
        <f t="shared" si="0"/>
        <v>34</v>
      </c>
      <c r="B36" s="70" t="s">
        <v>21</v>
      </c>
      <c r="C36" s="91" t="s">
        <v>24</v>
      </c>
      <c r="D36" s="4" t="s">
        <v>502</v>
      </c>
      <c r="E36" s="4"/>
      <c r="F36" s="83">
        <v>128.42699999999999</v>
      </c>
      <c r="G36" s="69">
        <v>45309</v>
      </c>
      <c r="H36" s="84" t="s">
        <v>477</v>
      </c>
      <c r="I36" s="84"/>
      <c r="J36" s="85">
        <v>45332</v>
      </c>
      <c r="K36" s="69"/>
      <c r="L36" s="164"/>
      <c r="M36" s="157"/>
      <c r="N36" s="157"/>
    </row>
    <row r="37" spans="1:14" ht="30" customHeight="1">
      <c r="A37" s="4">
        <f t="shared" si="0"/>
        <v>35</v>
      </c>
      <c r="B37" s="70" t="s">
        <v>114</v>
      </c>
      <c r="C37" s="91" t="s">
        <v>12</v>
      </c>
      <c r="D37" s="4" t="s">
        <v>502</v>
      </c>
      <c r="E37" s="4">
        <v>545016</v>
      </c>
      <c r="F37" s="297">
        <v>39.125999999999998</v>
      </c>
      <c r="G37" s="69">
        <v>45318</v>
      </c>
      <c r="H37" s="84" t="s">
        <v>477</v>
      </c>
      <c r="I37" s="84"/>
      <c r="J37" s="85">
        <v>45328</v>
      </c>
      <c r="K37" s="69"/>
      <c r="L37" s="164"/>
      <c r="M37" s="157"/>
      <c r="N37" s="157"/>
    </row>
    <row r="38" spans="1:14" ht="30" customHeight="1">
      <c r="A38" s="4">
        <f t="shared" si="0"/>
        <v>36</v>
      </c>
      <c r="B38" s="70" t="s">
        <v>532</v>
      </c>
      <c r="C38" s="91" t="s">
        <v>10</v>
      </c>
      <c r="D38" s="4" t="s">
        <v>502</v>
      </c>
      <c r="E38" s="4"/>
      <c r="F38" s="83">
        <v>79.994</v>
      </c>
      <c r="G38" s="69">
        <v>45322</v>
      </c>
      <c r="H38" s="84" t="s">
        <v>477</v>
      </c>
      <c r="I38" s="84"/>
      <c r="J38" s="85">
        <v>45337</v>
      </c>
      <c r="K38" s="69"/>
      <c r="L38" s="164"/>
      <c r="M38" s="157"/>
      <c r="N38" s="157"/>
    </row>
    <row r="39" spans="1:14" ht="30" customHeight="1">
      <c r="A39" s="4">
        <f t="shared" si="0"/>
        <v>37</v>
      </c>
      <c r="B39" s="70" t="s">
        <v>120</v>
      </c>
      <c r="C39" s="91" t="s">
        <v>55</v>
      </c>
      <c r="D39" s="4" t="s">
        <v>502</v>
      </c>
      <c r="E39" s="4">
        <v>623377</v>
      </c>
      <c r="F39" s="83">
        <v>40.634</v>
      </c>
      <c r="G39" s="69">
        <v>45330</v>
      </c>
      <c r="H39" s="84" t="s">
        <v>477</v>
      </c>
      <c r="I39" s="84"/>
      <c r="J39" s="85">
        <v>45339</v>
      </c>
      <c r="K39" s="69"/>
      <c r="L39" s="164"/>
      <c r="M39" s="157"/>
      <c r="N39" s="157"/>
    </row>
    <row r="40" spans="1:14" ht="30" customHeight="1">
      <c r="A40" s="4">
        <f t="shared" si="0"/>
        <v>38</v>
      </c>
      <c r="B40" s="71" t="s">
        <v>26</v>
      </c>
      <c r="C40" s="90" t="s">
        <v>37</v>
      </c>
      <c r="D40" s="49" t="s">
        <v>502</v>
      </c>
      <c r="E40" s="49"/>
      <c r="F40" s="92">
        <v>178.19</v>
      </c>
      <c r="G40" s="72">
        <v>45330</v>
      </c>
      <c r="H40" s="84" t="s">
        <v>477</v>
      </c>
      <c r="I40" s="84"/>
      <c r="J40" s="85">
        <v>45421</v>
      </c>
      <c r="K40" s="69"/>
      <c r="L40" s="164"/>
      <c r="M40" s="157"/>
      <c r="N40" s="157"/>
    </row>
    <row r="41" spans="1:14" ht="30" customHeight="1">
      <c r="A41" s="4">
        <f t="shared" si="0"/>
        <v>39</v>
      </c>
      <c r="B41" s="70" t="s">
        <v>542</v>
      </c>
      <c r="C41" s="91" t="s">
        <v>55</v>
      </c>
      <c r="D41" s="4" t="s">
        <v>502</v>
      </c>
      <c r="E41" s="4">
        <v>623377</v>
      </c>
      <c r="F41" s="83">
        <v>40.634</v>
      </c>
      <c r="G41" s="69">
        <v>45335</v>
      </c>
      <c r="H41" s="84" t="s">
        <v>477</v>
      </c>
      <c r="I41" s="84"/>
      <c r="J41" s="85">
        <v>45346</v>
      </c>
      <c r="K41" s="69"/>
      <c r="L41" s="164"/>
      <c r="M41" s="157"/>
      <c r="N41" s="157"/>
    </row>
    <row r="42" spans="1:14" ht="30" customHeight="1">
      <c r="A42" s="4">
        <f t="shared" si="0"/>
        <v>40</v>
      </c>
      <c r="B42" s="70" t="s">
        <v>103</v>
      </c>
      <c r="C42" s="91" t="s">
        <v>12</v>
      </c>
      <c r="D42" s="4" t="s">
        <v>502</v>
      </c>
      <c r="E42" s="4">
        <v>545016</v>
      </c>
      <c r="F42" s="297">
        <v>39.125999999999998</v>
      </c>
      <c r="G42" s="69">
        <v>45340</v>
      </c>
      <c r="H42" s="84" t="s">
        <v>477</v>
      </c>
      <c r="I42" s="84"/>
      <c r="J42" s="85">
        <v>45348</v>
      </c>
      <c r="K42" s="69"/>
      <c r="L42" s="164"/>
      <c r="M42" s="157"/>
      <c r="N42" s="157"/>
    </row>
    <row r="43" spans="1:14" ht="30" customHeight="1">
      <c r="A43" s="4">
        <f t="shared" si="0"/>
        <v>41</v>
      </c>
      <c r="B43" s="70" t="s">
        <v>126</v>
      </c>
      <c r="C43" s="91" t="s">
        <v>12</v>
      </c>
      <c r="D43" s="4" t="s">
        <v>502</v>
      </c>
      <c r="E43" s="4">
        <v>545016</v>
      </c>
      <c r="F43" s="297">
        <v>39.125999999999998</v>
      </c>
      <c r="G43" s="69">
        <v>45351</v>
      </c>
      <c r="H43" s="84" t="s">
        <v>477</v>
      </c>
      <c r="I43" s="84"/>
      <c r="J43" s="85">
        <v>45361</v>
      </c>
      <c r="K43" s="69"/>
      <c r="L43" s="164"/>
      <c r="M43" s="157"/>
      <c r="N43" s="157"/>
    </row>
    <row r="44" spans="1:14" ht="30" customHeight="1">
      <c r="A44" s="4">
        <f t="shared" si="0"/>
        <v>42</v>
      </c>
      <c r="B44" s="70" t="s">
        <v>102</v>
      </c>
      <c r="C44" s="91" t="s">
        <v>12</v>
      </c>
      <c r="D44" s="4" t="s">
        <v>502</v>
      </c>
      <c r="E44" s="4">
        <v>545016</v>
      </c>
      <c r="F44" s="297">
        <v>39.125999999999998</v>
      </c>
      <c r="G44" s="69">
        <v>45349</v>
      </c>
      <c r="H44" s="84" t="s">
        <v>477</v>
      </c>
      <c r="I44" s="84"/>
      <c r="J44" s="85">
        <v>45361</v>
      </c>
      <c r="K44" s="69"/>
      <c r="L44" s="164"/>
      <c r="M44" s="157"/>
      <c r="N44" s="157"/>
    </row>
    <row r="45" spans="1:14" ht="30" customHeight="1">
      <c r="A45" s="4">
        <f t="shared" si="0"/>
        <v>43</v>
      </c>
      <c r="B45" s="70" t="s">
        <v>123</v>
      </c>
      <c r="C45" s="91" t="s">
        <v>55</v>
      </c>
      <c r="D45" s="4" t="s">
        <v>502</v>
      </c>
      <c r="E45" s="4">
        <v>623377</v>
      </c>
      <c r="F45" s="83">
        <v>40.634</v>
      </c>
      <c r="G45" s="69">
        <v>45351</v>
      </c>
      <c r="H45" s="84" t="s">
        <v>477</v>
      </c>
      <c r="I45" s="84"/>
      <c r="J45" s="85">
        <v>45359</v>
      </c>
      <c r="K45" s="69"/>
      <c r="L45" s="164"/>
      <c r="M45" s="157"/>
      <c r="N45" s="157"/>
    </row>
    <row r="46" spans="1:14" ht="30" customHeight="1">
      <c r="A46" s="4">
        <f t="shared" si="0"/>
        <v>44</v>
      </c>
      <c r="B46" s="73" t="s">
        <v>156</v>
      </c>
      <c r="C46" s="90" t="s">
        <v>12</v>
      </c>
      <c r="D46" s="4" t="s">
        <v>502</v>
      </c>
      <c r="E46" s="4">
        <v>545016</v>
      </c>
      <c r="F46" s="154">
        <v>39.125999999999998</v>
      </c>
      <c r="G46" s="72">
        <v>45366</v>
      </c>
      <c r="H46" s="84" t="s">
        <v>477</v>
      </c>
      <c r="I46" s="84"/>
      <c r="J46" s="85">
        <v>45377</v>
      </c>
      <c r="K46" s="69"/>
      <c r="L46" s="164"/>
      <c r="M46" s="157"/>
      <c r="N46" s="157"/>
    </row>
    <row r="47" spans="1:14" ht="30" customHeight="1">
      <c r="A47" s="4">
        <f t="shared" si="0"/>
        <v>45</v>
      </c>
      <c r="B47" s="73" t="s">
        <v>160</v>
      </c>
      <c r="C47" s="90" t="s">
        <v>55</v>
      </c>
      <c r="D47" s="49" t="s">
        <v>502</v>
      </c>
      <c r="E47" s="4">
        <v>623377</v>
      </c>
      <c r="F47" s="92">
        <v>40.634</v>
      </c>
      <c r="G47" s="72">
        <v>45360</v>
      </c>
      <c r="H47" s="84" t="s">
        <v>477</v>
      </c>
      <c r="I47" s="84"/>
      <c r="J47" s="85">
        <v>45373</v>
      </c>
      <c r="K47" s="69"/>
      <c r="L47" s="164"/>
      <c r="M47" s="157"/>
      <c r="N47" s="157"/>
    </row>
    <row r="48" spans="1:14" ht="30" customHeight="1">
      <c r="A48" s="4">
        <f t="shared" si="0"/>
        <v>46</v>
      </c>
      <c r="B48" s="73" t="s">
        <v>124</v>
      </c>
      <c r="C48" s="90" t="s">
        <v>12</v>
      </c>
      <c r="D48" s="4" t="s">
        <v>502</v>
      </c>
      <c r="E48" s="4">
        <v>545016</v>
      </c>
      <c r="F48" s="154">
        <v>39.125999999999998</v>
      </c>
      <c r="G48" s="72">
        <v>45357</v>
      </c>
      <c r="H48" s="84" t="s">
        <v>477</v>
      </c>
      <c r="I48" s="84"/>
      <c r="J48" s="85">
        <v>45365</v>
      </c>
      <c r="K48" s="69"/>
      <c r="L48" s="164"/>
      <c r="M48" s="157"/>
      <c r="N48" s="157"/>
    </row>
    <row r="49" spans="1:14" ht="30" customHeight="1">
      <c r="A49" s="4">
        <f t="shared" si="0"/>
        <v>47</v>
      </c>
      <c r="B49" s="71" t="s">
        <v>125</v>
      </c>
      <c r="C49" s="90" t="s">
        <v>12</v>
      </c>
      <c r="D49" s="4" t="s">
        <v>502</v>
      </c>
      <c r="E49" s="4">
        <v>545016</v>
      </c>
      <c r="F49" s="154">
        <v>39.125999999999998</v>
      </c>
      <c r="G49" s="72">
        <v>45360</v>
      </c>
      <c r="H49" s="84" t="s">
        <v>477</v>
      </c>
      <c r="I49" s="84"/>
      <c r="J49" s="85">
        <v>45367</v>
      </c>
      <c r="K49" s="69"/>
      <c r="L49" s="164"/>
      <c r="M49" s="157"/>
      <c r="N49" s="157"/>
    </row>
    <row r="50" spans="1:14" ht="30" customHeight="1">
      <c r="A50" s="4">
        <f t="shared" si="0"/>
        <v>48</v>
      </c>
      <c r="B50" s="71" t="s">
        <v>101</v>
      </c>
      <c r="C50" s="90" t="s">
        <v>12</v>
      </c>
      <c r="D50" s="4" t="s">
        <v>502</v>
      </c>
      <c r="E50" s="4">
        <v>545016</v>
      </c>
      <c r="F50" s="154">
        <v>39.125999999999998</v>
      </c>
      <c r="G50" s="72">
        <v>45362</v>
      </c>
      <c r="H50" s="84" t="s">
        <v>477</v>
      </c>
      <c r="I50" s="84"/>
      <c r="J50" s="85">
        <v>45371</v>
      </c>
      <c r="K50" s="69"/>
      <c r="L50" s="164"/>
      <c r="M50" s="157"/>
      <c r="N50" s="157"/>
    </row>
    <row r="51" spans="1:14" ht="30" customHeight="1">
      <c r="A51" s="4">
        <f t="shared" si="0"/>
        <v>49</v>
      </c>
      <c r="B51" s="71" t="s">
        <v>133</v>
      </c>
      <c r="C51" s="90" t="s">
        <v>71</v>
      </c>
      <c r="D51" s="49" t="s">
        <v>502</v>
      </c>
      <c r="E51" s="4">
        <v>623377</v>
      </c>
      <c r="F51" s="92">
        <v>40.634</v>
      </c>
      <c r="G51" s="72">
        <v>45365</v>
      </c>
      <c r="H51" s="84" t="s">
        <v>477</v>
      </c>
      <c r="I51" s="84"/>
      <c r="J51" s="85">
        <v>45374</v>
      </c>
      <c r="K51" s="69"/>
      <c r="L51" s="164"/>
      <c r="M51" s="157"/>
      <c r="N51" s="157"/>
    </row>
    <row r="52" spans="1:14" ht="30" customHeight="1">
      <c r="A52" s="4">
        <f t="shared" si="0"/>
        <v>50</v>
      </c>
      <c r="B52" s="71" t="s">
        <v>162</v>
      </c>
      <c r="C52" s="90" t="s">
        <v>12</v>
      </c>
      <c r="D52" s="4" t="s">
        <v>502</v>
      </c>
      <c r="E52" s="4">
        <v>545016</v>
      </c>
      <c r="F52" s="154">
        <v>39.125999999999998</v>
      </c>
      <c r="G52" s="72">
        <v>45370</v>
      </c>
      <c r="H52" s="84" t="s">
        <v>477</v>
      </c>
      <c r="I52" s="84"/>
      <c r="J52" s="85">
        <v>45378</v>
      </c>
      <c r="K52" s="69"/>
      <c r="L52" s="164"/>
      <c r="M52" s="157"/>
      <c r="N52" s="157"/>
    </row>
    <row r="53" spans="1:14" ht="30" customHeight="1">
      <c r="A53" s="4">
        <f t="shared" si="0"/>
        <v>51</v>
      </c>
      <c r="B53" s="71" t="s">
        <v>15</v>
      </c>
      <c r="C53" s="90" t="s">
        <v>24</v>
      </c>
      <c r="D53" s="49" t="s">
        <v>502</v>
      </c>
      <c r="E53" s="49"/>
      <c r="F53" s="92">
        <v>128.42699999999999</v>
      </c>
      <c r="G53" s="72">
        <v>45382</v>
      </c>
      <c r="H53" s="84" t="s">
        <v>477</v>
      </c>
      <c r="I53" s="84"/>
      <c r="J53" s="85">
        <v>45399</v>
      </c>
      <c r="K53" s="69"/>
      <c r="L53" s="164"/>
      <c r="M53" s="157"/>
      <c r="N53" s="157"/>
    </row>
    <row r="54" spans="1:14" ht="30" customHeight="1">
      <c r="A54" s="4">
        <f t="shared" si="0"/>
        <v>52</v>
      </c>
      <c r="B54" s="71" t="s">
        <v>16</v>
      </c>
      <c r="C54" s="90" t="s">
        <v>11</v>
      </c>
      <c r="D54" s="4" t="s">
        <v>502</v>
      </c>
      <c r="E54" s="4">
        <v>545016</v>
      </c>
      <c r="F54" s="154">
        <v>39.125999999999998</v>
      </c>
      <c r="G54" s="72">
        <v>45373</v>
      </c>
      <c r="H54" s="84" t="s">
        <v>477</v>
      </c>
      <c r="I54" s="84"/>
      <c r="J54" s="85">
        <v>45383</v>
      </c>
      <c r="K54" s="69"/>
      <c r="L54" s="164"/>
      <c r="M54" s="157"/>
      <c r="N54" s="157"/>
    </row>
    <row r="55" spans="1:14" ht="30" customHeight="1">
      <c r="A55" s="4">
        <f t="shared" si="0"/>
        <v>53</v>
      </c>
      <c r="B55" s="71" t="s">
        <v>152</v>
      </c>
      <c r="C55" s="90" t="s">
        <v>12</v>
      </c>
      <c r="D55" s="4" t="s">
        <v>502</v>
      </c>
      <c r="E55" s="4">
        <v>545016</v>
      </c>
      <c r="F55" s="154">
        <v>39.125999999999998</v>
      </c>
      <c r="G55" s="72">
        <v>45373</v>
      </c>
      <c r="H55" s="84" t="s">
        <v>477</v>
      </c>
      <c r="I55" s="84"/>
      <c r="J55" s="93">
        <v>45382</v>
      </c>
      <c r="K55" s="72"/>
      <c r="L55" s="164"/>
      <c r="M55" s="157"/>
      <c r="N55" s="157"/>
    </row>
    <row r="56" spans="1:14" ht="30" customHeight="1">
      <c r="A56" s="4">
        <f t="shared" si="0"/>
        <v>54</v>
      </c>
      <c r="B56" s="71" t="s">
        <v>158</v>
      </c>
      <c r="C56" s="90" t="s">
        <v>167</v>
      </c>
      <c r="D56" s="49" t="s">
        <v>502</v>
      </c>
      <c r="E56" s="49">
        <v>1330245</v>
      </c>
      <c r="F56" s="92">
        <f>4.802+56.772</f>
        <v>61.573999999999998</v>
      </c>
      <c r="G56" s="72">
        <v>45374</v>
      </c>
      <c r="H56" s="84" t="s">
        <v>477</v>
      </c>
      <c r="I56" s="84"/>
      <c r="J56" s="85">
        <v>45386</v>
      </c>
      <c r="K56" s="69"/>
      <c r="L56" s="164"/>
      <c r="M56" s="157"/>
      <c r="N56" s="157"/>
    </row>
    <row r="57" spans="1:14" ht="30" customHeight="1">
      <c r="A57" s="4">
        <f t="shared" si="0"/>
        <v>55</v>
      </c>
      <c r="B57" s="71" t="s">
        <v>151</v>
      </c>
      <c r="C57" s="90" t="s">
        <v>12</v>
      </c>
      <c r="D57" s="4" t="s">
        <v>502</v>
      </c>
      <c r="E57" s="4">
        <v>545016</v>
      </c>
      <c r="F57" s="154">
        <v>39.125999999999998</v>
      </c>
      <c r="G57" s="72">
        <v>45380</v>
      </c>
      <c r="H57" s="84" t="s">
        <v>477</v>
      </c>
      <c r="I57" s="84"/>
      <c r="J57" s="85">
        <v>45388</v>
      </c>
      <c r="K57" s="69"/>
      <c r="L57" s="164"/>
      <c r="M57" s="157"/>
      <c r="N57" s="157"/>
    </row>
    <row r="58" spans="1:14" ht="30" customHeight="1">
      <c r="A58" s="4">
        <f t="shared" si="0"/>
        <v>56</v>
      </c>
      <c r="B58" s="71" t="s">
        <v>155</v>
      </c>
      <c r="C58" s="90" t="s">
        <v>12</v>
      </c>
      <c r="D58" s="4" t="s">
        <v>502</v>
      </c>
      <c r="E58" s="4">
        <v>545016</v>
      </c>
      <c r="F58" s="154">
        <v>39.125999999999998</v>
      </c>
      <c r="G58" s="72">
        <v>45389</v>
      </c>
      <c r="H58" s="84" t="s">
        <v>477</v>
      </c>
      <c r="I58" s="84"/>
      <c r="J58" s="85">
        <v>45397</v>
      </c>
      <c r="K58" s="69"/>
      <c r="L58" s="164"/>
      <c r="M58" s="157"/>
      <c r="N58" s="157"/>
    </row>
    <row r="59" spans="1:14" ht="30" customHeight="1">
      <c r="A59" s="4">
        <f t="shared" si="0"/>
        <v>57</v>
      </c>
      <c r="B59" s="71" t="s">
        <v>157</v>
      </c>
      <c r="C59" s="90" t="s">
        <v>166</v>
      </c>
      <c r="D59" s="49" t="s">
        <v>502</v>
      </c>
      <c r="E59" s="49">
        <v>1108538</v>
      </c>
      <c r="F59" s="92">
        <v>54.991999999999997</v>
      </c>
      <c r="G59" s="72">
        <v>45385</v>
      </c>
      <c r="H59" s="84" t="s">
        <v>477</v>
      </c>
      <c r="I59" s="84"/>
      <c r="J59" s="85">
        <v>45396</v>
      </c>
      <c r="K59" s="69"/>
      <c r="L59" s="164"/>
      <c r="M59" s="157"/>
      <c r="N59" s="157"/>
    </row>
    <row r="60" spans="1:14" ht="30" customHeight="1">
      <c r="A60" s="4">
        <f t="shared" si="0"/>
        <v>58</v>
      </c>
      <c r="B60" s="71" t="s">
        <v>134</v>
      </c>
      <c r="C60" s="90" t="s">
        <v>11</v>
      </c>
      <c r="D60" s="4" t="s">
        <v>502</v>
      </c>
      <c r="E60" s="4">
        <v>545016</v>
      </c>
      <c r="F60" s="154">
        <v>39.125999999999998</v>
      </c>
      <c r="G60" s="72">
        <v>45395</v>
      </c>
      <c r="H60" s="84" t="s">
        <v>477</v>
      </c>
      <c r="I60" s="84"/>
      <c r="J60" s="85">
        <v>45402</v>
      </c>
      <c r="K60" s="69"/>
      <c r="L60" s="164"/>
      <c r="M60" s="157"/>
      <c r="N60" s="157"/>
    </row>
    <row r="61" spans="1:14" ht="30" customHeight="1">
      <c r="A61" s="4">
        <f t="shared" si="0"/>
        <v>59</v>
      </c>
      <c r="B61" s="71" t="s">
        <v>612</v>
      </c>
      <c r="C61" s="90" t="s">
        <v>12</v>
      </c>
      <c r="D61" s="49" t="s">
        <v>253</v>
      </c>
      <c r="E61" s="49">
        <v>881091</v>
      </c>
      <c r="F61" s="154">
        <v>63.345999999999997</v>
      </c>
      <c r="G61" s="72">
        <v>45394</v>
      </c>
      <c r="H61" s="84" t="s">
        <v>477</v>
      </c>
      <c r="I61" s="84"/>
      <c r="J61" s="85">
        <v>45408</v>
      </c>
      <c r="K61" s="69"/>
      <c r="L61" s="164"/>
      <c r="M61" s="157"/>
      <c r="N61" s="157"/>
    </row>
    <row r="62" spans="1:14" ht="30" customHeight="1">
      <c r="A62" s="4">
        <f t="shared" si="0"/>
        <v>60</v>
      </c>
      <c r="B62" s="71" t="s">
        <v>3</v>
      </c>
      <c r="C62" s="71" t="s">
        <v>6</v>
      </c>
      <c r="D62" s="71" t="s">
        <v>1197</v>
      </c>
      <c r="E62" s="71"/>
      <c r="F62" s="74">
        <v>861.11</v>
      </c>
      <c r="G62" s="32">
        <v>45613</v>
      </c>
      <c r="H62" s="68" t="s">
        <v>768</v>
      </c>
      <c r="I62" s="68" t="s">
        <v>768</v>
      </c>
      <c r="J62" s="305">
        <v>45716</v>
      </c>
      <c r="K62" s="120"/>
      <c r="L62" s="302" t="s">
        <v>1133</v>
      </c>
      <c r="M62" s="157"/>
      <c r="N62" s="157"/>
    </row>
    <row r="63" spans="1:14" ht="30" customHeight="1">
      <c r="A63" s="4">
        <f t="shared" si="0"/>
        <v>61</v>
      </c>
      <c r="B63" s="71" t="s">
        <v>196</v>
      </c>
      <c r="C63" s="90" t="s">
        <v>11</v>
      </c>
      <c r="D63" s="49" t="s">
        <v>502</v>
      </c>
      <c r="E63" s="4">
        <v>545016</v>
      </c>
      <c r="F63" s="154">
        <v>39.125999999999998</v>
      </c>
      <c r="G63" s="72">
        <v>45407</v>
      </c>
      <c r="H63" s="84" t="s">
        <v>477</v>
      </c>
      <c r="I63" s="84"/>
      <c r="J63" s="85">
        <v>45415</v>
      </c>
      <c r="K63" s="69"/>
      <c r="L63" s="164"/>
      <c r="M63" s="157"/>
      <c r="N63" s="157"/>
    </row>
    <row r="64" spans="1:14" ht="30" customHeight="1">
      <c r="A64" s="4">
        <f t="shared" si="0"/>
        <v>62</v>
      </c>
      <c r="B64" s="71" t="s">
        <v>173</v>
      </c>
      <c r="C64" s="90" t="s">
        <v>71</v>
      </c>
      <c r="D64" s="49" t="s">
        <v>502</v>
      </c>
      <c r="E64" s="4">
        <v>623377</v>
      </c>
      <c r="F64" s="92">
        <v>40.634</v>
      </c>
      <c r="G64" s="72">
        <v>45402</v>
      </c>
      <c r="H64" s="84" t="s">
        <v>477</v>
      </c>
      <c r="I64" s="84"/>
      <c r="J64" s="85">
        <v>45415</v>
      </c>
      <c r="K64" s="69"/>
      <c r="L64" s="164"/>
      <c r="M64" s="157"/>
      <c r="N64" s="157"/>
    </row>
    <row r="65" spans="1:14" ht="30" customHeight="1">
      <c r="A65" s="4">
        <f t="shared" si="0"/>
        <v>63</v>
      </c>
      <c r="B65" s="71" t="s">
        <v>135</v>
      </c>
      <c r="C65" s="90" t="s">
        <v>11</v>
      </c>
      <c r="D65" s="49" t="s">
        <v>502</v>
      </c>
      <c r="E65" s="4">
        <v>545016</v>
      </c>
      <c r="F65" s="154">
        <v>39.125999999999998</v>
      </c>
      <c r="G65" s="72">
        <v>45401</v>
      </c>
      <c r="H65" s="84" t="s">
        <v>477</v>
      </c>
      <c r="I65" s="84"/>
      <c r="J65" s="85">
        <v>45410</v>
      </c>
      <c r="K65" s="69"/>
      <c r="L65" s="164"/>
      <c r="M65" s="157"/>
      <c r="N65" s="157"/>
    </row>
    <row r="66" spans="1:14" ht="30" customHeight="1">
      <c r="A66" s="4">
        <f t="shared" si="0"/>
        <v>64</v>
      </c>
      <c r="B66" s="71" t="s">
        <v>618</v>
      </c>
      <c r="C66" s="90" t="s">
        <v>22</v>
      </c>
      <c r="D66" s="49" t="s">
        <v>502</v>
      </c>
      <c r="E66" s="4">
        <v>623377</v>
      </c>
      <c r="F66" s="92">
        <v>40.634</v>
      </c>
      <c r="G66" s="72">
        <v>45400</v>
      </c>
      <c r="H66" s="84" t="s">
        <v>477</v>
      </c>
      <c r="I66" s="84"/>
      <c r="J66" s="85">
        <v>45408</v>
      </c>
      <c r="K66" s="69"/>
      <c r="L66" s="164"/>
      <c r="M66" s="157"/>
      <c r="N66" s="157"/>
    </row>
    <row r="67" spans="1:14" ht="30" customHeight="1">
      <c r="A67" s="4">
        <f t="shared" si="0"/>
        <v>65</v>
      </c>
      <c r="B67" s="71" t="s">
        <v>197</v>
      </c>
      <c r="C67" s="90" t="s">
        <v>11</v>
      </c>
      <c r="D67" s="49" t="s">
        <v>502</v>
      </c>
      <c r="E67" s="4">
        <v>545016</v>
      </c>
      <c r="F67" s="154">
        <v>39.125999999999998</v>
      </c>
      <c r="G67" s="72">
        <v>45413</v>
      </c>
      <c r="H67" s="84" t="s">
        <v>477</v>
      </c>
      <c r="I67" s="84"/>
      <c r="J67" s="85">
        <v>45421</v>
      </c>
      <c r="K67" s="69"/>
      <c r="L67" s="164"/>
      <c r="M67" s="157"/>
      <c r="N67" s="157"/>
    </row>
    <row r="68" spans="1:14" ht="30" customHeight="1">
      <c r="A68" s="4">
        <f t="shared" si="0"/>
        <v>66</v>
      </c>
      <c r="B68" s="71" t="s">
        <v>176</v>
      </c>
      <c r="C68" s="90" t="s">
        <v>167</v>
      </c>
      <c r="D68" s="49" t="s">
        <v>502</v>
      </c>
      <c r="E68" s="49">
        <v>1330245</v>
      </c>
      <c r="F68" s="92">
        <f>4.802+56.772</f>
        <v>61.573999999999998</v>
      </c>
      <c r="G68" s="72">
        <v>45412</v>
      </c>
      <c r="H68" s="84" t="s">
        <v>477</v>
      </c>
      <c r="I68" s="84"/>
      <c r="J68" s="35">
        <v>45422</v>
      </c>
      <c r="K68" s="32"/>
      <c r="L68" s="164"/>
      <c r="M68" s="157"/>
      <c r="N68" s="157"/>
    </row>
    <row r="69" spans="1:14" ht="30" customHeight="1">
      <c r="A69" s="4">
        <f t="shared" ref="A69:A98" si="1">A68+1</f>
        <v>67</v>
      </c>
      <c r="B69" s="71" t="s">
        <v>198</v>
      </c>
      <c r="C69" s="90" t="s">
        <v>12</v>
      </c>
      <c r="D69" s="49" t="s">
        <v>502</v>
      </c>
      <c r="E69" s="4">
        <v>545016</v>
      </c>
      <c r="F69" s="154">
        <v>39.125999999999998</v>
      </c>
      <c r="G69" s="72">
        <v>45417</v>
      </c>
      <c r="H69" s="84" t="s">
        <v>477</v>
      </c>
      <c r="I69" s="84"/>
      <c r="J69" s="85">
        <v>45426</v>
      </c>
      <c r="K69" s="69"/>
      <c r="L69" s="164"/>
      <c r="M69" s="157"/>
      <c r="N69" s="157"/>
    </row>
    <row r="70" spans="1:14" ht="30" customHeight="1">
      <c r="A70" s="4">
        <f t="shared" si="1"/>
        <v>68</v>
      </c>
      <c r="B70" s="71" t="s">
        <v>172</v>
      </c>
      <c r="C70" s="90" t="s">
        <v>55</v>
      </c>
      <c r="D70" s="49" t="s">
        <v>502</v>
      </c>
      <c r="E70" s="4">
        <v>623377</v>
      </c>
      <c r="F70" s="92">
        <f>3.486+37.148</f>
        <v>40.634</v>
      </c>
      <c r="G70" s="72">
        <v>45416</v>
      </c>
      <c r="H70" s="84" t="s">
        <v>477</v>
      </c>
      <c r="I70" s="84"/>
      <c r="J70" s="85">
        <v>45429</v>
      </c>
      <c r="K70" s="69"/>
      <c r="L70" s="164"/>
      <c r="M70" s="157"/>
      <c r="N70" s="157"/>
    </row>
    <row r="71" spans="1:14" ht="30" customHeight="1">
      <c r="A71" s="4">
        <f t="shared" si="1"/>
        <v>69</v>
      </c>
      <c r="B71" s="71" t="s">
        <v>616</v>
      </c>
      <c r="C71" s="90" t="s">
        <v>22</v>
      </c>
      <c r="D71" s="49" t="s">
        <v>502</v>
      </c>
      <c r="E71" s="4">
        <v>623377</v>
      </c>
      <c r="F71" s="92">
        <f>3.486+37.148</f>
        <v>40.634</v>
      </c>
      <c r="G71" s="72">
        <v>45418</v>
      </c>
      <c r="H71" s="84" t="s">
        <v>477</v>
      </c>
      <c r="I71" s="84"/>
      <c r="J71" s="85">
        <v>45428</v>
      </c>
      <c r="K71" s="69"/>
      <c r="L71" s="164"/>
      <c r="M71" s="157"/>
      <c r="N71" s="157"/>
    </row>
    <row r="72" spans="1:14" ht="30" customHeight="1">
      <c r="A72" s="4">
        <f t="shared" si="1"/>
        <v>70</v>
      </c>
      <c r="B72" s="71" t="s">
        <v>106</v>
      </c>
      <c r="C72" s="90" t="s">
        <v>81</v>
      </c>
      <c r="D72" s="49" t="s">
        <v>502</v>
      </c>
      <c r="E72" s="49"/>
      <c r="F72" s="154">
        <v>131.047</v>
      </c>
      <c r="G72" s="72">
        <v>45419</v>
      </c>
      <c r="H72" s="84" t="s">
        <v>477</v>
      </c>
      <c r="I72" s="84"/>
      <c r="J72" s="85">
        <v>45438</v>
      </c>
      <c r="K72" s="69"/>
      <c r="L72" s="164"/>
      <c r="M72" s="157"/>
      <c r="N72" s="157"/>
    </row>
    <row r="73" spans="1:14" ht="30" customHeight="1">
      <c r="A73" s="4">
        <f t="shared" si="1"/>
        <v>71</v>
      </c>
      <c r="B73" s="71" t="s">
        <v>613</v>
      </c>
      <c r="C73" s="90" t="s">
        <v>55</v>
      </c>
      <c r="D73" s="49" t="s">
        <v>253</v>
      </c>
      <c r="E73" s="49">
        <v>986514</v>
      </c>
      <c r="F73" s="92">
        <v>65.631</v>
      </c>
      <c r="G73" s="72">
        <v>45420</v>
      </c>
      <c r="H73" s="84" t="s">
        <v>477</v>
      </c>
      <c r="I73" s="84"/>
      <c r="J73" s="85">
        <v>45434</v>
      </c>
      <c r="K73" s="69"/>
      <c r="L73" s="164"/>
      <c r="M73" s="157"/>
      <c r="N73" s="157"/>
    </row>
    <row r="74" spans="1:14" ht="30" customHeight="1">
      <c r="A74" s="4">
        <f t="shared" si="1"/>
        <v>72</v>
      </c>
      <c r="B74" s="71" t="s">
        <v>171</v>
      </c>
      <c r="C74" s="90" t="s">
        <v>11</v>
      </c>
      <c r="D74" s="49" t="s">
        <v>502</v>
      </c>
      <c r="E74" s="4">
        <v>545016</v>
      </c>
      <c r="F74" s="154">
        <v>39.125999999999998</v>
      </c>
      <c r="G74" s="72">
        <v>45428</v>
      </c>
      <c r="H74" s="84" t="s">
        <v>477</v>
      </c>
      <c r="I74" s="84"/>
      <c r="J74" s="85">
        <v>45441</v>
      </c>
      <c r="K74" s="69"/>
      <c r="L74" s="164"/>
      <c r="M74" s="157"/>
      <c r="N74" s="157"/>
    </row>
    <row r="75" spans="1:14" ht="30" customHeight="1">
      <c r="A75" s="4">
        <f t="shared" si="1"/>
        <v>73</v>
      </c>
      <c r="B75" s="71" t="s">
        <v>174</v>
      </c>
      <c r="C75" s="90" t="s">
        <v>11</v>
      </c>
      <c r="D75" s="49" t="s">
        <v>502</v>
      </c>
      <c r="E75" s="4">
        <v>545016</v>
      </c>
      <c r="F75" s="154">
        <v>39.125999999999998</v>
      </c>
      <c r="G75" s="72">
        <v>45427</v>
      </c>
      <c r="H75" s="84" t="s">
        <v>477</v>
      </c>
      <c r="I75" s="84"/>
      <c r="J75" s="85">
        <v>45437</v>
      </c>
      <c r="K75" s="69"/>
      <c r="L75" s="164"/>
      <c r="M75" s="157"/>
      <c r="N75" s="157"/>
    </row>
    <row r="76" spans="1:14" ht="30" customHeight="1">
      <c r="A76" s="4">
        <f t="shared" si="1"/>
        <v>74</v>
      </c>
      <c r="B76" s="71" t="s">
        <v>619</v>
      </c>
      <c r="C76" s="71" t="s">
        <v>71</v>
      </c>
      <c r="D76" s="49" t="s">
        <v>502</v>
      </c>
      <c r="E76" s="4">
        <v>623377</v>
      </c>
      <c r="F76" s="74">
        <v>40.634</v>
      </c>
      <c r="G76" s="72">
        <v>45427</v>
      </c>
      <c r="H76" s="84" t="s">
        <v>477</v>
      </c>
      <c r="I76" s="84"/>
      <c r="J76" s="85">
        <v>45436</v>
      </c>
      <c r="K76" s="69"/>
      <c r="L76" s="164"/>
      <c r="M76" s="157"/>
      <c r="N76" s="157"/>
    </row>
    <row r="77" spans="1:14" ht="30" customHeight="1">
      <c r="A77" s="4">
        <f t="shared" si="1"/>
        <v>75</v>
      </c>
      <c r="B77" s="71" t="s">
        <v>617</v>
      </c>
      <c r="C77" s="49" t="s">
        <v>169</v>
      </c>
      <c r="D77" s="49" t="s">
        <v>502</v>
      </c>
      <c r="E77" s="49">
        <v>2143792.36</v>
      </c>
      <c r="F77" s="154">
        <v>65.135000000000005</v>
      </c>
      <c r="G77" s="72">
        <v>45406</v>
      </c>
      <c r="H77" s="84" t="s">
        <v>477</v>
      </c>
      <c r="I77" s="84"/>
      <c r="J77" s="85">
        <v>45449</v>
      </c>
      <c r="K77" s="69"/>
      <c r="L77" s="164"/>
      <c r="M77" s="157"/>
      <c r="N77" s="157"/>
    </row>
    <row r="78" spans="1:14" ht="30" customHeight="1">
      <c r="A78" s="4">
        <f t="shared" si="1"/>
        <v>76</v>
      </c>
      <c r="B78" s="71" t="s">
        <v>732</v>
      </c>
      <c r="C78" s="49" t="s">
        <v>55</v>
      </c>
      <c r="D78" s="49" t="s">
        <v>502</v>
      </c>
      <c r="E78" s="4">
        <v>623377</v>
      </c>
      <c r="F78" s="92">
        <v>40.634</v>
      </c>
      <c r="G78" s="72">
        <v>45431</v>
      </c>
      <c r="H78" s="84" t="s">
        <v>477</v>
      </c>
      <c r="I78" s="84"/>
      <c r="J78" s="85">
        <v>45453</v>
      </c>
      <c r="K78" s="69"/>
      <c r="L78" s="164"/>
      <c r="M78" s="157"/>
      <c r="N78" s="157"/>
    </row>
    <row r="79" spans="1:14" ht="30" customHeight="1">
      <c r="A79" s="4">
        <f t="shared" si="1"/>
        <v>77</v>
      </c>
      <c r="B79" s="49" t="s">
        <v>165</v>
      </c>
      <c r="C79" s="94" t="s">
        <v>70</v>
      </c>
      <c r="D79" s="49" t="s">
        <v>733</v>
      </c>
      <c r="E79" s="49"/>
      <c r="F79" s="92">
        <f>7.224+85.068</f>
        <v>92.292000000000002</v>
      </c>
      <c r="G79" s="72">
        <v>45432</v>
      </c>
      <c r="H79" s="84" t="s">
        <v>477</v>
      </c>
      <c r="I79" s="84"/>
      <c r="J79" s="93">
        <v>45451</v>
      </c>
      <c r="K79" s="72"/>
      <c r="L79" s="164"/>
      <c r="M79" s="157"/>
      <c r="N79" s="157"/>
    </row>
    <row r="80" spans="1:14" ht="30" customHeight="1">
      <c r="A80" s="4">
        <f t="shared" si="1"/>
        <v>78</v>
      </c>
      <c r="B80" s="49" t="s">
        <v>734</v>
      </c>
      <c r="C80" s="94" t="s">
        <v>10</v>
      </c>
      <c r="D80" s="49" t="s">
        <v>733</v>
      </c>
      <c r="E80" s="49"/>
      <c r="F80" s="92">
        <f>6.006+73.988</f>
        <v>79.994</v>
      </c>
      <c r="G80" s="72">
        <v>45432</v>
      </c>
      <c r="H80" s="84" t="s">
        <v>477</v>
      </c>
      <c r="I80" s="84"/>
      <c r="J80" s="93">
        <v>45446</v>
      </c>
      <c r="K80" s="72"/>
      <c r="L80" s="164"/>
      <c r="M80" s="157"/>
      <c r="N80" s="157"/>
    </row>
    <row r="81" spans="1:14" ht="30" customHeight="1">
      <c r="A81" s="4">
        <f t="shared" si="1"/>
        <v>79</v>
      </c>
      <c r="B81" s="49" t="s">
        <v>194</v>
      </c>
      <c r="C81" s="94" t="s">
        <v>70</v>
      </c>
      <c r="D81" s="49" t="s">
        <v>733</v>
      </c>
      <c r="E81" s="49"/>
      <c r="F81" s="92">
        <f>7.224+85.068</f>
        <v>92.292000000000002</v>
      </c>
      <c r="G81" s="72">
        <v>45431</v>
      </c>
      <c r="H81" s="84" t="s">
        <v>477</v>
      </c>
      <c r="I81" s="84"/>
      <c r="J81" s="93">
        <v>45442</v>
      </c>
      <c r="K81" s="72"/>
      <c r="L81" s="164"/>
      <c r="M81" s="157"/>
      <c r="N81" s="157"/>
    </row>
    <row r="82" spans="1:14" ht="30" customHeight="1">
      <c r="A82" s="4">
        <f t="shared" si="1"/>
        <v>80</v>
      </c>
      <c r="B82" s="49" t="s">
        <v>735</v>
      </c>
      <c r="C82" s="94" t="s">
        <v>169</v>
      </c>
      <c r="D82" s="49" t="s">
        <v>733</v>
      </c>
      <c r="E82" s="49">
        <v>2143792.36</v>
      </c>
      <c r="F82" s="154">
        <v>65.135000000000005</v>
      </c>
      <c r="G82" s="72">
        <v>45433</v>
      </c>
      <c r="H82" s="84" t="s">
        <v>477</v>
      </c>
      <c r="I82" s="84"/>
      <c r="J82" s="93">
        <v>45460</v>
      </c>
      <c r="K82" s="72"/>
      <c r="L82" s="164"/>
      <c r="M82" s="157"/>
      <c r="N82" s="157"/>
    </row>
    <row r="83" spans="1:14" ht="30" customHeight="1">
      <c r="A83" s="4">
        <f t="shared" si="1"/>
        <v>81</v>
      </c>
      <c r="B83" s="49" t="s">
        <v>195</v>
      </c>
      <c r="C83" s="94" t="s">
        <v>12</v>
      </c>
      <c r="D83" s="49" t="s">
        <v>502</v>
      </c>
      <c r="E83" s="4">
        <v>545016</v>
      </c>
      <c r="F83" s="154">
        <v>39.125999999999998</v>
      </c>
      <c r="G83" s="72">
        <v>45437</v>
      </c>
      <c r="H83" s="84" t="s">
        <v>477</v>
      </c>
      <c r="I83" s="84"/>
      <c r="J83" s="93">
        <v>45443</v>
      </c>
      <c r="K83" s="72"/>
      <c r="L83" s="164"/>
      <c r="M83" s="157"/>
      <c r="N83" s="157"/>
    </row>
    <row r="84" spans="1:14" ht="30" customHeight="1">
      <c r="A84" s="4">
        <f t="shared" si="1"/>
        <v>82</v>
      </c>
      <c r="B84" s="49" t="s">
        <v>41</v>
      </c>
      <c r="C84" s="94" t="s">
        <v>12</v>
      </c>
      <c r="D84" s="49" t="s">
        <v>502</v>
      </c>
      <c r="E84" s="4">
        <v>545016</v>
      </c>
      <c r="F84" s="154">
        <v>39.125999999999998</v>
      </c>
      <c r="G84" s="72">
        <v>45451</v>
      </c>
      <c r="H84" s="84" t="s">
        <v>477</v>
      </c>
      <c r="I84" s="84"/>
      <c r="J84" s="93">
        <v>45458</v>
      </c>
      <c r="K84" s="72"/>
      <c r="L84" s="164"/>
      <c r="M84" s="157"/>
      <c r="N84" s="157"/>
    </row>
    <row r="85" spans="1:14" ht="30" customHeight="1">
      <c r="A85" s="4">
        <f t="shared" si="1"/>
        <v>83</v>
      </c>
      <c r="B85" s="49" t="s">
        <v>36</v>
      </c>
      <c r="C85" s="94" t="s">
        <v>11</v>
      </c>
      <c r="D85" s="49" t="s">
        <v>502</v>
      </c>
      <c r="E85" s="4">
        <v>545016</v>
      </c>
      <c r="F85" s="154">
        <v>39.125999999999998</v>
      </c>
      <c r="G85" s="72">
        <v>45447</v>
      </c>
      <c r="H85" s="84" t="s">
        <v>477</v>
      </c>
      <c r="I85" s="84"/>
      <c r="J85" s="93">
        <v>45451</v>
      </c>
      <c r="K85" s="72"/>
      <c r="L85" s="164"/>
      <c r="M85" s="157"/>
      <c r="N85" s="157"/>
    </row>
    <row r="86" spans="1:14" ht="30" customHeight="1">
      <c r="A86" s="4">
        <f t="shared" si="1"/>
        <v>84</v>
      </c>
      <c r="B86" s="71" t="s">
        <v>4</v>
      </c>
      <c r="C86" s="71" t="s">
        <v>6</v>
      </c>
      <c r="D86" s="71" t="s">
        <v>737</v>
      </c>
      <c r="E86" s="71"/>
      <c r="F86" s="74">
        <v>861.11400000000003</v>
      </c>
      <c r="G86" s="32">
        <v>45621</v>
      </c>
      <c r="H86" s="68" t="s">
        <v>768</v>
      </c>
      <c r="I86" s="68" t="s">
        <v>768</v>
      </c>
      <c r="J86" s="305">
        <v>45674</v>
      </c>
      <c r="K86" s="120"/>
      <c r="L86" s="307" t="s">
        <v>1133</v>
      </c>
      <c r="M86" s="157"/>
      <c r="N86" s="157"/>
    </row>
    <row r="87" spans="1:14" ht="30" customHeight="1">
      <c r="A87" s="4">
        <f t="shared" si="1"/>
        <v>85</v>
      </c>
      <c r="B87" s="49" t="s">
        <v>42</v>
      </c>
      <c r="C87" s="49" t="s">
        <v>12</v>
      </c>
      <c r="D87" s="49" t="s">
        <v>502</v>
      </c>
      <c r="E87" s="4">
        <v>545016</v>
      </c>
      <c r="F87" s="154">
        <v>39.125999999999998</v>
      </c>
      <c r="G87" s="72">
        <v>45441</v>
      </c>
      <c r="H87" s="84" t="s">
        <v>477</v>
      </c>
      <c r="I87" s="84"/>
      <c r="J87" s="93">
        <v>45446</v>
      </c>
      <c r="K87" s="72"/>
      <c r="L87" s="164"/>
      <c r="M87" s="157"/>
      <c r="N87" s="157"/>
    </row>
    <row r="88" spans="1:14" ht="30" customHeight="1">
      <c r="A88" s="4">
        <f t="shared" si="1"/>
        <v>86</v>
      </c>
      <c r="B88" s="49" t="s">
        <v>175</v>
      </c>
      <c r="C88" s="49" t="s">
        <v>167</v>
      </c>
      <c r="D88" s="49" t="s">
        <v>502</v>
      </c>
      <c r="E88" s="49">
        <v>1330245</v>
      </c>
      <c r="F88" s="92">
        <f>4.802+56.772</f>
        <v>61.573999999999998</v>
      </c>
      <c r="G88" s="72">
        <v>45448</v>
      </c>
      <c r="H88" s="84" t="s">
        <v>477</v>
      </c>
      <c r="I88" s="84"/>
      <c r="J88" s="93">
        <v>45457</v>
      </c>
      <c r="K88" s="72"/>
      <c r="L88" s="164"/>
      <c r="M88" s="157"/>
      <c r="N88" s="157"/>
    </row>
    <row r="89" spans="1:14" ht="30" customHeight="1">
      <c r="A89" s="4">
        <f t="shared" si="1"/>
        <v>87</v>
      </c>
      <c r="B89" s="49" t="s">
        <v>150</v>
      </c>
      <c r="C89" s="49" t="s">
        <v>12</v>
      </c>
      <c r="D89" s="49" t="s">
        <v>502</v>
      </c>
      <c r="E89" s="4">
        <v>545016</v>
      </c>
      <c r="F89" s="154">
        <v>39.125999999999998</v>
      </c>
      <c r="G89" s="72">
        <v>45454</v>
      </c>
      <c r="H89" s="84" t="s">
        <v>477</v>
      </c>
      <c r="I89" s="84"/>
      <c r="J89" s="93">
        <v>45461</v>
      </c>
      <c r="K89" s="72"/>
      <c r="L89" s="164"/>
      <c r="M89" s="157"/>
      <c r="N89" s="157"/>
    </row>
    <row r="90" spans="1:14" ht="30" customHeight="1">
      <c r="A90" s="4">
        <f t="shared" si="1"/>
        <v>88</v>
      </c>
      <c r="B90" s="49" t="s">
        <v>534</v>
      </c>
      <c r="C90" s="49" t="s">
        <v>10</v>
      </c>
      <c r="D90" s="49" t="s">
        <v>253</v>
      </c>
      <c r="E90" s="49"/>
      <c r="F90" s="95" t="s">
        <v>741</v>
      </c>
      <c r="G90" s="72">
        <v>45441</v>
      </c>
      <c r="H90" s="84" t="s">
        <v>477</v>
      </c>
      <c r="I90" s="84"/>
      <c r="J90" s="93">
        <v>45454</v>
      </c>
      <c r="K90" s="72"/>
      <c r="L90" s="164"/>
      <c r="M90" s="157"/>
      <c r="N90" s="157"/>
    </row>
    <row r="91" spans="1:14" ht="30" customHeight="1">
      <c r="A91" s="4">
        <f t="shared" si="1"/>
        <v>89</v>
      </c>
      <c r="B91" s="49" t="s">
        <v>149</v>
      </c>
      <c r="C91" s="49" t="s">
        <v>69</v>
      </c>
      <c r="D91" s="49" t="s">
        <v>502</v>
      </c>
      <c r="E91" s="49">
        <v>2143792.36</v>
      </c>
      <c r="F91" s="154">
        <f>5.555+59.58</f>
        <v>65.134999999999991</v>
      </c>
      <c r="G91" s="72">
        <v>45459</v>
      </c>
      <c r="H91" s="84" t="s">
        <v>477</v>
      </c>
      <c r="I91" s="84"/>
      <c r="J91" s="93">
        <v>45469</v>
      </c>
      <c r="K91" s="72"/>
      <c r="L91" s="164"/>
      <c r="M91" s="157"/>
      <c r="N91" s="157"/>
    </row>
    <row r="92" spans="1:14" ht="30" customHeight="1">
      <c r="A92" s="4">
        <f t="shared" si="1"/>
        <v>90</v>
      </c>
      <c r="B92" s="49" t="s">
        <v>182</v>
      </c>
      <c r="C92" s="49" t="s">
        <v>12</v>
      </c>
      <c r="D92" s="49" t="s">
        <v>502</v>
      </c>
      <c r="E92" s="4">
        <v>545016</v>
      </c>
      <c r="F92" s="299" t="s">
        <v>740</v>
      </c>
      <c r="G92" s="72">
        <v>45456</v>
      </c>
      <c r="H92" s="84" t="s">
        <v>477</v>
      </c>
      <c r="I92" s="84"/>
      <c r="J92" s="93">
        <v>45463</v>
      </c>
      <c r="K92" s="72"/>
      <c r="L92" s="164"/>
      <c r="M92" s="157"/>
      <c r="N92" s="157"/>
    </row>
    <row r="93" spans="1:14" ht="30" customHeight="1">
      <c r="A93" s="4">
        <f t="shared" si="1"/>
        <v>91</v>
      </c>
      <c r="B93" s="4" t="s">
        <v>5</v>
      </c>
      <c r="C93" s="89" t="s">
        <v>52</v>
      </c>
      <c r="D93" s="4" t="s">
        <v>733</v>
      </c>
      <c r="E93" s="4"/>
      <c r="F93" s="83">
        <v>180.61</v>
      </c>
      <c r="G93" s="69">
        <v>45433</v>
      </c>
      <c r="H93" s="84" t="s">
        <v>477</v>
      </c>
      <c r="I93" s="84"/>
      <c r="J93" s="93">
        <v>45488</v>
      </c>
      <c r="K93" s="72"/>
      <c r="L93" s="164" t="s">
        <v>753</v>
      </c>
      <c r="M93" s="167"/>
      <c r="N93" s="157"/>
    </row>
    <row r="94" spans="1:14" ht="30" customHeight="1">
      <c r="A94" s="4">
        <f t="shared" si="1"/>
        <v>92</v>
      </c>
      <c r="B94" s="4" t="s">
        <v>18</v>
      </c>
      <c r="C94" s="89" t="s">
        <v>25</v>
      </c>
      <c r="D94" s="4" t="s">
        <v>754</v>
      </c>
      <c r="E94" s="4">
        <v>1196479</v>
      </c>
      <c r="F94" s="297">
        <f>5.294+57.588</f>
        <v>62.881999999999998</v>
      </c>
      <c r="G94" s="69">
        <v>45475</v>
      </c>
      <c r="H94" s="84" t="s">
        <v>477</v>
      </c>
      <c r="I94" s="84"/>
      <c r="J94" s="93">
        <v>45487</v>
      </c>
      <c r="K94" s="72"/>
      <c r="L94" s="164" t="s">
        <v>755</v>
      </c>
      <c r="M94" s="157"/>
      <c r="N94" s="157"/>
    </row>
    <row r="95" spans="1:14" ht="30" customHeight="1">
      <c r="A95" s="4">
        <f t="shared" si="1"/>
        <v>93</v>
      </c>
      <c r="B95" s="4" t="s">
        <v>30</v>
      </c>
      <c r="C95" s="89" t="s">
        <v>10</v>
      </c>
      <c r="D95" s="4" t="s">
        <v>754</v>
      </c>
      <c r="E95" s="4"/>
      <c r="F95" s="95">
        <f>6.006+73.988</f>
        <v>79.994</v>
      </c>
      <c r="G95" s="69">
        <v>45481</v>
      </c>
      <c r="H95" s="84" t="s">
        <v>477</v>
      </c>
      <c r="I95" s="84"/>
      <c r="J95" s="93">
        <v>45490</v>
      </c>
      <c r="K95" s="72"/>
      <c r="L95" s="164" t="s">
        <v>757</v>
      </c>
      <c r="M95" s="157"/>
      <c r="N95" s="157"/>
    </row>
    <row r="96" spans="1:14" ht="30" customHeight="1">
      <c r="A96" s="4">
        <f t="shared" si="1"/>
        <v>94</v>
      </c>
      <c r="B96" s="49" t="s">
        <v>28</v>
      </c>
      <c r="C96" s="94" t="s">
        <v>38</v>
      </c>
      <c r="D96" s="49" t="s">
        <v>754</v>
      </c>
      <c r="E96" s="49"/>
      <c r="F96" s="92">
        <f>8.039+95.664</f>
        <v>103.703</v>
      </c>
      <c r="G96" s="72">
        <v>45481</v>
      </c>
      <c r="H96" s="84" t="s">
        <v>477</v>
      </c>
      <c r="I96" s="84"/>
      <c r="J96" s="96">
        <v>45504</v>
      </c>
      <c r="K96" s="97"/>
      <c r="L96" s="164" t="s">
        <v>756</v>
      </c>
      <c r="M96" s="157"/>
      <c r="N96" s="157"/>
    </row>
    <row r="97" spans="1:14" ht="30" customHeight="1">
      <c r="A97" s="4">
        <f t="shared" si="1"/>
        <v>95</v>
      </c>
      <c r="B97" s="4" t="s">
        <v>34</v>
      </c>
      <c r="C97" s="89" t="s">
        <v>24</v>
      </c>
      <c r="D97" s="4" t="s">
        <v>754</v>
      </c>
      <c r="E97" s="4"/>
      <c r="F97" s="83">
        <f>9.059+119.368</f>
        <v>128.42699999999999</v>
      </c>
      <c r="G97" s="69">
        <v>45482</v>
      </c>
      <c r="H97" s="84" t="s">
        <v>477</v>
      </c>
      <c r="I97" s="84"/>
      <c r="J97" s="93">
        <v>45490</v>
      </c>
      <c r="K97" s="72"/>
      <c r="L97" s="164" t="s">
        <v>758</v>
      </c>
      <c r="M97" s="157"/>
      <c r="N97" s="157"/>
    </row>
    <row r="98" spans="1:14" ht="30" customHeight="1">
      <c r="A98" s="4">
        <f t="shared" si="1"/>
        <v>96</v>
      </c>
      <c r="B98" s="4" t="s">
        <v>44</v>
      </c>
      <c r="C98" s="4" t="s">
        <v>9</v>
      </c>
      <c r="D98" s="4" t="s">
        <v>502</v>
      </c>
      <c r="E98" s="4"/>
      <c r="F98" s="83">
        <f>11.827+189.248</f>
        <v>201.07499999999999</v>
      </c>
      <c r="G98" s="69">
        <v>45458</v>
      </c>
      <c r="H98" s="84" t="s">
        <v>477</v>
      </c>
      <c r="I98" s="84"/>
      <c r="J98" s="93">
        <v>45491</v>
      </c>
      <c r="K98" s="72"/>
      <c r="L98" s="164" t="s">
        <v>759</v>
      </c>
      <c r="M98" s="157"/>
      <c r="N98" s="157"/>
    </row>
    <row r="99" spans="1:14" ht="30" customHeight="1">
      <c r="A99" s="4">
        <f>A98+1</f>
        <v>97</v>
      </c>
      <c r="B99" s="70" t="s">
        <v>626</v>
      </c>
      <c r="C99" s="70" t="s">
        <v>55</v>
      </c>
      <c r="D99" s="70" t="s">
        <v>502</v>
      </c>
      <c r="E99" s="4">
        <v>623377</v>
      </c>
      <c r="F99" s="75">
        <f>3.486+37.148</f>
        <v>40.634</v>
      </c>
      <c r="G99" s="76">
        <v>45462</v>
      </c>
      <c r="H99" s="68" t="s">
        <v>477</v>
      </c>
      <c r="I99" s="68"/>
      <c r="J99" s="93">
        <v>45486</v>
      </c>
      <c r="K99" s="72"/>
      <c r="L99" s="164" t="s">
        <v>760</v>
      </c>
      <c r="M99" s="157"/>
      <c r="N99" s="157"/>
    </row>
    <row r="100" spans="1:14" ht="30" customHeight="1">
      <c r="A100" s="4">
        <f t="shared" ref="A100:A118" si="2">A99+1</f>
        <v>98</v>
      </c>
      <c r="B100" s="77" t="s">
        <v>35</v>
      </c>
      <c r="C100" s="71" t="s">
        <v>24</v>
      </c>
      <c r="D100" s="71" t="s">
        <v>502</v>
      </c>
      <c r="E100" s="71"/>
      <c r="F100" s="74">
        <f>9.059+119.368</f>
        <v>128.42699999999999</v>
      </c>
      <c r="G100" s="72">
        <v>45483</v>
      </c>
      <c r="H100" s="84" t="s">
        <v>768</v>
      </c>
      <c r="I100" s="84"/>
      <c r="J100" s="96">
        <v>45518</v>
      </c>
      <c r="K100" s="97"/>
      <c r="L100" s="164" t="s">
        <v>761</v>
      </c>
      <c r="M100" s="157"/>
      <c r="N100" s="157"/>
    </row>
    <row r="101" spans="1:14" ht="30" customHeight="1">
      <c r="A101" s="4">
        <f t="shared" si="2"/>
        <v>99</v>
      </c>
      <c r="B101" s="78" t="s">
        <v>33</v>
      </c>
      <c r="C101" s="71" t="s">
        <v>153</v>
      </c>
      <c r="D101" s="71" t="s">
        <v>502</v>
      </c>
      <c r="E101" s="71"/>
      <c r="F101" s="74">
        <v>180.61</v>
      </c>
      <c r="G101" s="72">
        <v>45489</v>
      </c>
      <c r="H101" s="84" t="s">
        <v>477</v>
      </c>
      <c r="I101" s="84"/>
      <c r="J101" s="96">
        <v>45504</v>
      </c>
      <c r="K101" s="97"/>
      <c r="L101" s="164" t="s">
        <v>758</v>
      </c>
      <c r="M101" s="157"/>
      <c r="N101" s="157"/>
    </row>
    <row r="102" spans="1:14" s="44" customFormat="1" ht="30" customHeight="1">
      <c r="A102" s="4">
        <f t="shared" si="2"/>
        <v>100</v>
      </c>
      <c r="B102" s="77" t="s">
        <v>29</v>
      </c>
      <c r="C102" s="71" t="s">
        <v>39</v>
      </c>
      <c r="D102" s="71" t="s">
        <v>502</v>
      </c>
      <c r="E102" s="71"/>
      <c r="F102" s="74">
        <f>9.688+141.484</f>
        <v>151.172</v>
      </c>
      <c r="G102" s="72">
        <v>45490</v>
      </c>
      <c r="H102" s="79" t="s">
        <v>768</v>
      </c>
      <c r="I102" s="281"/>
      <c r="J102" s="80">
        <v>45521</v>
      </c>
      <c r="K102" s="79"/>
      <c r="L102" s="165" t="s">
        <v>757</v>
      </c>
      <c r="M102" s="168"/>
      <c r="N102" s="168"/>
    </row>
    <row r="103" spans="1:14" ht="30" customHeight="1">
      <c r="A103" s="4">
        <f t="shared" si="2"/>
        <v>101</v>
      </c>
      <c r="B103" s="78" t="s">
        <v>19</v>
      </c>
      <c r="C103" s="71" t="s">
        <v>25</v>
      </c>
      <c r="D103" s="71" t="s">
        <v>502</v>
      </c>
      <c r="E103" s="4">
        <v>1196479</v>
      </c>
      <c r="F103" s="303">
        <f>5.294+57.588</f>
        <v>62.881999999999998</v>
      </c>
      <c r="G103" s="72">
        <v>45489</v>
      </c>
      <c r="H103" s="84" t="s">
        <v>477</v>
      </c>
      <c r="I103" s="84"/>
      <c r="J103" s="96">
        <v>45504</v>
      </c>
      <c r="K103" s="97"/>
      <c r="L103" s="164" t="s">
        <v>766</v>
      </c>
      <c r="M103" s="157"/>
      <c r="N103" s="157"/>
    </row>
    <row r="104" spans="1:14" ht="30" customHeight="1">
      <c r="A104" s="4">
        <f t="shared" si="2"/>
        <v>102</v>
      </c>
      <c r="B104" s="98" t="s">
        <v>27</v>
      </c>
      <c r="C104" s="49" t="s">
        <v>24</v>
      </c>
      <c r="D104" s="71" t="s">
        <v>502</v>
      </c>
      <c r="E104" s="71"/>
      <c r="F104" s="92">
        <v>128.42699999999999</v>
      </c>
      <c r="G104" s="81">
        <v>45504</v>
      </c>
      <c r="H104" s="84" t="s">
        <v>768</v>
      </c>
      <c r="I104" s="84"/>
      <c r="J104" s="96">
        <v>45517</v>
      </c>
      <c r="K104" s="97"/>
      <c r="L104" s="164" t="s">
        <v>756</v>
      </c>
      <c r="M104" s="157"/>
      <c r="N104" s="157"/>
    </row>
    <row r="105" spans="1:14" ht="30" customHeight="1">
      <c r="A105" s="4">
        <f t="shared" si="2"/>
        <v>103</v>
      </c>
      <c r="B105" s="98" t="s">
        <v>20</v>
      </c>
      <c r="C105" s="49" t="s">
        <v>10</v>
      </c>
      <c r="D105" s="71" t="s">
        <v>502</v>
      </c>
      <c r="E105" s="71"/>
      <c r="F105" s="92">
        <v>79.994</v>
      </c>
      <c r="G105" s="81">
        <v>45507</v>
      </c>
      <c r="H105" s="84" t="s">
        <v>768</v>
      </c>
      <c r="I105" s="84"/>
      <c r="J105" s="96">
        <v>45525</v>
      </c>
      <c r="K105" s="97"/>
      <c r="L105" s="164" t="s">
        <v>766</v>
      </c>
      <c r="M105" s="157"/>
      <c r="N105" s="157"/>
    </row>
    <row r="106" spans="1:14" ht="30" customHeight="1">
      <c r="A106" s="4">
        <f t="shared" si="2"/>
        <v>104</v>
      </c>
      <c r="B106" s="99" t="s">
        <v>46</v>
      </c>
      <c r="C106" s="49" t="s">
        <v>54</v>
      </c>
      <c r="D106" s="71" t="s">
        <v>502</v>
      </c>
      <c r="E106" s="71"/>
      <c r="F106" s="92">
        <v>180.61</v>
      </c>
      <c r="G106" s="81">
        <v>45507</v>
      </c>
      <c r="H106" s="84" t="s">
        <v>768</v>
      </c>
      <c r="I106" s="84"/>
      <c r="J106" s="96">
        <v>45515</v>
      </c>
      <c r="K106" s="97"/>
      <c r="L106" s="164" t="s">
        <v>758</v>
      </c>
      <c r="M106" s="157"/>
      <c r="N106" s="157"/>
    </row>
    <row r="107" spans="1:14" ht="30" customHeight="1">
      <c r="A107" s="4">
        <f t="shared" si="2"/>
        <v>105</v>
      </c>
      <c r="B107" s="98" t="s">
        <v>50</v>
      </c>
      <c r="C107" s="49" t="s">
        <v>55</v>
      </c>
      <c r="D107" s="71" t="s">
        <v>502</v>
      </c>
      <c r="E107" s="4">
        <v>623377</v>
      </c>
      <c r="F107" s="92">
        <v>40.634</v>
      </c>
      <c r="G107" s="81">
        <v>45520</v>
      </c>
      <c r="H107" s="84" t="s">
        <v>768</v>
      </c>
      <c r="I107" s="84"/>
      <c r="J107" s="96">
        <v>45522</v>
      </c>
      <c r="K107" s="97"/>
      <c r="L107" s="164" t="s">
        <v>758</v>
      </c>
      <c r="M107" s="157"/>
      <c r="N107" s="157"/>
    </row>
    <row r="108" spans="1:14" ht="30" customHeight="1">
      <c r="A108" s="4">
        <f t="shared" si="2"/>
        <v>106</v>
      </c>
      <c r="B108" s="98" t="s">
        <v>17</v>
      </c>
      <c r="C108" s="49" t="s">
        <v>24</v>
      </c>
      <c r="D108" s="71" t="s">
        <v>502</v>
      </c>
      <c r="E108" s="71"/>
      <c r="F108" s="92">
        <v>128.42699999999999</v>
      </c>
      <c r="G108" s="81">
        <v>45518</v>
      </c>
      <c r="H108" s="84" t="s">
        <v>768</v>
      </c>
      <c r="I108" s="84"/>
      <c r="J108" s="96">
        <v>45555</v>
      </c>
      <c r="K108" s="97"/>
      <c r="L108" s="173" t="s">
        <v>756</v>
      </c>
      <c r="M108" s="157"/>
      <c r="N108" s="157"/>
    </row>
    <row r="109" spans="1:14" s="44" customFormat="1" ht="30" customHeight="1">
      <c r="A109" s="4">
        <f t="shared" si="2"/>
        <v>107</v>
      </c>
      <c r="B109" s="99" t="s">
        <v>43</v>
      </c>
      <c r="C109" s="49" t="s">
        <v>52</v>
      </c>
      <c r="D109" s="49" t="s">
        <v>502</v>
      </c>
      <c r="E109" s="49"/>
      <c r="F109" s="92">
        <v>180.61</v>
      </c>
      <c r="G109" s="81">
        <v>45521</v>
      </c>
      <c r="H109" s="84" t="s">
        <v>477</v>
      </c>
      <c r="I109" s="84"/>
      <c r="J109" s="96">
        <v>45550</v>
      </c>
      <c r="K109" s="97" t="s">
        <v>788</v>
      </c>
      <c r="L109" s="173" t="s">
        <v>761</v>
      </c>
      <c r="M109" s="168" t="s">
        <v>477</v>
      </c>
      <c r="N109" s="174">
        <v>45551</v>
      </c>
    </row>
    <row r="110" spans="1:14" ht="30" customHeight="1">
      <c r="A110" s="4">
        <f t="shared" si="2"/>
        <v>108</v>
      </c>
      <c r="B110" s="98" t="s">
        <v>32</v>
      </c>
      <c r="C110" s="49" t="s">
        <v>40</v>
      </c>
      <c r="D110" s="49" t="s">
        <v>502</v>
      </c>
      <c r="E110" s="49"/>
      <c r="F110" s="154">
        <v>131.047</v>
      </c>
      <c r="G110" s="81">
        <v>45522</v>
      </c>
      <c r="H110" s="84" t="s">
        <v>768</v>
      </c>
      <c r="I110" s="84"/>
      <c r="J110" s="96">
        <v>45555</v>
      </c>
      <c r="K110" s="97" t="s">
        <v>846</v>
      </c>
      <c r="L110" s="165" t="s">
        <v>757</v>
      </c>
      <c r="M110" s="157"/>
      <c r="N110" s="157"/>
    </row>
    <row r="111" spans="1:14" ht="43" customHeight="1">
      <c r="A111" s="4">
        <f t="shared" si="2"/>
        <v>109</v>
      </c>
      <c r="B111" s="99" t="s">
        <v>51</v>
      </c>
      <c r="C111" s="49" t="s">
        <v>54</v>
      </c>
      <c r="D111" s="49" t="s">
        <v>502</v>
      </c>
      <c r="E111" s="49"/>
      <c r="F111" s="92">
        <v>180.61</v>
      </c>
      <c r="G111" s="81">
        <v>45525</v>
      </c>
      <c r="H111" s="97" t="s">
        <v>768</v>
      </c>
      <c r="I111" s="97" t="s">
        <v>1024</v>
      </c>
      <c r="J111" s="96">
        <v>45603</v>
      </c>
      <c r="K111" s="97"/>
      <c r="L111" s="173" t="s">
        <v>758</v>
      </c>
      <c r="M111" s="157"/>
      <c r="N111" s="157"/>
    </row>
    <row r="112" spans="1:14" ht="30" customHeight="1">
      <c r="A112" s="4">
        <f t="shared" si="2"/>
        <v>110</v>
      </c>
      <c r="B112" s="98" t="s">
        <v>45</v>
      </c>
      <c r="C112" s="49" t="s">
        <v>53</v>
      </c>
      <c r="D112" s="49" t="s">
        <v>502</v>
      </c>
      <c r="E112" s="49"/>
      <c r="F112" s="92">
        <v>82.222999999999999</v>
      </c>
      <c r="G112" s="81">
        <v>45526</v>
      </c>
      <c r="H112" s="97" t="s">
        <v>768</v>
      </c>
      <c r="I112" s="96"/>
      <c r="J112" s="96">
        <v>45557</v>
      </c>
      <c r="K112" s="97"/>
      <c r="L112" s="173" t="s">
        <v>847</v>
      </c>
      <c r="M112" s="157" t="s">
        <v>477</v>
      </c>
      <c r="N112" s="277">
        <v>45559</v>
      </c>
    </row>
    <row r="113" spans="1:14" ht="30" customHeight="1">
      <c r="A113" s="4">
        <f t="shared" si="2"/>
        <v>111</v>
      </c>
      <c r="B113" s="98" t="s">
        <v>57</v>
      </c>
      <c r="C113" s="49" t="s">
        <v>69</v>
      </c>
      <c r="D113" s="49" t="s">
        <v>502</v>
      </c>
      <c r="E113" s="49">
        <v>2143792.36</v>
      </c>
      <c r="F113" s="154">
        <v>65.135000000000005</v>
      </c>
      <c r="G113" s="81">
        <v>45547</v>
      </c>
      <c r="H113" s="97" t="s">
        <v>477</v>
      </c>
      <c r="I113" s="96"/>
      <c r="J113" s="96">
        <v>45584</v>
      </c>
      <c r="K113" s="97"/>
      <c r="L113" s="173" t="s">
        <v>766</v>
      </c>
      <c r="M113" s="157"/>
      <c r="N113" s="157"/>
    </row>
    <row r="114" spans="1:14" ht="34" customHeight="1">
      <c r="A114" s="4">
        <f t="shared" si="2"/>
        <v>112</v>
      </c>
      <c r="B114" s="99" t="s">
        <v>96</v>
      </c>
      <c r="C114" s="49" t="s">
        <v>38</v>
      </c>
      <c r="D114" s="49" t="s">
        <v>68</v>
      </c>
      <c r="E114" s="49"/>
      <c r="F114" s="92">
        <v>103.7</v>
      </c>
      <c r="G114" s="81">
        <v>45556</v>
      </c>
      <c r="H114" s="84" t="s">
        <v>477</v>
      </c>
      <c r="I114" s="84" t="s">
        <v>1024</v>
      </c>
      <c r="J114" s="96">
        <v>45591</v>
      </c>
      <c r="K114" s="97"/>
      <c r="L114" s="173" t="s">
        <v>761</v>
      </c>
      <c r="M114" s="157"/>
      <c r="N114" s="157"/>
    </row>
    <row r="115" spans="1:14" ht="30" customHeight="1">
      <c r="A115" s="4">
        <f t="shared" si="2"/>
        <v>113</v>
      </c>
      <c r="B115" s="98" t="s">
        <v>47</v>
      </c>
      <c r="C115" s="49" t="s">
        <v>55</v>
      </c>
      <c r="D115" s="49" t="s">
        <v>68</v>
      </c>
      <c r="E115" s="4">
        <v>623377</v>
      </c>
      <c r="F115" s="92">
        <v>40.36</v>
      </c>
      <c r="G115" s="81">
        <v>45555</v>
      </c>
      <c r="H115" s="84" t="s">
        <v>768</v>
      </c>
      <c r="I115" s="84"/>
      <c r="J115" s="96">
        <v>45570</v>
      </c>
      <c r="K115" s="97"/>
      <c r="L115" s="173" t="s">
        <v>756</v>
      </c>
      <c r="M115" s="157"/>
      <c r="N115" s="157"/>
    </row>
    <row r="116" spans="1:14" ht="30" customHeight="1">
      <c r="A116" s="4">
        <f t="shared" si="2"/>
        <v>114</v>
      </c>
      <c r="B116" s="98" t="s">
        <v>48</v>
      </c>
      <c r="C116" s="49" t="s">
        <v>56</v>
      </c>
      <c r="D116" s="49" t="s">
        <v>68</v>
      </c>
      <c r="E116" s="49"/>
      <c r="F116" s="92">
        <v>82.222999999999999</v>
      </c>
      <c r="G116" s="81">
        <v>45555</v>
      </c>
      <c r="H116" s="84" t="s">
        <v>477</v>
      </c>
      <c r="I116" s="84"/>
      <c r="J116" s="96">
        <v>45571</v>
      </c>
      <c r="K116" s="97"/>
      <c r="L116" s="173" t="s">
        <v>757</v>
      </c>
      <c r="M116" s="157"/>
      <c r="N116" s="157"/>
    </row>
    <row r="117" spans="1:14" ht="30" customHeight="1">
      <c r="A117" s="4">
        <f t="shared" si="2"/>
        <v>115</v>
      </c>
      <c r="B117" s="99" t="s">
        <v>59</v>
      </c>
      <c r="C117" s="49" t="s">
        <v>71</v>
      </c>
      <c r="D117" s="49" t="s">
        <v>68</v>
      </c>
      <c r="E117" s="4">
        <v>623377</v>
      </c>
      <c r="F117" s="92">
        <v>40.630000000000003</v>
      </c>
      <c r="G117" s="81">
        <v>45559</v>
      </c>
      <c r="H117" s="84" t="s">
        <v>477</v>
      </c>
      <c r="I117" s="84"/>
      <c r="J117" s="96">
        <v>45576</v>
      </c>
      <c r="K117" s="120"/>
      <c r="L117" s="173" t="s">
        <v>953</v>
      </c>
      <c r="M117" s="157" t="s">
        <v>477</v>
      </c>
      <c r="N117" s="277">
        <v>45579</v>
      </c>
    </row>
    <row r="118" spans="1:14" ht="30" customHeight="1">
      <c r="A118" s="4">
        <f t="shared" si="2"/>
        <v>116</v>
      </c>
      <c r="B118" s="98" t="s">
        <v>66</v>
      </c>
      <c r="C118" s="49" t="s">
        <v>54</v>
      </c>
      <c r="D118" s="49" t="s">
        <v>68</v>
      </c>
      <c r="E118" s="49"/>
      <c r="F118" s="92">
        <v>180.61</v>
      </c>
      <c r="G118" s="81">
        <v>45559</v>
      </c>
      <c r="H118" s="84" t="s">
        <v>477</v>
      </c>
      <c r="I118" s="84"/>
      <c r="J118" s="96">
        <v>45587</v>
      </c>
      <c r="K118" s="97"/>
      <c r="L118" s="173" t="s">
        <v>758</v>
      </c>
      <c r="M118" s="157"/>
      <c r="N118" s="157"/>
    </row>
    <row r="119" spans="1:14" ht="30" customHeight="1">
      <c r="A119" s="4">
        <f>A118+1</f>
        <v>117</v>
      </c>
      <c r="B119" s="99" t="s">
        <v>614</v>
      </c>
      <c r="C119" s="49" t="s">
        <v>11</v>
      </c>
      <c r="D119" s="49" t="s">
        <v>309</v>
      </c>
      <c r="E119" s="49">
        <v>1086615</v>
      </c>
      <c r="F119" s="154">
        <v>80.771000000000001</v>
      </c>
      <c r="G119" s="81">
        <v>45619</v>
      </c>
      <c r="H119" s="84" t="s">
        <v>768</v>
      </c>
      <c r="I119" s="84" t="s">
        <v>768</v>
      </c>
      <c r="J119" s="96">
        <v>45631</v>
      </c>
      <c r="K119" s="97"/>
      <c r="L119" s="173" t="s">
        <v>1059</v>
      </c>
      <c r="M119" s="157"/>
      <c r="N119" s="157"/>
    </row>
    <row r="120" spans="1:14" ht="41.5" customHeight="1">
      <c r="A120" s="4">
        <f t="shared" ref="A120:A132" si="3">A119+1</f>
        <v>118</v>
      </c>
      <c r="B120" s="98" t="s">
        <v>67</v>
      </c>
      <c r="C120" s="49" t="s">
        <v>54</v>
      </c>
      <c r="D120" s="49" t="s">
        <v>68</v>
      </c>
      <c r="E120" s="49"/>
      <c r="F120" s="92">
        <v>180.61</v>
      </c>
      <c r="G120" s="81">
        <v>45572</v>
      </c>
      <c r="H120" s="84" t="s">
        <v>768</v>
      </c>
      <c r="I120" s="84" t="s">
        <v>768</v>
      </c>
      <c r="J120" s="96">
        <v>45608</v>
      </c>
      <c r="K120" s="97" t="s">
        <v>1006</v>
      </c>
      <c r="L120" s="173" t="s">
        <v>1004</v>
      </c>
      <c r="M120" s="157"/>
      <c r="N120" s="157"/>
    </row>
    <row r="121" spans="1:14" ht="39" customHeight="1">
      <c r="A121" s="4">
        <f t="shared" si="3"/>
        <v>119</v>
      </c>
      <c r="B121" s="99" t="s">
        <v>78</v>
      </c>
      <c r="C121" s="49" t="s">
        <v>82</v>
      </c>
      <c r="D121" s="49" t="s">
        <v>68</v>
      </c>
      <c r="E121" s="49"/>
      <c r="F121" s="154">
        <v>94.745999999999995</v>
      </c>
      <c r="G121" s="81">
        <v>45580</v>
      </c>
      <c r="H121" s="84" t="s">
        <v>768</v>
      </c>
      <c r="I121" s="84" t="s">
        <v>768</v>
      </c>
      <c r="J121" s="96">
        <v>45609</v>
      </c>
      <c r="K121" s="97" t="s">
        <v>1005</v>
      </c>
      <c r="L121" s="173" t="s">
        <v>953</v>
      </c>
      <c r="M121" s="157"/>
      <c r="N121" s="157"/>
    </row>
    <row r="122" spans="1:14" ht="30" customHeight="1">
      <c r="A122" s="4">
        <f t="shared" si="3"/>
        <v>120</v>
      </c>
      <c r="B122" s="98" t="s">
        <v>122</v>
      </c>
      <c r="C122" s="49" t="s">
        <v>1141</v>
      </c>
      <c r="D122" s="49" t="s">
        <v>68</v>
      </c>
      <c r="E122" s="49"/>
      <c r="F122" s="154">
        <v>112.877</v>
      </c>
      <c r="G122" s="81">
        <v>45580</v>
      </c>
      <c r="H122" s="84" t="s">
        <v>768</v>
      </c>
      <c r="I122" s="84" t="s">
        <v>768</v>
      </c>
      <c r="J122" s="96">
        <v>45649</v>
      </c>
      <c r="K122" s="97"/>
      <c r="L122" s="173" t="s">
        <v>1056</v>
      </c>
      <c r="M122" s="157"/>
      <c r="N122" s="157"/>
    </row>
    <row r="123" spans="1:14" ht="30" customHeight="1">
      <c r="A123" s="4">
        <f t="shared" si="3"/>
        <v>121</v>
      </c>
      <c r="B123" s="98" t="s">
        <v>73</v>
      </c>
      <c r="C123" s="49" t="s">
        <v>12</v>
      </c>
      <c r="D123" s="49" t="s">
        <v>68</v>
      </c>
      <c r="E123" s="4">
        <v>545016</v>
      </c>
      <c r="F123" s="154">
        <v>39.125999999999998</v>
      </c>
      <c r="G123" s="81">
        <v>45593</v>
      </c>
      <c r="H123" s="84" t="s">
        <v>768</v>
      </c>
      <c r="I123" s="84"/>
      <c r="J123" s="96">
        <v>45616</v>
      </c>
      <c r="K123" s="97"/>
      <c r="L123" s="173" t="s">
        <v>1057</v>
      </c>
      <c r="M123" s="157"/>
      <c r="N123" s="157"/>
    </row>
    <row r="124" spans="1:14" ht="30" customHeight="1">
      <c r="A124" s="4">
        <f t="shared" si="3"/>
        <v>122</v>
      </c>
      <c r="B124" s="99" t="s">
        <v>136</v>
      </c>
      <c r="C124" s="49" t="s">
        <v>22</v>
      </c>
      <c r="D124" s="49" t="s">
        <v>68</v>
      </c>
      <c r="E124" s="4">
        <v>623377</v>
      </c>
      <c r="F124" s="92">
        <v>40.634</v>
      </c>
      <c r="G124" s="81">
        <v>45593</v>
      </c>
      <c r="H124" s="84" t="s">
        <v>768</v>
      </c>
      <c r="I124" s="84" t="s">
        <v>768</v>
      </c>
      <c r="J124" s="96">
        <v>45631</v>
      </c>
      <c r="K124" s="97"/>
      <c r="L124" s="173" t="s">
        <v>1058</v>
      </c>
      <c r="M124" s="157"/>
      <c r="N124" s="157"/>
    </row>
    <row r="125" spans="1:14" ht="30" customHeight="1">
      <c r="A125" s="4">
        <f t="shared" si="3"/>
        <v>123</v>
      </c>
      <c r="B125" s="98" t="s">
        <v>178</v>
      </c>
      <c r="C125" s="49" t="s">
        <v>70</v>
      </c>
      <c r="D125" s="49" t="s">
        <v>1043</v>
      </c>
      <c r="E125" s="49"/>
      <c r="F125" s="92">
        <v>134.785</v>
      </c>
      <c r="G125" s="81">
        <v>45601</v>
      </c>
      <c r="H125" s="84" t="s">
        <v>768</v>
      </c>
      <c r="I125" s="286"/>
      <c r="J125" s="96">
        <v>45616</v>
      </c>
      <c r="K125" s="97"/>
      <c r="L125" s="173" t="s">
        <v>1025</v>
      </c>
      <c r="M125" s="157"/>
      <c r="N125" s="157"/>
    </row>
    <row r="126" spans="1:14" ht="30" customHeight="1">
      <c r="A126" s="4">
        <f t="shared" si="3"/>
        <v>124</v>
      </c>
      <c r="B126" s="99" t="s">
        <v>49</v>
      </c>
      <c r="C126" s="49" t="s">
        <v>37</v>
      </c>
      <c r="D126" s="49" t="s">
        <v>68</v>
      </c>
      <c r="E126" s="49"/>
      <c r="F126" s="92">
        <v>178.19</v>
      </c>
      <c r="G126" s="81">
        <v>45603</v>
      </c>
      <c r="H126" s="84" t="s">
        <v>768</v>
      </c>
      <c r="I126" s="84" t="s">
        <v>768</v>
      </c>
      <c r="J126" s="96">
        <v>45610</v>
      </c>
      <c r="K126" s="97"/>
      <c r="L126" s="173" t="s">
        <v>1034</v>
      </c>
      <c r="M126" s="157"/>
      <c r="N126" s="157"/>
    </row>
    <row r="127" spans="1:14" ht="43.5" customHeight="1">
      <c r="A127" s="4">
        <f t="shared" si="3"/>
        <v>125</v>
      </c>
      <c r="B127" s="98" t="s">
        <v>105</v>
      </c>
      <c r="C127" s="49" t="s">
        <v>10</v>
      </c>
      <c r="D127" s="49" t="s">
        <v>309</v>
      </c>
      <c r="E127" s="49"/>
      <c r="F127" s="154">
        <v>138.08600000000001</v>
      </c>
      <c r="G127" s="81">
        <v>45607</v>
      </c>
      <c r="H127" s="84" t="s">
        <v>768</v>
      </c>
      <c r="I127" s="84" t="s">
        <v>768</v>
      </c>
      <c r="J127" s="96">
        <v>45634</v>
      </c>
      <c r="K127" s="97"/>
      <c r="L127" s="173" t="s">
        <v>1035</v>
      </c>
      <c r="M127" s="157"/>
      <c r="N127" s="157"/>
    </row>
    <row r="128" spans="1:14" ht="54" customHeight="1">
      <c r="A128" s="4">
        <f t="shared" si="3"/>
        <v>126</v>
      </c>
      <c r="B128" s="98" t="s">
        <v>163</v>
      </c>
      <c r="C128" s="49" t="s">
        <v>168</v>
      </c>
      <c r="D128" s="49" t="s">
        <v>738</v>
      </c>
      <c r="E128" s="49"/>
      <c r="F128" s="154">
        <v>192.81399999999999</v>
      </c>
      <c r="G128" s="81">
        <v>45638</v>
      </c>
      <c r="H128" s="68" t="s">
        <v>768</v>
      </c>
      <c r="I128" s="68" t="s">
        <v>768</v>
      </c>
      <c r="J128" s="96">
        <v>45651</v>
      </c>
      <c r="K128" s="97"/>
      <c r="L128" s="173" t="s">
        <v>1087</v>
      </c>
      <c r="M128" s="157"/>
      <c r="N128" s="157"/>
    </row>
    <row r="129" spans="1:14" ht="30" customHeight="1">
      <c r="A129" s="4">
        <f t="shared" si="3"/>
        <v>127</v>
      </c>
      <c r="B129" s="99" t="s">
        <v>624</v>
      </c>
      <c r="C129" s="49" t="s">
        <v>81</v>
      </c>
      <c r="D129" s="49" t="s">
        <v>68</v>
      </c>
      <c r="E129" s="49"/>
      <c r="F129" s="154">
        <v>131.047</v>
      </c>
      <c r="G129" s="81">
        <v>45614</v>
      </c>
      <c r="H129" s="84" t="s">
        <v>768</v>
      </c>
      <c r="I129" s="84" t="s">
        <v>768</v>
      </c>
      <c r="J129" s="96">
        <v>45637</v>
      </c>
      <c r="K129" s="97"/>
      <c r="L129" s="173" t="s">
        <v>1051</v>
      </c>
      <c r="M129" s="157"/>
      <c r="N129" s="157"/>
    </row>
    <row r="130" spans="1:14" ht="30" customHeight="1">
      <c r="A130" s="4">
        <f t="shared" si="3"/>
        <v>128</v>
      </c>
      <c r="B130" s="98" t="s">
        <v>79</v>
      </c>
      <c r="C130" s="49" t="s">
        <v>12</v>
      </c>
      <c r="D130" s="49" t="s">
        <v>68</v>
      </c>
      <c r="E130" s="4">
        <v>545016</v>
      </c>
      <c r="F130" s="154">
        <v>39.125999999999998</v>
      </c>
      <c r="G130" s="81">
        <v>45614</v>
      </c>
      <c r="H130" s="84" t="s">
        <v>768</v>
      </c>
      <c r="I130" s="84"/>
      <c r="J130" s="96">
        <v>45623</v>
      </c>
      <c r="K130" s="97"/>
      <c r="L130" s="173"/>
      <c r="M130" s="157"/>
      <c r="N130" s="157"/>
    </row>
    <row r="131" spans="1:14" ht="30" customHeight="1">
      <c r="A131" s="4">
        <f t="shared" si="3"/>
        <v>129</v>
      </c>
      <c r="B131" s="99" t="s">
        <v>179</v>
      </c>
      <c r="C131" s="49" t="s">
        <v>55</v>
      </c>
      <c r="D131" s="49" t="s">
        <v>253</v>
      </c>
      <c r="E131" s="49">
        <v>986514</v>
      </c>
      <c r="F131" s="92">
        <v>65.631</v>
      </c>
      <c r="G131" s="81">
        <v>45614</v>
      </c>
      <c r="H131" s="84" t="s">
        <v>768</v>
      </c>
      <c r="I131" s="84"/>
      <c r="J131" s="96">
        <v>45623</v>
      </c>
      <c r="K131" s="97"/>
      <c r="L131" s="173"/>
      <c r="M131" s="157"/>
      <c r="N131" s="157"/>
    </row>
    <row r="132" spans="1:14" ht="30" customHeight="1">
      <c r="A132" s="4">
        <f t="shared" si="3"/>
        <v>130</v>
      </c>
      <c r="B132" s="98" t="s">
        <v>180</v>
      </c>
      <c r="C132" s="49" t="s">
        <v>12</v>
      </c>
      <c r="D132" s="49" t="s">
        <v>68</v>
      </c>
      <c r="E132" s="4">
        <v>545016</v>
      </c>
      <c r="F132" s="154">
        <v>39.125999999999998</v>
      </c>
      <c r="G132" s="81">
        <v>45615</v>
      </c>
      <c r="H132" s="84" t="s">
        <v>768</v>
      </c>
      <c r="I132" s="84"/>
      <c r="J132" s="96">
        <v>45622</v>
      </c>
      <c r="K132" s="97"/>
      <c r="L132" s="173"/>
      <c r="M132" s="157"/>
      <c r="N132" s="157"/>
    </row>
    <row r="133" spans="1:14" ht="39.5" customHeight="1">
      <c r="A133" s="4">
        <f>A132+1</f>
        <v>131</v>
      </c>
      <c r="B133" s="98" t="s">
        <v>13</v>
      </c>
      <c r="C133" s="49" t="s">
        <v>70</v>
      </c>
      <c r="D133" s="49" t="s">
        <v>309</v>
      </c>
      <c r="E133" s="49"/>
      <c r="F133" s="92">
        <v>168.91300000000001</v>
      </c>
      <c r="G133" s="81">
        <v>45614</v>
      </c>
      <c r="H133" s="84" t="s">
        <v>768</v>
      </c>
      <c r="I133" s="84" t="s">
        <v>768</v>
      </c>
      <c r="J133" s="96">
        <v>45644</v>
      </c>
      <c r="K133" s="97"/>
      <c r="L133" s="173" t="s">
        <v>1089</v>
      </c>
      <c r="M133" s="157"/>
      <c r="N133" s="157"/>
    </row>
    <row r="134" spans="1:14" ht="30" customHeight="1">
      <c r="A134" s="4">
        <f t="shared" ref="A134:A197" si="4">A133+1</f>
        <v>132</v>
      </c>
      <c r="B134" s="99" t="s">
        <v>14</v>
      </c>
      <c r="C134" s="49" t="s">
        <v>71</v>
      </c>
      <c r="D134" s="49" t="s">
        <v>309</v>
      </c>
      <c r="E134" s="49">
        <v>1215596</v>
      </c>
      <c r="F134" s="92">
        <v>83.811999999999998</v>
      </c>
      <c r="G134" s="81">
        <v>45619</v>
      </c>
      <c r="H134" s="84" t="s">
        <v>768</v>
      </c>
      <c r="I134" s="84" t="s">
        <v>768</v>
      </c>
      <c r="J134" s="96">
        <v>45636</v>
      </c>
      <c r="K134" s="97"/>
      <c r="L134" s="173" t="s">
        <v>1089</v>
      </c>
      <c r="M134" s="157"/>
      <c r="N134" s="157"/>
    </row>
    <row r="135" spans="1:14" ht="30" customHeight="1">
      <c r="A135" s="4">
        <f t="shared" si="4"/>
        <v>133</v>
      </c>
      <c r="B135" s="98" t="s">
        <v>31</v>
      </c>
      <c r="C135" s="49" t="s">
        <v>12</v>
      </c>
      <c r="D135" s="49" t="s">
        <v>68</v>
      </c>
      <c r="E135" s="4">
        <v>545016</v>
      </c>
      <c r="F135" s="92">
        <v>39.125999999999998</v>
      </c>
      <c r="G135" s="81">
        <v>45617</v>
      </c>
      <c r="H135" s="84" t="s">
        <v>768</v>
      </c>
      <c r="I135" s="84" t="s">
        <v>768</v>
      </c>
      <c r="J135" s="96">
        <v>45619</v>
      </c>
      <c r="K135" s="97"/>
      <c r="L135" s="173"/>
      <c r="M135" s="157"/>
      <c r="N135" s="157"/>
    </row>
    <row r="136" spans="1:14" ht="30" customHeight="1">
      <c r="A136" s="4">
        <f t="shared" si="4"/>
        <v>134</v>
      </c>
      <c r="B136" s="98" t="s">
        <v>75</v>
      </c>
      <c r="C136" s="49" t="s">
        <v>12</v>
      </c>
      <c r="D136" s="49" t="s">
        <v>68</v>
      </c>
      <c r="E136" s="4">
        <v>545016</v>
      </c>
      <c r="F136" s="154">
        <v>39.125999999999998</v>
      </c>
      <c r="G136" s="81">
        <v>45618</v>
      </c>
      <c r="H136" s="84" t="s">
        <v>768</v>
      </c>
      <c r="I136" s="84" t="s">
        <v>768</v>
      </c>
      <c r="J136" s="96">
        <v>45628</v>
      </c>
      <c r="K136" s="97"/>
      <c r="L136" s="173" t="s">
        <v>953</v>
      </c>
      <c r="M136" s="157"/>
      <c r="N136" s="157"/>
    </row>
    <row r="137" spans="1:14" ht="63.5" customHeight="1">
      <c r="A137" s="4">
        <f t="shared" si="4"/>
        <v>135</v>
      </c>
      <c r="B137" s="99" t="s">
        <v>121</v>
      </c>
      <c r="C137" s="49" t="s">
        <v>1140</v>
      </c>
      <c r="D137" s="49" t="s">
        <v>68</v>
      </c>
      <c r="E137" s="49"/>
      <c r="F137" s="154">
        <v>161.63200000000001</v>
      </c>
      <c r="G137" s="81">
        <v>45615</v>
      </c>
      <c r="H137" s="84" t="s">
        <v>768</v>
      </c>
      <c r="I137" s="84" t="s">
        <v>768</v>
      </c>
      <c r="J137" s="96">
        <v>45654</v>
      </c>
      <c r="K137" s="97"/>
      <c r="L137" s="173" t="s">
        <v>1095</v>
      </c>
      <c r="M137" s="157"/>
      <c r="N137" s="157"/>
    </row>
    <row r="138" spans="1:14" ht="30" customHeight="1">
      <c r="A138" s="4">
        <f t="shared" si="4"/>
        <v>136</v>
      </c>
      <c r="B138" s="98" t="s">
        <v>625</v>
      </c>
      <c r="C138" s="49" t="s">
        <v>12</v>
      </c>
      <c r="D138" s="49" t="s">
        <v>68</v>
      </c>
      <c r="E138" s="4">
        <v>545016</v>
      </c>
      <c r="F138" s="154">
        <v>39.125999999999998</v>
      </c>
      <c r="G138" s="81">
        <v>45617</v>
      </c>
      <c r="H138" s="84" t="s">
        <v>768</v>
      </c>
      <c r="I138" s="84" t="s">
        <v>768</v>
      </c>
      <c r="J138" s="96">
        <v>45649</v>
      </c>
      <c r="K138" s="97"/>
      <c r="L138" s="173" t="s">
        <v>1120</v>
      </c>
      <c r="M138" s="157"/>
      <c r="N138" s="157"/>
    </row>
    <row r="139" spans="1:14" ht="30" customHeight="1">
      <c r="A139" s="4">
        <f t="shared" si="4"/>
        <v>137</v>
      </c>
      <c r="B139" s="98" t="s">
        <v>76</v>
      </c>
      <c r="C139" s="49" t="s">
        <v>55</v>
      </c>
      <c r="D139" s="49" t="s">
        <v>68</v>
      </c>
      <c r="E139" s="4">
        <v>623377</v>
      </c>
      <c r="F139" s="92">
        <v>40.634</v>
      </c>
      <c r="G139" s="81">
        <v>45620</v>
      </c>
      <c r="H139" s="84" t="s">
        <v>768</v>
      </c>
      <c r="I139" s="84" t="s">
        <v>768</v>
      </c>
      <c r="J139" s="96">
        <v>45626</v>
      </c>
      <c r="K139" s="97"/>
      <c r="L139" s="173"/>
      <c r="M139" s="157"/>
      <c r="N139" s="157"/>
    </row>
    <row r="140" spans="1:14" ht="43.5" customHeight="1">
      <c r="A140" s="4">
        <f t="shared" si="4"/>
        <v>138</v>
      </c>
      <c r="B140" s="99" t="s">
        <v>128</v>
      </c>
      <c r="C140" s="49" t="s">
        <v>55</v>
      </c>
      <c r="D140" s="49" t="s">
        <v>68</v>
      </c>
      <c r="E140" s="4">
        <v>623377</v>
      </c>
      <c r="F140" s="92">
        <v>40.634</v>
      </c>
      <c r="G140" s="81">
        <v>45618</v>
      </c>
      <c r="H140" s="84" t="s">
        <v>477</v>
      </c>
      <c r="I140" s="84" t="s">
        <v>768</v>
      </c>
      <c r="J140" s="96">
        <v>45657</v>
      </c>
      <c r="K140" s="97"/>
      <c r="L140" s="173" t="s">
        <v>1096</v>
      </c>
      <c r="M140" s="157"/>
      <c r="N140" s="157"/>
    </row>
    <row r="141" spans="1:14" ht="30" customHeight="1">
      <c r="A141" s="4">
        <f t="shared" si="4"/>
        <v>139</v>
      </c>
      <c r="B141" s="98" t="s">
        <v>177</v>
      </c>
      <c r="C141" s="49" t="s">
        <v>12</v>
      </c>
      <c r="D141" s="49" t="s">
        <v>253</v>
      </c>
      <c r="E141" s="49">
        <v>881091</v>
      </c>
      <c r="F141" s="154">
        <v>63.345999999999997</v>
      </c>
      <c r="G141" s="81">
        <v>45621</v>
      </c>
      <c r="H141" s="84" t="s">
        <v>768</v>
      </c>
      <c r="I141" s="84" t="s">
        <v>768</v>
      </c>
      <c r="J141" s="96">
        <v>45631</v>
      </c>
      <c r="K141" s="97"/>
      <c r="L141" s="173" t="s">
        <v>1096</v>
      </c>
      <c r="M141" s="157"/>
      <c r="N141" s="157"/>
    </row>
    <row r="142" spans="1:14" ht="30" customHeight="1">
      <c r="A142" s="4">
        <f t="shared" si="4"/>
        <v>140</v>
      </c>
      <c r="B142" s="99" t="s">
        <v>181</v>
      </c>
      <c r="C142" s="49" t="s">
        <v>12</v>
      </c>
      <c r="D142" s="49" t="s">
        <v>253</v>
      </c>
      <c r="E142" s="49">
        <v>881091</v>
      </c>
      <c r="F142" s="154">
        <v>63.345999999999997</v>
      </c>
      <c r="G142" s="81">
        <v>45620</v>
      </c>
      <c r="H142" s="84" t="s">
        <v>768</v>
      </c>
      <c r="I142" s="84" t="s">
        <v>768</v>
      </c>
      <c r="J142" s="96">
        <v>45631</v>
      </c>
      <c r="K142" s="97"/>
      <c r="L142" s="173" t="s">
        <v>1050</v>
      </c>
      <c r="M142" s="157"/>
      <c r="N142" s="157"/>
    </row>
    <row r="143" spans="1:14" ht="30" customHeight="1">
      <c r="A143" s="4">
        <f t="shared" si="4"/>
        <v>141</v>
      </c>
      <c r="B143" s="98" t="s">
        <v>213</v>
      </c>
      <c r="C143" s="49" t="s">
        <v>12</v>
      </c>
      <c r="D143" s="49" t="s">
        <v>309</v>
      </c>
      <c r="E143" s="49">
        <v>1086615</v>
      </c>
      <c r="F143" s="92">
        <v>80.771000000000001</v>
      </c>
      <c r="G143" s="81">
        <v>45619</v>
      </c>
      <c r="H143" s="84" t="s">
        <v>768</v>
      </c>
      <c r="I143" s="84" t="s">
        <v>768</v>
      </c>
      <c r="J143" s="96">
        <v>45646</v>
      </c>
      <c r="K143" s="97"/>
      <c r="L143" s="173" t="s">
        <v>1098</v>
      </c>
      <c r="M143" s="157"/>
      <c r="N143" s="157"/>
    </row>
    <row r="144" spans="1:14" ht="30" customHeight="1">
      <c r="A144" s="4">
        <f t="shared" si="4"/>
        <v>142</v>
      </c>
      <c r="B144" s="98" t="s">
        <v>223</v>
      </c>
      <c r="C144" s="49" t="s">
        <v>12</v>
      </c>
      <c r="D144" s="49" t="s">
        <v>606</v>
      </c>
      <c r="E144" s="49">
        <v>1287409</v>
      </c>
      <c r="F144" s="154">
        <v>91.087999999999994</v>
      </c>
      <c r="G144" s="81">
        <v>45622</v>
      </c>
      <c r="H144" s="84" t="s">
        <v>768</v>
      </c>
      <c r="I144" s="84" t="s">
        <v>768</v>
      </c>
      <c r="J144" s="96">
        <v>45629</v>
      </c>
      <c r="K144" s="97"/>
      <c r="L144" s="173" t="s">
        <v>1034</v>
      </c>
      <c r="M144" s="157"/>
      <c r="N144" s="157"/>
    </row>
    <row r="145" spans="1:14" ht="30" customHeight="1">
      <c r="A145" s="4">
        <f t="shared" si="4"/>
        <v>143</v>
      </c>
      <c r="B145" s="99" t="s">
        <v>77</v>
      </c>
      <c r="C145" s="49" t="s">
        <v>81</v>
      </c>
      <c r="D145" s="49" t="s">
        <v>68</v>
      </c>
      <c r="E145" s="49"/>
      <c r="F145" s="154">
        <v>131.047</v>
      </c>
      <c r="G145" s="81">
        <v>45614</v>
      </c>
      <c r="H145" s="84" t="s">
        <v>768</v>
      </c>
      <c r="I145" s="84" t="s">
        <v>768</v>
      </c>
      <c r="J145" s="96">
        <v>45632</v>
      </c>
      <c r="K145" s="97"/>
      <c r="L145" s="173" t="s">
        <v>1090</v>
      </c>
      <c r="M145" s="157"/>
      <c r="N145" s="157"/>
    </row>
    <row r="146" spans="1:14" ht="30" customHeight="1">
      <c r="A146" s="4">
        <f t="shared" si="4"/>
        <v>144</v>
      </c>
      <c r="B146" s="77" t="s">
        <v>129</v>
      </c>
      <c r="C146" s="71" t="s">
        <v>12</v>
      </c>
      <c r="D146" s="71" t="s">
        <v>68</v>
      </c>
      <c r="E146" s="4">
        <v>545016</v>
      </c>
      <c r="F146" s="303">
        <v>39.125999999999998</v>
      </c>
      <c r="G146" s="304">
        <v>45620</v>
      </c>
      <c r="H146" s="68" t="s">
        <v>768</v>
      </c>
      <c r="I146" s="68" t="s">
        <v>768</v>
      </c>
      <c r="J146" s="305">
        <v>45640</v>
      </c>
      <c r="K146" s="306"/>
      <c r="L146" s="307" t="s">
        <v>1097</v>
      </c>
      <c r="M146" s="157"/>
      <c r="N146" s="157"/>
    </row>
    <row r="147" spans="1:14" ht="30" customHeight="1">
      <c r="A147" s="4">
        <f t="shared" si="4"/>
        <v>145</v>
      </c>
      <c r="B147" s="99" t="s">
        <v>235</v>
      </c>
      <c r="C147" s="49" t="s">
        <v>12</v>
      </c>
      <c r="D147" s="49" t="s">
        <v>606</v>
      </c>
      <c r="E147" s="49">
        <v>1287409</v>
      </c>
      <c r="F147" s="154">
        <v>91.087999999999994</v>
      </c>
      <c r="G147" s="81">
        <v>45607</v>
      </c>
      <c r="H147" s="84" t="s">
        <v>768</v>
      </c>
      <c r="I147" s="84" t="s">
        <v>768</v>
      </c>
      <c r="J147" s="96">
        <v>45624</v>
      </c>
      <c r="K147" s="97"/>
      <c r="L147" s="173" t="s">
        <v>840</v>
      </c>
      <c r="M147" s="157"/>
      <c r="N147" s="157"/>
    </row>
    <row r="148" spans="1:14" ht="30" customHeight="1">
      <c r="A148" s="4">
        <f t="shared" si="4"/>
        <v>146</v>
      </c>
      <c r="B148" s="99" t="s">
        <v>220</v>
      </c>
      <c r="C148" s="49" t="s">
        <v>12</v>
      </c>
      <c r="D148" s="49" t="s">
        <v>606</v>
      </c>
      <c r="E148" s="49">
        <v>1287409</v>
      </c>
      <c r="F148" s="154">
        <v>91.087999999999994</v>
      </c>
      <c r="G148" s="81">
        <v>45623</v>
      </c>
      <c r="H148" s="68" t="s">
        <v>768</v>
      </c>
      <c r="I148" s="84" t="s">
        <v>768</v>
      </c>
      <c r="J148" s="96">
        <v>45640</v>
      </c>
      <c r="K148" s="97"/>
      <c r="L148" s="173" t="s">
        <v>800</v>
      </c>
      <c r="M148" s="157"/>
      <c r="N148" s="157"/>
    </row>
    <row r="149" spans="1:14" ht="30" customHeight="1">
      <c r="A149" s="4">
        <f t="shared" si="4"/>
        <v>147</v>
      </c>
      <c r="B149" s="98" t="s">
        <v>183</v>
      </c>
      <c r="C149" s="49" t="s">
        <v>12</v>
      </c>
      <c r="D149" s="49" t="s">
        <v>253</v>
      </c>
      <c r="E149" s="49">
        <v>881091</v>
      </c>
      <c r="F149" s="154">
        <v>63.345999999999997</v>
      </c>
      <c r="G149" s="81">
        <v>45620</v>
      </c>
      <c r="H149" s="84" t="s">
        <v>768</v>
      </c>
      <c r="I149" s="84" t="s">
        <v>768</v>
      </c>
      <c r="J149" s="96">
        <v>45636</v>
      </c>
      <c r="K149" s="97"/>
      <c r="L149" s="173" t="s">
        <v>1087</v>
      </c>
      <c r="M149" s="157"/>
      <c r="N149" s="157"/>
    </row>
    <row r="150" spans="1:14" ht="45.5" customHeight="1">
      <c r="A150" s="4">
        <f t="shared" si="4"/>
        <v>148</v>
      </c>
      <c r="B150" s="99" t="s">
        <v>225</v>
      </c>
      <c r="C150" s="49" t="s">
        <v>8</v>
      </c>
      <c r="D150" s="49" t="s">
        <v>309</v>
      </c>
      <c r="E150" s="49"/>
      <c r="F150" s="92">
        <v>341.95</v>
      </c>
      <c r="G150" s="81">
        <v>45627</v>
      </c>
      <c r="H150" s="84" t="s">
        <v>477</v>
      </c>
      <c r="I150" s="84" t="s">
        <v>768</v>
      </c>
      <c r="J150" s="96">
        <v>45656</v>
      </c>
      <c r="K150" s="97"/>
      <c r="L150" s="173" t="s">
        <v>840</v>
      </c>
      <c r="M150" s="157"/>
      <c r="N150" s="157"/>
    </row>
    <row r="151" spans="1:14" ht="30" customHeight="1">
      <c r="A151" s="4">
        <f t="shared" si="4"/>
        <v>149</v>
      </c>
      <c r="B151" s="98" t="s">
        <v>74</v>
      </c>
      <c r="C151" s="49" t="s">
        <v>55</v>
      </c>
      <c r="D151" s="49" t="s">
        <v>68</v>
      </c>
      <c r="E151" s="4">
        <v>623377</v>
      </c>
      <c r="F151" s="92">
        <v>40.634</v>
      </c>
      <c r="G151" s="81">
        <v>45626</v>
      </c>
      <c r="H151" s="84" t="s">
        <v>768</v>
      </c>
      <c r="I151" s="84" t="s">
        <v>768</v>
      </c>
      <c r="J151" s="96">
        <v>45633</v>
      </c>
      <c r="K151" s="97"/>
      <c r="L151" s="173" t="s">
        <v>1094</v>
      </c>
      <c r="M151" s="157"/>
      <c r="N151" s="157"/>
    </row>
    <row r="152" spans="1:14" ht="42.5" customHeight="1">
      <c r="A152" s="4">
        <f t="shared" si="4"/>
        <v>150</v>
      </c>
      <c r="B152" s="99" t="s">
        <v>130</v>
      </c>
      <c r="C152" s="49" t="s">
        <v>80</v>
      </c>
      <c r="D152" s="49" t="s">
        <v>68</v>
      </c>
      <c r="E152" s="4">
        <v>1017007</v>
      </c>
      <c r="F152" s="154">
        <v>54.674999999999997</v>
      </c>
      <c r="G152" s="81">
        <v>45641</v>
      </c>
      <c r="H152" s="84" t="s">
        <v>768</v>
      </c>
      <c r="I152" s="84" t="s">
        <v>768</v>
      </c>
      <c r="J152" s="96">
        <v>45655</v>
      </c>
      <c r="K152" s="97"/>
      <c r="L152" s="173" t="s">
        <v>1097</v>
      </c>
      <c r="M152" s="157"/>
      <c r="N152" s="157"/>
    </row>
    <row r="153" spans="1:14" ht="30" customHeight="1">
      <c r="A153" s="4">
        <f t="shared" si="4"/>
        <v>151</v>
      </c>
      <c r="B153" s="98" t="s">
        <v>131</v>
      </c>
      <c r="C153" s="49" t="s">
        <v>71</v>
      </c>
      <c r="D153" s="49" t="s">
        <v>68</v>
      </c>
      <c r="E153" s="4">
        <v>623377</v>
      </c>
      <c r="F153" s="92">
        <v>40.634</v>
      </c>
      <c r="G153" s="81">
        <v>45627</v>
      </c>
      <c r="H153" s="84" t="s">
        <v>768</v>
      </c>
      <c r="I153" s="84" t="s">
        <v>768</v>
      </c>
      <c r="J153" s="96">
        <v>45646</v>
      </c>
      <c r="K153" s="97"/>
      <c r="L153" s="173" t="s">
        <v>1116</v>
      </c>
      <c r="M153" s="157"/>
      <c r="N153" s="157"/>
    </row>
    <row r="154" spans="1:14" ht="44" customHeight="1">
      <c r="A154" s="4">
        <f t="shared" si="4"/>
        <v>152</v>
      </c>
      <c r="B154" s="99" t="s">
        <v>98</v>
      </c>
      <c r="C154" s="49" t="s">
        <v>71</v>
      </c>
      <c r="D154" s="49" t="s">
        <v>68</v>
      </c>
      <c r="E154" s="4">
        <v>623377</v>
      </c>
      <c r="F154" s="92">
        <v>40.634</v>
      </c>
      <c r="G154" s="81">
        <v>45628</v>
      </c>
      <c r="H154" s="84" t="s">
        <v>768</v>
      </c>
      <c r="I154" s="84" t="s">
        <v>768</v>
      </c>
      <c r="J154" s="96">
        <v>45650</v>
      </c>
      <c r="K154" s="97"/>
      <c r="L154" s="173" t="s">
        <v>1094</v>
      </c>
      <c r="M154" s="157"/>
      <c r="N154" s="157"/>
    </row>
    <row r="155" spans="1:14" ht="54.5" customHeight="1">
      <c r="A155" s="4">
        <f t="shared" si="4"/>
        <v>153</v>
      </c>
      <c r="B155" s="98" t="s">
        <v>110</v>
      </c>
      <c r="C155" s="49" t="s">
        <v>12</v>
      </c>
      <c r="D155" s="49" t="s">
        <v>68</v>
      </c>
      <c r="E155" s="4">
        <v>545016</v>
      </c>
      <c r="F155" s="154">
        <v>39.125999999999998</v>
      </c>
      <c r="G155" s="81">
        <v>45628</v>
      </c>
      <c r="H155" s="84" t="s">
        <v>768</v>
      </c>
      <c r="I155" s="84" t="s">
        <v>768</v>
      </c>
      <c r="J155" s="96">
        <v>45657</v>
      </c>
      <c r="K155" s="97"/>
      <c r="L155" s="173" t="s">
        <v>1139</v>
      </c>
      <c r="M155" s="157"/>
      <c r="N155" s="157"/>
    </row>
    <row r="156" spans="1:14" ht="30" customHeight="1">
      <c r="A156" s="4">
        <f t="shared" si="4"/>
        <v>154</v>
      </c>
      <c r="B156" s="98" t="s">
        <v>111</v>
      </c>
      <c r="C156" s="49" t="s">
        <v>12</v>
      </c>
      <c r="D156" s="49" t="s">
        <v>68</v>
      </c>
      <c r="E156" s="4">
        <v>545016</v>
      </c>
      <c r="F156" s="154">
        <v>39.125999999999998</v>
      </c>
      <c r="G156" s="81">
        <v>45628</v>
      </c>
      <c r="H156" s="84" t="s">
        <v>768</v>
      </c>
      <c r="I156" s="84" t="s">
        <v>768</v>
      </c>
      <c r="J156" s="96">
        <v>45643</v>
      </c>
      <c r="K156" s="97"/>
      <c r="L156" s="173" t="s">
        <v>1255</v>
      </c>
      <c r="M156" s="157" t="s">
        <v>768</v>
      </c>
      <c r="N156" s="277">
        <v>45644</v>
      </c>
    </row>
    <row r="157" spans="1:14" ht="40.5" customHeight="1">
      <c r="A157" s="4">
        <f t="shared" si="4"/>
        <v>155</v>
      </c>
      <c r="B157" s="99" t="s">
        <v>227</v>
      </c>
      <c r="C157" s="49" t="s">
        <v>70</v>
      </c>
      <c r="D157" s="49" t="s">
        <v>606</v>
      </c>
      <c r="E157" s="49"/>
      <c r="F157" s="92">
        <v>193.49</v>
      </c>
      <c r="G157" s="81">
        <v>45640</v>
      </c>
      <c r="H157" s="84" t="s">
        <v>768</v>
      </c>
      <c r="I157" s="84" t="s">
        <v>768</v>
      </c>
      <c r="J157" s="96">
        <v>45655</v>
      </c>
      <c r="K157" s="97"/>
      <c r="L157" s="173" t="s">
        <v>1091</v>
      </c>
      <c r="M157" s="157"/>
      <c r="N157" s="157"/>
    </row>
    <row r="158" spans="1:14" ht="30" customHeight="1">
      <c r="A158" s="4">
        <f t="shared" si="4"/>
        <v>156</v>
      </c>
      <c r="B158" s="98" t="s">
        <v>97</v>
      </c>
      <c r="C158" s="49" t="s">
        <v>38</v>
      </c>
      <c r="D158" s="49" t="s">
        <v>68</v>
      </c>
      <c r="E158" s="49"/>
      <c r="F158" s="92">
        <v>103.703</v>
      </c>
      <c r="G158" s="81">
        <v>45628</v>
      </c>
      <c r="H158" s="84" t="s">
        <v>768</v>
      </c>
      <c r="I158" s="84" t="s">
        <v>768</v>
      </c>
      <c r="J158" s="96">
        <v>45646</v>
      </c>
      <c r="K158" s="97"/>
      <c r="L158" s="173" t="s">
        <v>847</v>
      </c>
      <c r="M158" s="157"/>
      <c r="N158" s="157"/>
    </row>
    <row r="159" spans="1:14" ht="30" customHeight="1">
      <c r="A159" s="4">
        <f t="shared" si="4"/>
        <v>157</v>
      </c>
      <c r="B159" s="98" t="s">
        <v>138</v>
      </c>
      <c r="C159" s="49" t="s">
        <v>71</v>
      </c>
      <c r="D159" s="49" t="s">
        <v>68</v>
      </c>
      <c r="E159" s="4">
        <v>623377</v>
      </c>
      <c r="F159" s="92">
        <v>40.634</v>
      </c>
      <c r="G159" s="81">
        <v>45629</v>
      </c>
      <c r="H159" s="84" t="s">
        <v>768</v>
      </c>
      <c r="I159" s="84" t="s">
        <v>768</v>
      </c>
      <c r="J159" s="96">
        <v>45646</v>
      </c>
      <c r="K159" s="97"/>
      <c r="L159" s="173" t="s">
        <v>1058</v>
      </c>
      <c r="M159" s="157"/>
      <c r="N159" s="157"/>
    </row>
    <row r="160" spans="1:14" ht="30" customHeight="1">
      <c r="A160" s="4">
        <f t="shared" si="4"/>
        <v>158</v>
      </c>
      <c r="B160" s="99" t="s">
        <v>627</v>
      </c>
      <c r="C160" s="49" t="s">
        <v>80</v>
      </c>
      <c r="D160" s="49" t="s">
        <v>68</v>
      </c>
      <c r="E160" s="4">
        <v>1017007</v>
      </c>
      <c r="F160" s="154">
        <v>54.674999999999997</v>
      </c>
      <c r="G160" s="81">
        <v>45642</v>
      </c>
      <c r="H160" s="68" t="s">
        <v>768</v>
      </c>
      <c r="I160" s="84" t="s">
        <v>768</v>
      </c>
      <c r="J160" s="96">
        <v>45650</v>
      </c>
      <c r="K160" s="97"/>
      <c r="L160" s="173" t="s">
        <v>1050</v>
      </c>
      <c r="M160" s="157"/>
      <c r="N160" s="157"/>
    </row>
    <row r="161" spans="1:14" ht="30" customHeight="1">
      <c r="A161" s="4">
        <f t="shared" si="4"/>
        <v>159</v>
      </c>
      <c r="B161" s="98" t="s">
        <v>237</v>
      </c>
      <c r="C161" s="49" t="s">
        <v>12</v>
      </c>
      <c r="D161" s="49" t="s">
        <v>606</v>
      </c>
      <c r="E161" s="49">
        <v>1287409</v>
      </c>
      <c r="F161" s="154">
        <v>91.087999999999994</v>
      </c>
      <c r="G161" s="81">
        <v>45630</v>
      </c>
      <c r="H161" s="84" t="s">
        <v>768</v>
      </c>
      <c r="I161" s="84" t="s">
        <v>768</v>
      </c>
      <c r="J161" s="96">
        <v>45640</v>
      </c>
      <c r="K161" s="97"/>
      <c r="L161" s="173" t="s">
        <v>1091</v>
      </c>
      <c r="M161" s="157"/>
      <c r="N161" s="157"/>
    </row>
    <row r="162" spans="1:14" ht="30" customHeight="1">
      <c r="A162" s="4">
        <f t="shared" si="4"/>
        <v>160</v>
      </c>
      <c r="B162" s="99" t="s">
        <v>137</v>
      </c>
      <c r="C162" s="49" t="s">
        <v>25</v>
      </c>
      <c r="D162" s="49" t="s">
        <v>68</v>
      </c>
      <c r="E162" s="4">
        <v>1196479</v>
      </c>
      <c r="F162" s="154">
        <v>62.881999999999998</v>
      </c>
      <c r="G162" s="49"/>
      <c r="H162" s="84" t="s">
        <v>768</v>
      </c>
      <c r="I162" s="84" t="s">
        <v>768</v>
      </c>
      <c r="J162" s="96">
        <v>45643</v>
      </c>
      <c r="K162" s="97"/>
      <c r="L162" s="173" t="s">
        <v>1117</v>
      </c>
      <c r="M162" s="157"/>
      <c r="N162" s="157"/>
    </row>
    <row r="163" spans="1:14" ht="40" customHeight="1">
      <c r="A163" s="4">
        <f t="shared" si="4"/>
        <v>161</v>
      </c>
      <c r="B163" s="98" t="s">
        <v>144</v>
      </c>
      <c r="C163" s="49" t="s">
        <v>12</v>
      </c>
      <c r="D163" s="49" t="s">
        <v>68</v>
      </c>
      <c r="E163" s="4">
        <v>545016</v>
      </c>
      <c r="F163" s="154">
        <v>39.125999999999998</v>
      </c>
      <c r="G163" s="81">
        <v>45641</v>
      </c>
      <c r="H163" s="84" t="s">
        <v>768</v>
      </c>
      <c r="I163" s="84" t="s">
        <v>768</v>
      </c>
      <c r="J163" s="96">
        <v>45653</v>
      </c>
      <c r="K163" s="97"/>
      <c r="L163" s="173" t="s">
        <v>1118</v>
      </c>
      <c r="M163" s="157"/>
      <c r="N163" s="157"/>
    </row>
    <row r="164" spans="1:14" ht="30" customHeight="1">
      <c r="A164" s="4">
        <f t="shared" si="4"/>
        <v>162</v>
      </c>
      <c r="B164" s="98" t="s">
        <v>164</v>
      </c>
      <c r="C164" s="49" t="s">
        <v>127</v>
      </c>
      <c r="D164" s="49" t="s">
        <v>68</v>
      </c>
      <c r="E164" s="49"/>
      <c r="F164" s="154">
        <v>94.745999999999995</v>
      </c>
      <c r="G164" s="81">
        <v>45633</v>
      </c>
      <c r="H164" s="84" t="s">
        <v>768</v>
      </c>
      <c r="I164" s="84" t="s">
        <v>768</v>
      </c>
      <c r="J164" s="96">
        <v>45644</v>
      </c>
      <c r="K164" s="97"/>
      <c r="L164" s="173" t="s">
        <v>1087</v>
      </c>
      <c r="M164" s="157"/>
      <c r="N164" s="157"/>
    </row>
    <row r="165" spans="1:14" ht="30" customHeight="1">
      <c r="A165" s="4">
        <f t="shared" si="4"/>
        <v>163</v>
      </c>
      <c r="B165" s="99" t="s">
        <v>142</v>
      </c>
      <c r="C165" s="49" t="s">
        <v>37</v>
      </c>
      <c r="D165" s="49" t="s">
        <v>68</v>
      </c>
      <c r="E165" s="49"/>
      <c r="F165" s="92">
        <v>178.19</v>
      </c>
      <c r="G165" s="81">
        <v>45639</v>
      </c>
      <c r="H165" s="84" t="s">
        <v>768</v>
      </c>
      <c r="I165" s="84" t="s">
        <v>768</v>
      </c>
      <c r="J165" s="96">
        <v>45649</v>
      </c>
      <c r="K165" s="97"/>
      <c r="L165" s="173" t="s">
        <v>1117</v>
      </c>
      <c r="M165" s="157"/>
      <c r="N165" s="157"/>
    </row>
    <row r="166" spans="1:14" ht="36.5" customHeight="1">
      <c r="A166" s="4">
        <f t="shared" si="4"/>
        <v>164</v>
      </c>
      <c r="B166" s="98" t="s">
        <v>143</v>
      </c>
      <c r="C166" s="49" t="s">
        <v>153</v>
      </c>
      <c r="D166" s="49" t="s">
        <v>68</v>
      </c>
      <c r="E166" s="49"/>
      <c r="F166" s="92">
        <v>180.61</v>
      </c>
      <c r="G166" s="81">
        <v>45642</v>
      </c>
      <c r="H166" s="84" t="s">
        <v>768</v>
      </c>
      <c r="I166" s="84" t="s">
        <v>768</v>
      </c>
      <c r="J166" s="96">
        <v>45655</v>
      </c>
      <c r="K166" s="97"/>
      <c r="L166" s="173" t="s">
        <v>1117</v>
      </c>
      <c r="M166" s="157"/>
      <c r="N166" s="157"/>
    </row>
    <row r="167" spans="1:14" ht="44" customHeight="1">
      <c r="A167" s="4">
        <f t="shared" si="4"/>
        <v>165</v>
      </c>
      <c r="B167" s="98" t="s">
        <v>145</v>
      </c>
      <c r="C167" s="49" t="s">
        <v>11</v>
      </c>
      <c r="D167" s="49" t="s">
        <v>68</v>
      </c>
      <c r="E167" s="4">
        <v>545016</v>
      </c>
      <c r="F167" s="154">
        <v>39.125999999999998</v>
      </c>
      <c r="G167" s="81">
        <v>45637</v>
      </c>
      <c r="H167" s="84" t="s">
        <v>768</v>
      </c>
      <c r="I167" s="84" t="s">
        <v>768</v>
      </c>
      <c r="J167" s="96">
        <v>45653</v>
      </c>
      <c r="K167" s="97"/>
      <c r="L167" s="173" t="s">
        <v>1119</v>
      </c>
      <c r="M167" s="157"/>
      <c r="N167" s="157"/>
    </row>
    <row r="168" spans="1:14" ht="40.5" customHeight="1">
      <c r="A168" s="4">
        <f t="shared" si="4"/>
        <v>166</v>
      </c>
      <c r="B168" s="99" t="s">
        <v>146</v>
      </c>
      <c r="C168" s="49" t="s">
        <v>55</v>
      </c>
      <c r="D168" s="49" t="s">
        <v>68</v>
      </c>
      <c r="E168" s="4">
        <v>623377</v>
      </c>
      <c r="F168" s="92">
        <v>40.634</v>
      </c>
      <c r="G168" s="81">
        <v>45648</v>
      </c>
      <c r="H168" s="84" t="s">
        <v>768</v>
      </c>
      <c r="I168" s="84" t="s">
        <v>768</v>
      </c>
      <c r="J168" s="96">
        <v>45657</v>
      </c>
      <c r="K168" s="97"/>
      <c r="L168" s="173" t="s">
        <v>1119</v>
      </c>
      <c r="M168" s="157"/>
      <c r="N168" s="157"/>
    </row>
    <row r="169" spans="1:14" ht="30" customHeight="1">
      <c r="A169" s="4">
        <f t="shared" si="4"/>
        <v>167</v>
      </c>
      <c r="B169" s="98" t="s">
        <v>159</v>
      </c>
      <c r="C169" s="49" t="s">
        <v>23</v>
      </c>
      <c r="D169" s="49" t="s">
        <v>68</v>
      </c>
      <c r="E169" s="49">
        <v>1108538</v>
      </c>
      <c r="F169" s="154">
        <v>54.991999999999997</v>
      </c>
      <c r="G169" s="81">
        <v>45639</v>
      </c>
      <c r="H169" s="84" t="s">
        <v>768</v>
      </c>
      <c r="I169" s="84" t="s">
        <v>768</v>
      </c>
      <c r="J169" s="96">
        <v>45647</v>
      </c>
      <c r="K169" s="97"/>
      <c r="L169" s="173" t="s">
        <v>1087</v>
      </c>
      <c r="M169" s="157"/>
      <c r="N169" s="157"/>
    </row>
    <row r="170" spans="1:14" ht="32.5" customHeight="1">
      <c r="A170" s="4">
        <f t="shared" si="4"/>
        <v>168</v>
      </c>
      <c r="B170" s="99" t="s">
        <v>199</v>
      </c>
      <c r="C170" s="49" t="s">
        <v>1123</v>
      </c>
      <c r="D170" s="49" t="s">
        <v>1043</v>
      </c>
      <c r="E170" s="49"/>
      <c r="F170" s="154">
        <v>602.29399999999998</v>
      </c>
      <c r="G170" s="81">
        <v>45644</v>
      </c>
      <c r="H170" s="68" t="s">
        <v>768</v>
      </c>
      <c r="I170" s="68" t="s">
        <v>768</v>
      </c>
      <c r="J170" s="96">
        <v>45656</v>
      </c>
      <c r="K170" s="97"/>
      <c r="L170" s="173" t="s">
        <v>1050</v>
      </c>
      <c r="M170" s="157"/>
      <c r="N170" s="157"/>
    </row>
    <row r="171" spans="1:14" ht="30" customHeight="1">
      <c r="A171" s="4">
        <f t="shared" si="4"/>
        <v>169</v>
      </c>
      <c r="B171" s="98" t="s">
        <v>215</v>
      </c>
      <c r="C171" s="49" t="s">
        <v>12</v>
      </c>
      <c r="D171" s="49" t="s">
        <v>606</v>
      </c>
      <c r="E171" s="49">
        <v>1287409</v>
      </c>
      <c r="F171" s="154">
        <v>91.087999999999994</v>
      </c>
      <c r="G171" s="81">
        <v>45644</v>
      </c>
      <c r="H171" s="84" t="s">
        <v>768</v>
      </c>
      <c r="I171" s="84" t="s">
        <v>768</v>
      </c>
      <c r="J171" s="96">
        <v>45650</v>
      </c>
      <c r="K171" s="97"/>
      <c r="L171" s="173" t="s">
        <v>1022</v>
      </c>
      <c r="M171" s="157"/>
      <c r="N171" s="157"/>
    </row>
    <row r="172" spans="1:14" ht="39" customHeight="1">
      <c r="A172" s="4">
        <f t="shared" si="4"/>
        <v>170</v>
      </c>
      <c r="B172" s="98" t="s">
        <v>221</v>
      </c>
      <c r="C172" s="49" t="s">
        <v>661</v>
      </c>
      <c r="D172" s="49" t="s">
        <v>606</v>
      </c>
      <c r="E172" s="49"/>
      <c r="F172" s="92">
        <v>158.01599999999999</v>
      </c>
      <c r="G172" s="81">
        <v>45659</v>
      </c>
      <c r="H172" s="84" t="s">
        <v>768</v>
      </c>
      <c r="I172" s="84" t="s">
        <v>768</v>
      </c>
      <c r="J172" s="96">
        <v>45670</v>
      </c>
      <c r="K172" s="97" t="s">
        <v>70</v>
      </c>
      <c r="L172" s="173" t="s">
        <v>1153</v>
      </c>
      <c r="M172" s="157"/>
      <c r="N172" s="157"/>
    </row>
    <row r="173" spans="1:14" ht="30" customHeight="1">
      <c r="A173" s="4">
        <f t="shared" si="4"/>
        <v>171</v>
      </c>
      <c r="B173" s="99" t="s">
        <v>620</v>
      </c>
      <c r="C173" s="49" t="s">
        <v>12</v>
      </c>
      <c r="D173" s="49" t="s">
        <v>68</v>
      </c>
      <c r="E173" s="4">
        <v>545016</v>
      </c>
      <c r="F173" s="154">
        <v>39.125999999999998</v>
      </c>
      <c r="G173" s="81">
        <v>45644</v>
      </c>
      <c r="H173" s="84" t="s">
        <v>768</v>
      </c>
      <c r="I173" s="84" t="s">
        <v>768</v>
      </c>
      <c r="J173" s="96">
        <v>45650</v>
      </c>
      <c r="K173" s="97"/>
      <c r="L173" s="173" t="s">
        <v>1126</v>
      </c>
      <c r="M173" s="157"/>
      <c r="N173" s="157"/>
    </row>
    <row r="174" spans="1:14" ht="40.5" customHeight="1">
      <c r="A174" s="4">
        <f t="shared" si="4"/>
        <v>172</v>
      </c>
      <c r="B174" s="98" t="s">
        <v>621</v>
      </c>
      <c r="C174" s="49" t="s">
        <v>169</v>
      </c>
      <c r="D174" s="49" t="s">
        <v>68</v>
      </c>
      <c r="E174" s="49">
        <v>2143792.36</v>
      </c>
      <c r="F174" s="154">
        <v>65.135000000000005</v>
      </c>
      <c r="G174" s="81">
        <v>45645</v>
      </c>
      <c r="H174" s="84" t="s">
        <v>768</v>
      </c>
      <c r="I174" s="84" t="s">
        <v>768</v>
      </c>
      <c r="J174" s="96">
        <v>45657</v>
      </c>
      <c r="K174" s="97"/>
      <c r="L174" s="173" t="s">
        <v>1091</v>
      </c>
      <c r="M174" s="157"/>
      <c r="N174" s="157"/>
    </row>
    <row r="175" spans="1:14" ht="30" customHeight="1">
      <c r="A175" s="4">
        <f t="shared" si="4"/>
        <v>173</v>
      </c>
      <c r="B175" s="98" t="s">
        <v>187</v>
      </c>
      <c r="C175" s="49" t="s">
        <v>12</v>
      </c>
      <c r="D175" s="49" t="s">
        <v>1043</v>
      </c>
      <c r="E175" s="49">
        <v>881091</v>
      </c>
      <c r="F175" s="154">
        <v>63.345999999999997</v>
      </c>
      <c r="G175" s="81">
        <v>45650</v>
      </c>
      <c r="H175" s="84" t="s">
        <v>477</v>
      </c>
      <c r="I175" s="84" t="s">
        <v>768</v>
      </c>
      <c r="J175" s="96">
        <v>45655</v>
      </c>
      <c r="K175" s="97"/>
      <c r="L175" s="173" t="s">
        <v>1087</v>
      </c>
      <c r="M175" s="157"/>
      <c r="N175" s="157"/>
    </row>
    <row r="176" spans="1:14" ht="42.5" customHeight="1">
      <c r="A176" s="4">
        <f t="shared" si="4"/>
        <v>174</v>
      </c>
      <c r="B176" s="99" t="s">
        <v>132</v>
      </c>
      <c r="C176" s="49" t="s">
        <v>12</v>
      </c>
      <c r="D176" s="49" t="s">
        <v>68</v>
      </c>
      <c r="E176" s="4">
        <v>545016</v>
      </c>
      <c r="F176" s="154">
        <v>39.125999999999998</v>
      </c>
      <c r="G176" s="81">
        <v>45647</v>
      </c>
      <c r="H176" s="84" t="s">
        <v>768</v>
      </c>
      <c r="I176" s="84" t="s">
        <v>768</v>
      </c>
      <c r="J176" s="96">
        <v>45656</v>
      </c>
      <c r="K176" s="97"/>
      <c r="L176" s="173" t="s">
        <v>1116</v>
      </c>
      <c r="M176" s="157"/>
      <c r="N176" s="157"/>
    </row>
    <row r="177" spans="1:14" ht="57.5" customHeight="1">
      <c r="A177" s="4">
        <f t="shared" si="4"/>
        <v>175</v>
      </c>
      <c r="B177" s="98" t="s">
        <v>141</v>
      </c>
      <c r="C177" s="49" t="s">
        <v>55</v>
      </c>
      <c r="D177" s="49" t="s">
        <v>68</v>
      </c>
      <c r="E177" s="4">
        <v>623377</v>
      </c>
      <c r="F177" s="154">
        <v>40.634</v>
      </c>
      <c r="G177" s="81">
        <v>45648</v>
      </c>
      <c r="H177" s="84" t="s">
        <v>768</v>
      </c>
      <c r="I177" s="84" t="s">
        <v>768</v>
      </c>
      <c r="J177" s="96">
        <v>45654</v>
      </c>
      <c r="K177" s="97"/>
      <c r="L177" s="173" t="s">
        <v>1089</v>
      </c>
      <c r="M177" s="157"/>
      <c r="N177" s="157"/>
    </row>
    <row r="178" spans="1:14" ht="59" customHeight="1">
      <c r="A178" s="4">
        <f t="shared" si="4"/>
        <v>176</v>
      </c>
      <c r="B178" s="98" t="s">
        <v>184</v>
      </c>
      <c r="C178" s="49" t="s">
        <v>12</v>
      </c>
      <c r="D178" s="49" t="s">
        <v>1043</v>
      </c>
      <c r="E178" s="49">
        <v>881091</v>
      </c>
      <c r="F178" s="154">
        <v>63.345999999999997</v>
      </c>
      <c r="G178" s="81">
        <v>45660</v>
      </c>
      <c r="H178" s="84" t="s">
        <v>477</v>
      </c>
      <c r="I178" s="84" t="s">
        <v>768</v>
      </c>
      <c r="J178" s="96">
        <v>45663</v>
      </c>
      <c r="K178" s="97"/>
      <c r="L178" s="173" t="s">
        <v>1087</v>
      </c>
      <c r="M178" s="157"/>
      <c r="N178" s="157"/>
    </row>
    <row r="179" spans="1:14" ht="59.5" customHeight="1">
      <c r="A179" s="4">
        <f t="shared" si="4"/>
        <v>177</v>
      </c>
      <c r="B179" s="98" t="s">
        <v>185</v>
      </c>
      <c r="C179" s="49" t="s">
        <v>12</v>
      </c>
      <c r="D179" s="49" t="s">
        <v>1043</v>
      </c>
      <c r="E179" s="49">
        <v>881091</v>
      </c>
      <c r="F179" s="154">
        <v>63.345999999999997</v>
      </c>
      <c r="G179" s="81">
        <v>45661</v>
      </c>
      <c r="H179" s="84" t="s">
        <v>768</v>
      </c>
      <c r="I179" s="84" t="s">
        <v>768</v>
      </c>
      <c r="J179" s="96">
        <v>45665</v>
      </c>
      <c r="K179" s="97"/>
      <c r="L179" s="173" t="s">
        <v>1087</v>
      </c>
      <c r="M179" s="157"/>
      <c r="N179" s="157"/>
    </row>
    <row r="180" spans="1:14" ht="60.5" customHeight="1">
      <c r="A180" s="4">
        <f t="shared" si="4"/>
        <v>178</v>
      </c>
      <c r="B180" s="98" t="s">
        <v>186</v>
      </c>
      <c r="C180" s="49" t="s">
        <v>25</v>
      </c>
      <c r="D180" s="49" t="s">
        <v>1043</v>
      </c>
      <c r="E180" s="49">
        <v>1880164</v>
      </c>
      <c r="F180" s="154">
        <v>89.905000000000001</v>
      </c>
      <c r="G180" s="81">
        <v>45649</v>
      </c>
      <c r="H180" s="84" t="s">
        <v>477</v>
      </c>
      <c r="I180" s="84" t="s">
        <v>768</v>
      </c>
      <c r="J180" s="96">
        <v>45657</v>
      </c>
      <c r="K180" s="97"/>
      <c r="L180" s="173" t="s">
        <v>1087</v>
      </c>
      <c r="M180" s="157"/>
      <c r="N180" s="157"/>
    </row>
    <row r="181" spans="1:14" ht="62" customHeight="1">
      <c r="A181" s="4">
        <f t="shared" si="4"/>
        <v>179</v>
      </c>
      <c r="B181" s="98" t="s">
        <v>211</v>
      </c>
      <c r="C181" s="49" t="s">
        <v>54</v>
      </c>
      <c r="D181" s="49" t="s">
        <v>309</v>
      </c>
      <c r="E181" s="49"/>
      <c r="F181" s="154">
        <v>309.952</v>
      </c>
      <c r="G181" s="81">
        <v>45669</v>
      </c>
      <c r="H181" s="68" t="s">
        <v>768</v>
      </c>
      <c r="I181" s="84" t="s">
        <v>768</v>
      </c>
      <c r="J181" s="96">
        <v>45686</v>
      </c>
      <c r="K181" s="97"/>
      <c r="L181" s="173" t="s">
        <v>1152</v>
      </c>
      <c r="M181" s="157"/>
      <c r="N181" s="157"/>
    </row>
    <row r="182" spans="1:14" ht="58" customHeight="1">
      <c r="A182" s="4">
        <f t="shared" si="4"/>
        <v>180</v>
      </c>
      <c r="B182" s="98" t="s">
        <v>214</v>
      </c>
      <c r="C182" s="49" t="s">
        <v>12</v>
      </c>
      <c r="D182" s="49" t="s">
        <v>606</v>
      </c>
      <c r="E182" s="49">
        <v>1287409</v>
      </c>
      <c r="F182" s="154">
        <v>91.087999999999994</v>
      </c>
      <c r="G182" s="81">
        <v>45653</v>
      </c>
      <c r="H182" s="84" t="s">
        <v>768</v>
      </c>
      <c r="I182" s="84" t="s">
        <v>768</v>
      </c>
      <c r="J182" s="96">
        <v>45664</v>
      </c>
      <c r="K182" s="97"/>
      <c r="L182" s="173" t="s">
        <v>1134</v>
      </c>
      <c r="M182" s="157"/>
      <c r="N182" s="157"/>
    </row>
    <row r="183" spans="1:14" ht="40" customHeight="1">
      <c r="A183" s="4">
        <f t="shared" si="4"/>
        <v>181</v>
      </c>
      <c r="B183" s="98" t="s">
        <v>139</v>
      </c>
      <c r="C183" s="49" t="s">
        <v>12</v>
      </c>
      <c r="D183" s="49" t="s">
        <v>68</v>
      </c>
      <c r="E183" s="4">
        <v>545016</v>
      </c>
      <c r="F183" s="154">
        <v>39.125999999999998</v>
      </c>
      <c r="G183" s="81">
        <v>45653</v>
      </c>
      <c r="H183" s="84" t="s">
        <v>768</v>
      </c>
      <c r="I183" s="84" t="s">
        <v>768</v>
      </c>
      <c r="J183" s="96">
        <v>45660</v>
      </c>
      <c r="K183" s="97"/>
      <c r="L183" s="173" t="s">
        <v>1118</v>
      </c>
      <c r="M183" s="157"/>
      <c r="N183" s="157"/>
    </row>
    <row r="184" spans="1:14" ht="58" customHeight="1">
      <c r="A184" s="4">
        <f t="shared" si="4"/>
        <v>182</v>
      </c>
      <c r="B184" s="98" t="s">
        <v>140</v>
      </c>
      <c r="C184" s="49" t="s">
        <v>25</v>
      </c>
      <c r="D184" s="49" t="s">
        <v>68</v>
      </c>
      <c r="E184" s="4">
        <v>1196479</v>
      </c>
      <c r="F184" s="154">
        <v>62.881999999999998</v>
      </c>
      <c r="G184" s="81">
        <v>45654</v>
      </c>
      <c r="H184" s="84" t="s">
        <v>768</v>
      </c>
      <c r="I184" s="84" t="s">
        <v>768</v>
      </c>
      <c r="J184" s="96">
        <v>45661</v>
      </c>
      <c r="K184" s="97"/>
      <c r="L184" s="173" t="s">
        <v>1117</v>
      </c>
      <c r="M184" s="157"/>
      <c r="N184" s="157"/>
    </row>
    <row r="185" spans="1:14" ht="58" customHeight="1">
      <c r="A185" s="4">
        <f t="shared" si="4"/>
        <v>183</v>
      </c>
      <c r="B185" s="98" t="s">
        <v>224</v>
      </c>
      <c r="C185" s="49" t="s">
        <v>9</v>
      </c>
      <c r="D185" s="49" t="s">
        <v>606</v>
      </c>
      <c r="E185" s="49"/>
      <c r="F185" s="154">
        <v>39.682000000000002</v>
      </c>
      <c r="G185" s="81">
        <v>45654</v>
      </c>
      <c r="H185" s="84" t="s">
        <v>768</v>
      </c>
      <c r="I185" s="84" t="s">
        <v>768</v>
      </c>
      <c r="J185" s="96">
        <v>45670</v>
      </c>
      <c r="K185" s="97"/>
      <c r="L185" s="173" t="s">
        <v>1057</v>
      </c>
      <c r="M185" s="168"/>
      <c r="N185" s="157"/>
    </row>
    <row r="186" spans="1:14" ht="50" customHeight="1">
      <c r="A186" s="4">
        <f t="shared" si="4"/>
        <v>184</v>
      </c>
      <c r="B186" s="99" t="s">
        <v>0</v>
      </c>
      <c r="C186" s="49" t="s">
        <v>1143</v>
      </c>
      <c r="D186" s="49" t="s">
        <v>606</v>
      </c>
      <c r="E186" s="49"/>
      <c r="F186" s="154">
        <v>440.34500000000003</v>
      </c>
      <c r="G186" s="81">
        <v>45658</v>
      </c>
      <c r="H186" s="84" t="s">
        <v>768</v>
      </c>
      <c r="I186" s="84" t="s">
        <v>768</v>
      </c>
      <c r="J186" s="96">
        <v>45690</v>
      </c>
      <c r="K186" s="97"/>
      <c r="L186" s="173" t="s">
        <v>1089</v>
      </c>
      <c r="M186" s="157"/>
      <c r="N186" s="157"/>
    </row>
    <row r="187" spans="1:14" ht="44.5" customHeight="1">
      <c r="A187" s="4">
        <f t="shared" si="4"/>
        <v>185</v>
      </c>
      <c r="B187" s="99" t="s">
        <v>226</v>
      </c>
      <c r="C187" s="49" t="s">
        <v>8</v>
      </c>
      <c r="D187" s="49" t="s">
        <v>309</v>
      </c>
      <c r="E187" s="49"/>
      <c r="F187" s="154">
        <v>341.95</v>
      </c>
      <c r="G187" s="81">
        <v>45660</v>
      </c>
      <c r="H187" s="84" t="s">
        <v>768</v>
      </c>
      <c r="I187" s="84" t="s">
        <v>768</v>
      </c>
      <c r="J187" s="96">
        <v>45681</v>
      </c>
      <c r="K187" s="97"/>
      <c r="L187" s="173" t="s">
        <v>1050</v>
      </c>
      <c r="M187" s="157"/>
      <c r="N187" s="157"/>
    </row>
    <row r="188" spans="1:14" ht="43.5" customHeight="1">
      <c r="A188" s="4">
        <f t="shared" si="4"/>
        <v>186</v>
      </c>
      <c r="B188" s="99" t="s">
        <v>147</v>
      </c>
      <c r="C188" s="49" t="s">
        <v>37</v>
      </c>
      <c r="D188" s="49" t="s">
        <v>68</v>
      </c>
      <c r="E188" s="49"/>
      <c r="F188" s="92">
        <v>178.19</v>
      </c>
      <c r="G188" s="81">
        <v>45664</v>
      </c>
      <c r="H188" s="84" t="s">
        <v>768</v>
      </c>
      <c r="I188" s="84" t="s">
        <v>768</v>
      </c>
      <c r="J188" s="96">
        <v>45673</v>
      </c>
      <c r="K188" s="97"/>
      <c r="L188" s="173" t="s">
        <v>1117</v>
      </c>
      <c r="M188" s="157"/>
      <c r="N188" s="157"/>
    </row>
    <row r="189" spans="1:14" ht="52" customHeight="1">
      <c r="A189" s="4">
        <f t="shared" si="4"/>
        <v>187</v>
      </c>
      <c r="B189" s="99" t="s">
        <v>189</v>
      </c>
      <c r="C189" s="49" t="s">
        <v>22</v>
      </c>
      <c r="D189" s="49" t="s">
        <v>1043</v>
      </c>
      <c r="E189" s="49">
        <v>986514</v>
      </c>
      <c r="F189" s="92">
        <v>65.631</v>
      </c>
      <c r="G189" s="81">
        <v>45664</v>
      </c>
      <c r="H189" s="84" t="s">
        <v>768</v>
      </c>
      <c r="I189" s="84" t="s">
        <v>768</v>
      </c>
      <c r="J189" s="96">
        <v>45669</v>
      </c>
      <c r="K189" s="97"/>
      <c r="L189" s="173" t="s">
        <v>1087</v>
      </c>
      <c r="M189" s="157"/>
      <c r="N189" s="157"/>
    </row>
    <row r="190" spans="1:14" ht="59.5" customHeight="1">
      <c r="A190" s="4">
        <f t="shared" si="4"/>
        <v>188</v>
      </c>
      <c r="B190" s="99" t="s">
        <v>190</v>
      </c>
      <c r="C190" s="49" t="s">
        <v>55</v>
      </c>
      <c r="D190" s="49" t="s">
        <v>1043</v>
      </c>
      <c r="E190" s="49">
        <v>986514</v>
      </c>
      <c r="F190" s="92">
        <v>65.631</v>
      </c>
      <c r="G190" s="81">
        <v>45669</v>
      </c>
      <c r="H190" s="68" t="s">
        <v>768</v>
      </c>
      <c r="I190" s="84" t="s">
        <v>768</v>
      </c>
      <c r="J190" s="96">
        <v>45673</v>
      </c>
      <c r="K190" s="97"/>
      <c r="L190" s="173" t="s">
        <v>1087</v>
      </c>
      <c r="M190" s="157"/>
      <c r="N190" s="157"/>
    </row>
    <row r="191" spans="1:14" ht="30" customHeight="1">
      <c r="A191" s="4">
        <f t="shared" si="4"/>
        <v>189</v>
      </c>
      <c r="B191" s="99" t="s">
        <v>191</v>
      </c>
      <c r="C191" s="49" t="s">
        <v>71</v>
      </c>
      <c r="D191" s="49" t="s">
        <v>68</v>
      </c>
      <c r="E191" s="4">
        <v>623377</v>
      </c>
      <c r="F191" s="154">
        <v>40.634</v>
      </c>
      <c r="G191" s="81">
        <v>45672</v>
      </c>
      <c r="H191" s="68" t="s">
        <v>768</v>
      </c>
      <c r="I191" s="84" t="s">
        <v>768</v>
      </c>
      <c r="J191" s="96">
        <v>45675</v>
      </c>
      <c r="K191" s="97"/>
      <c r="L191" s="173" t="s">
        <v>1087</v>
      </c>
      <c r="M191" s="157"/>
      <c r="N191" s="157"/>
    </row>
    <row r="192" spans="1:14" ht="47.5" customHeight="1">
      <c r="A192" s="4">
        <f t="shared" si="4"/>
        <v>190</v>
      </c>
      <c r="B192" s="99" t="s">
        <v>188</v>
      </c>
      <c r="C192" s="49" t="s">
        <v>52</v>
      </c>
      <c r="D192" s="49" t="s">
        <v>1043</v>
      </c>
      <c r="E192" s="49"/>
      <c r="F192" s="154">
        <v>255.73099999999999</v>
      </c>
      <c r="G192" s="81">
        <v>45668</v>
      </c>
      <c r="H192" s="84" t="s">
        <v>768</v>
      </c>
      <c r="I192" s="84" t="s">
        <v>768</v>
      </c>
      <c r="J192" s="96">
        <v>45685</v>
      </c>
      <c r="K192" s="97"/>
      <c r="L192" s="173" t="s">
        <v>1087</v>
      </c>
      <c r="M192" s="157"/>
      <c r="N192" s="157"/>
    </row>
    <row r="193" spans="1:14" ht="30" customHeight="1">
      <c r="A193" s="4">
        <f t="shared" si="4"/>
        <v>191</v>
      </c>
      <c r="B193" s="99" t="s">
        <v>218</v>
      </c>
      <c r="C193" s="49" t="s">
        <v>11</v>
      </c>
      <c r="D193" s="49" t="s">
        <v>606</v>
      </c>
      <c r="E193" s="49">
        <v>1287409</v>
      </c>
      <c r="F193" s="154">
        <v>91.087999999999994</v>
      </c>
      <c r="G193" s="81">
        <v>45667</v>
      </c>
      <c r="H193" s="84" t="s">
        <v>768</v>
      </c>
      <c r="I193" s="84" t="s">
        <v>768</v>
      </c>
      <c r="J193" s="96">
        <v>45680</v>
      </c>
      <c r="K193" s="97"/>
      <c r="L193" s="173" t="s">
        <v>847</v>
      </c>
      <c r="M193" s="157"/>
      <c r="N193" s="157"/>
    </row>
    <row r="194" spans="1:14" ht="62" customHeight="1">
      <c r="A194" s="4">
        <f t="shared" si="4"/>
        <v>192</v>
      </c>
      <c r="B194" s="99" t="s">
        <v>533</v>
      </c>
      <c r="C194" s="49" t="s">
        <v>24</v>
      </c>
      <c r="D194" s="49" t="s">
        <v>68</v>
      </c>
      <c r="E194" s="49"/>
      <c r="F194" s="92">
        <v>128.42699999999999</v>
      </c>
      <c r="G194" s="81">
        <v>45672</v>
      </c>
      <c r="H194" s="84" t="s">
        <v>477</v>
      </c>
      <c r="I194" s="84" t="s">
        <v>768</v>
      </c>
      <c r="J194" s="96">
        <v>45677</v>
      </c>
      <c r="K194" s="97"/>
      <c r="L194" s="173" t="s">
        <v>1117</v>
      </c>
      <c r="M194" s="157"/>
      <c r="N194" s="157"/>
    </row>
    <row r="195" spans="1:14" ht="57.5" customHeight="1">
      <c r="A195" s="4">
        <f t="shared" si="4"/>
        <v>193</v>
      </c>
      <c r="B195" s="98" t="s">
        <v>193</v>
      </c>
      <c r="C195" s="49" t="s">
        <v>69</v>
      </c>
      <c r="D195" s="49" t="s">
        <v>68</v>
      </c>
      <c r="E195" s="49">
        <v>2143792.36</v>
      </c>
      <c r="F195" s="154">
        <v>65.135000000000005</v>
      </c>
      <c r="G195" s="81">
        <v>45677</v>
      </c>
      <c r="H195" s="84" t="s">
        <v>768</v>
      </c>
      <c r="I195" s="84" t="s">
        <v>768</v>
      </c>
      <c r="J195" s="96">
        <v>45684</v>
      </c>
      <c r="K195" s="97"/>
      <c r="L195" s="173" t="s">
        <v>1087</v>
      </c>
      <c r="M195" s="157"/>
      <c r="N195" s="157"/>
    </row>
    <row r="196" spans="1:14" ht="30" customHeight="1">
      <c r="A196" s="4">
        <f t="shared" si="4"/>
        <v>194</v>
      </c>
      <c r="B196" s="99" t="s">
        <v>202</v>
      </c>
      <c r="C196" s="49" t="s">
        <v>1165</v>
      </c>
      <c r="D196" s="49" t="s">
        <v>1186</v>
      </c>
      <c r="E196" s="49"/>
      <c r="F196" s="154"/>
      <c r="G196" s="81">
        <v>45681</v>
      </c>
      <c r="H196" s="68" t="s">
        <v>768</v>
      </c>
      <c r="I196" s="68" t="s">
        <v>768</v>
      </c>
      <c r="J196" s="96">
        <v>45788</v>
      </c>
      <c r="K196" s="97"/>
      <c r="L196" s="173" t="s">
        <v>1162</v>
      </c>
      <c r="M196" s="157"/>
      <c r="N196" s="157"/>
    </row>
    <row r="197" spans="1:14" ht="50.5" customHeight="1">
      <c r="A197" s="4">
        <f t="shared" si="4"/>
        <v>195</v>
      </c>
      <c r="B197" s="99" t="s">
        <v>216</v>
      </c>
      <c r="C197" s="49" t="s">
        <v>25</v>
      </c>
      <c r="D197" s="49" t="s">
        <v>606</v>
      </c>
      <c r="E197" s="49">
        <v>2986642.46</v>
      </c>
      <c r="F197" s="154">
        <v>132.20500000000001</v>
      </c>
      <c r="G197" s="81">
        <v>45680</v>
      </c>
      <c r="H197" s="68" t="s">
        <v>768</v>
      </c>
      <c r="I197" s="84" t="s">
        <v>768</v>
      </c>
      <c r="J197" s="96">
        <v>45687</v>
      </c>
      <c r="K197" s="97"/>
      <c r="L197" s="173" t="s">
        <v>1153</v>
      </c>
      <c r="M197" s="157"/>
      <c r="N197" s="157"/>
    </row>
    <row r="198" spans="1:14" ht="30" customHeight="1">
      <c r="A198" s="4">
        <f t="shared" ref="A198:A208" si="5">A197+1</f>
        <v>196</v>
      </c>
      <c r="B198" s="98" t="s">
        <v>217</v>
      </c>
      <c r="C198" s="49" t="s">
        <v>11</v>
      </c>
      <c r="D198" s="49" t="s">
        <v>309</v>
      </c>
      <c r="E198" s="49">
        <v>1086615</v>
      </c>
      <c r="F198" s="154">
        <v>80.771000000000001</v>
      </c>
      <c r="G198" s="81">
        <v>45680</v>
      </c>
      <c r="H198" s="68" t="s">
        <v>768</v>
      </c>
      <c r="I198" s="84" t="s">
        <v>768</v>
      </c>
      <c r="J198" s="96">
        <v>45688</v>
      </c>
      <c r="K198" s="97"/>
      <c r="L198" s="173" t="s">
        <v>1153</v>
      </c>
      <c r="M198" s="157"/>
      <c r="N198" s="157"/>
    </row>
    <row r="199" spans="1:14" ht="59.5" customHeight="1">
      <c r="A199" s="4">
        <f t="shared" si="5"/>
        <v>197</v>
      </c>
      <c r="B199" s="99" t="s">
        <v>148</v>
      </c>
      <c r="C199" s="49" t="s">
        <v>153</v>
      </c>
      <c r="D199" s="49" t="s">
        <v>68</v>
      </c>
      <c r="E199" s="49"/>
      <c r="F199" s="92">
        <v>180.61</v>
      </c>
      <c r="G199" s="81">
        <v>45675</v>
      </c>
      <c r="H199" s="84" t="s">
        <v>768</v>
      </c>
      <c r="I199" s="84" t="s">
        <v>1194</v>
      </c>
      <c r="J199" s="96">
        <v>45685</v>
      </c>
      <c r="K199" s="97"/>
      <c r="L199" s="173" t="s">
        <v>1117</v>
      </c>
      <c r="M199" s="157"/>
      <c r="N199" s="157"/>
    </row>
    <row r="200" spans="1:14" ht="62" customHeight="1">
      <c r="A200" s="4">
        <f t="shared" si="5"/>
        <v>198</v>
      </c>
      <c r="B200" s="99" t="s">
        <v>161</v>
      </c>
      <c r="C200" s="49" t="s">
        <v>55</v>
      </c>
      <c r="D200" s="49" t="s">
        <v>68</v>
      </c>
      <c r="E200" s="4">
        <v>623377</v>
      </c>
      <c r="F200" s="154">
        <v>40.634</v>
      </c>
      <c r="G200" s="81">
        <v>45676</v>
      </c>
      <c r="H200" s="84" t="s">
        <v>768</v>
      </c>
      <c r="I200" s="84" t="s">
        <v>768</v>
      </c>
      <c r="J200" s="96">
        <v>45680</v>
      </c>
      <c r="K200" s="97"/>
      <c r="L200" s="173" t="s">
        <v>1087</v>
      </c>
      <c r="M200" s="157"/>
      <c r="N200" s="157"/>
    </row>
    <row r="201" spans="1:14" ht="62" customHeight="1">
      <c r="A201" s="4">
        <f t="shared" si="5"/>
        <v>199</v>
      </c>
      <c r="B201" s="99" t="s">
        <v>623</v>
      </c>
      <c r="C201" s="49" t="s">
        <v>24</v>
      </c>
      <c r="D201" s="49" t="s">
        <v>68</v>
      </c>
      <c r="E201" s="49"/>
      <c r="F201" s="92">
        <v>128.42699999999999</v>
      </c>
      <c r="G201" s="81">
        <v>45687</v>
      </c>
      <c r="H201" s="84" t="s">
        <v>768</v>
      </c>
      <c r="I201" s="84" t="s">
        <v>768</v>
      </c>
      <c r="J201" s="96">
        <v>45698</v>
      </c>
      <c r="K201" s="97"/>
      <c r="L201" s="173" t="s">
        <v>1117</v>
      </c>
      <c r="M201" s="157"/>
      <c r="N201" s="157"/>
    </row>
    <row r="202" spans="1:14" ht="62" customHeight="1">
      <c r="A202" s="4">
        <f t="shared" si="5"/>
        <v>200</v>
      </c>
      <c r="B202" s="98" t="s">
        <v>622</v>
      </c>
      <c r="C202" s="49" t="s">
        <v>71</v>
      </c>
      <c r="D202" s="49" t="s">
        <v>68</v>
      </c>
      <c r="E202" s="4">
        <v>623377</v>
      </c>
      <c r="F202" s="154">
        <v>40.634</v>
      </c>
      <c r="G202" s="81">
        <v>45685</v>
      </c>
      <c r="H202" s="84" t="s">
        <v>768</v>
      </c>
      <c r="I202" s="84" t="s">
        <v>768</v>
      </c>
      <c r="J202" s="96">
        <v>45688</v>
      </c>
      <c r="K202" s="97"/>
      <c r="L202" s="173" t="s">
        <v>1117</v>
      </c>
      <c r="M202" s="157"/>
      <c r="N202" s="157"/>
    </row>
    <row r="203" spans="1:14" ht="61.5" customHeight="1">
      <c r="A203" s="4">
        <f t="shared" si="5"/>
        <v>201</v>
      </c>
      <c r="B203" s="99" t="s">
        <v>207</v>
      </c>
      <c r="C203" s="49" t="s">
        <v>12</v>
      </c>
      <c r="D203" s="49" t="s">
        <v>1043</v>
      </c>
      <c r="E203" s="49">
        <v>881091</v>
      </c>
      <c r="F203" s="92">
        <v>63.345999999999997</v>
      </c>
      <c r="G203" s="81"/>
      <c r="H203" s="68" t="s">
        <v>768</v>
      </c>
      <c r="I203" s="84" t="s">
        <v>768</v>
      </c>
      <c r="J203" s="96">
        <v>45759</v>
      </c>
      <c r="K203" s="97"/>
      <c r="L203" s="173" t="s">
        <v>1117</v>
      </c>
      <c r="M203" s="157"/>
      <c r="N203" s="157"/>
    </row>
    <row r="204" spans="1:14" ht="41.5" customHeight="1">
      <c r="A204" s="4">
        <f t="shared" si="5"/>
        <v>202</v>
      </c>
      <c r="B204" s="99" t="s">
        <v>1</v>
      </c>
      <c r="C204" s="49" t="s">
        <v>1256</v>
      </c>
      <c r="D204" s="49" t="s">
        <v>1197</v>
      </c>
      <c r="E204" s="49"/>
      <c r="F204" s="92"/>
      <c r="G204" s="81">
        <v>45722</v>
      </c>
      <c r="H204" s="68" t="s">
        <v>768</v>
      </c>
      <c r="I204" s="84" t="s">
        <v>768</v>
      </c>
      <c r="J204" s="96">
        <v>45836</v>
      </c>
      <c r="K204" s="97"/>
      <c r="L204" s="173" t="s">
        <v>1257</v>
      </c>
      <c r="M204" s="157"/>
      <c r="N204" s="157"/>
    </row>
    <row r="205" spans="1:14" ht="41.5" customHeight="1">
      <c r="A205" s="4">
        <f t="shared" si="5"/>
        <v>203</v>
      </c>
      <c r="B205" s="99" t="s">
        <v>104</v>
      </c>
      <c r="C205" s="49" t="s">
        <v>12</v>
      </c>
      <c r="D205" s="49" t="s">
        <v>68</v>
      </c>
      <c r="E205" s="4">
        <v>545016</v>
      </c>
      <c r="F205" s="92">
        <v>39.125999999999998</v>
      </c>
      <c r="G205" s="81">
        <v>45742</v>
      </c>
      <c r="H205" s="84" t="s">
        <v>768</v>
      </c>
      <c r="I205" s="84" t="s">
        <v>768</v>
      </c>
      <c r="J205" s="96">
        <v>45750</v>
      </c>
      <c r="K205" s="97"/>
      <c r="L205" s="173"/>
      <c r="M205" s="157"/>
      <c r="N205" s="157"/>
    </row>
    <row r="206" spans="1:14" ht="40.5" customHeight="1">
      <c r="A206" s="4">
        <f t="shared" si="5"/>
        <v>204</v>
      </c>
      <c r="B206" s="309" t="s">
        <v>201</v>
      </c>
      <c r="C206" s="60" t="s">
        <v>1296</v>
      </c>
      <c r="D206" s="60" t="s">
        <v>1197</v>
      </c>
      <c r="E206" s="60"/>
      <c r="F206" s="311"/>
      <c r="G206" s="82">
        <v>45751</v>
      </c>
      <c r="H206" s="320" t="s">
        <v>1382</v>
      </c>
      <c r="I206" s="46" t="s">
        <v>1383</v>
      </c>
      <c r="J206" s="100"/>
      <c r="K206" s="101"/>
      <c r="L206" s="166" t="s">
        <v>1297</v>
      </c>
      <c r="M206" s="157"/>
      <c r="N206" s="157"/>
    </row>
    <row r="207" spans="1:14" ht="40.5" customHeight="1">
      <c r="A207" s="4">
        <f t="shared" si="5"/>
        <v>205</v>
      </c>
      <c r="B207" s="99" t="s">
        <v>208</v>
      </c>
      <c r="C207" s="49" t="s">
        <v>12</v>
      </c>
      <c r="D207" s="49" t="s">
        <v>253</v>
      </c>
      <c r="E207" s="49">
        <v>881091</v>
      </c>
      <c r="F207" s="92">
        <v>63.345999999999997</v>
      </c>
      <c r="G207" s="81">
        <v>45760</v>
      </c>
      <c r="H207" s="84" t="s">
        <v>768</v>
      </c>
      <c r="I207" s="84" t="s">
        <v>768</v>
      </c>
      <c r="J207" s="96">
        <v>45763</v>
      </c>
      <c r="K207" s="97"/>
      <c r="L207" s="173" t="s">
        <v>1117</v>
      </c>
      <c r="M207" s="168"/>
      <c r="N207" s="157"/>
    </row>
    <row r="208" spans="1:14" ht="55" customHeight="1">
      <c r="A208" s="4">
        <f t="shared" si="5"/>
        <v>206</v>
      </c>
      <c r="B208" s="309" t="s">
        <v>2</v>
      </c>
      <c r="C208" s="60" t="s">
        <v>212</v>
      </c>
      <c r="D208" s="60" t="s">
        <v>1197</v>
      </c>
      <c r="E208" s="60"/>
      <c r="F208" s="311"/>
      <c r="G208" s="82">
        <v>45800</v>
      </c>
      <c r="H208" s="46" t="s">
        <v>1680</v>
      </c>
      <c r="I208" s="46" t="s">
        <v>1390</v>
      </c>
      <c r="J208" s="100"/>
      <c r="K208" s="101"/>
      <c r="L208" s="166" t="s">
        <v>1370</v>
      </c>
      <c r="M208" s="168"/>
      <c r="N208" s="157"/>
    </row>
    <row r="209" spans="1:14" ht="35" customHeight="1">
      <c r="A209" s="4"/>
      <c r="B209" s="99"/>
      <c r="C209" s="49"/>
      <c r="D209" s="49"/>
      <c r="E209" s="49"/>
      <c r="F209" s="92"/>
      <c r="G209" s="81"/>
      <c r="H209" s="84"/>
      <c r="I209" s="84"/>
      <c r="J209" s="96"/>
      <c r="K209" s="97"/>
      <c r="L209" s="173"/>
      <c r="M209" s="157"/>
      <c r="N209" s="157"/>
    </row>
    <row r="210" spans="1:14" ht="30" customHeight="1">
      <c r="A210" s="4"/>
      <c r="B210" s="98"/>
      <c r="C210" s="49"/>
      <c r="D210" s="49"/>
      <c r="E210" s="49"/>
      <c r="F210" s="154"/>
      <c r="G210" s="81"/>
      <c r="H210" s="84"/>
      <c r="I210" s="84"/>
      <c r="J210" s="96"/>
      <c r="K210" s="97"/>
      <c r="L210" s="173"/>
      <c r="M210" s="157"/>
      <c r="N210" s="157"/>
    </row>
    <row r="211" spans="1:14">
      <c r="A211" s="4"/>
      <c r="B211" s="104"/>
      <c r="C211" s="4"/>
      <c r="D211" s="4"/>
      <c r="E211" s="4"/>
      <c r="F211" s="297"/>
      <c r="G211" s="4"/>
      <c r="H211" s="47"/>
      <c r="I211" s="47"/>
      <c r="J211" s="102"/>
      <c r="K211" s="103"/>
      <c r="L211" s="164"/>
      <c r="M211" s="157"/>
      <c r="N211" s="157"/>
    </row>
    <row r="212" spans="1:14">
      <c r="A212" s="105"/>
      <c r="B212" s="105"/>
      <c r="C212" s="105"/>
      <c r="D212" s="105"/>
      <c r="E212" s="105"/>
      <c r="F212" s="300">
        <f>SUM(F3:F211)</f>
        <v>17956.570000000003</v>
      </c>
      <c r="G212" s="105"/>
      <c r="H212" s="105"/>
      <c r="I212" s="105"/>
      <c r="J212" s="105"/>
      <c r="K212" s="105"/>
      <c r="L212" s="105"/>
      <c r="M212" s="157"/>
      <c r="N212" s="157"/>
    </row>
  </sheetData>
  <autoFilter ref="A2:N210" xr:uid="{2186F83F-367B-471C-AEB0-65139BA78454}"/>
  <mergeCells count="1">
    <mergeCell ref="A1:N1"/>
  </mergeCells>
  <conditionalFormatting sqref="B1:B1048576">
    <cfRule type="duplicateValues" dxfId="29" priority="1"/>
  </conditionalFormatting>
  <pageMargins left="0.27559055118110237" right="0.31496062992125984" top="0.35433070866141736" bottom="0.3937007874015748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7C85-6419-43F5-8EAC-D217E8D95839}">
  <dimension ref="A1:R285"/>
  <sheetViews>
    <sheetView topLeftCell="J1" zoomScale="70" zoomScaleNormal="70" workbookViewId="0">
      <pane ySplit="2" topLeftCell="A279" activePane="bottomLeft" state="frozen"/>
      <selection pane="bottomLeft" activeCell="L280" sqref="L280"/>
    </sheetView>
  </sheetViews>
  <sheetFormatPr defaultColWidth="9.1796875" defaultRowHeight="14.5"/>
  <cols>
    <col min="1" max="1" width="7.54296875" style="38" customWidth="1"/>
    <col min="2" max="2" width="13.453125" style="38" customWidth="1"/>
    <col min="3" max="3" width="16.1796875" style="38" customWidth="1"/>
    <col min="4" max="5" width="15.453125" style="38" customWidth="1"/>
    <col min="6" max="7" width="12.90625" style="38" customWidth="1"/>
    <col min="8" max="8" width="12.81640625" style="38" customWidth="1"/>
    <col min="9" max="9" width="35.453125" style="38" customWidth="1"/>
    <col min="10" max="10" width="31.54296875" style="38" customWidth="1"/>
    <col min="11" max="11" width="15.90625" style="38" customWidth="1"/>
    <col min="12" max="12" width="18.1796875" style="38" customWidth="1"/>
    <col min="13" max="15" width="15.90625" style="38" customWidth="1"/>
    <col min="16" max="16" width="24.1796875" style="38" customWidth="1"/>
    <col min="17" max="17" width="13.81640625" style="41" customWidth="1"/>
    <col min="18" max="18" width="14.08984375" style="38" customWidth="1"/>
    <col min="19" max="16384" width="9.1796875" style="38"/>
  </cols>
  <sheetData>
    <row r="1" spans="1:18" ht="38.5" customHeight="1">
      <c r="A1" s="525" t="s">
        <v>826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</row>
    <row r="2" spans="1:18" s="40" customFormat="1" ht="63.5" customHeight="1">
      <c r="A2" s="117" t="s">
        <v>471</v>
      </c>
      <c r="B2" s="117" t="s">
        <v>603</v>
      </c>
      <c r="C2" s="117" t="s">
        <v>500</v>
      </c>
      <c r="D2" s="117" t="s">
        <v>604</v>
      </c>
      <c r="E2" s="117" t="s">
        <v>1337</v>
      </c>
      <c r="F2" s="117" t="s">
        <v>799</v>
      </c>
      <c r="G2" s="117" t="s">
        <v>1155</v>
      </c>
      <c r="H2" s="117" t="s">
        <v>501</v>
      </c>
      <c r="I2" s="117" t="s">
        <v>1011</v>
      </c>
      <c r="J2" s="282" t="s">
        <v>809</v>
      </c>
      <c r="K2" s="117" t="s">
        <v>503</v>
      </c>
      <c r="L2" s="117" t="s">
        <v>539</v>
      </c>
      <c r="M2" s="117" t="s">
        <v>795</v>
      </c>
      <c r="N2" s="117" t="s">
        <v>1014</v>
      </c>
      <c r="O2" s="117" t="s">
        <v>769</v>
      </c>
      <c r="P2" s="117" t="s">
        <v>796</v>
      </c>
      <c r="Q2" s="117" t="s">
        <v>1012</v>
      </c>
      <c r="R2" s="117" t="s">
        <v>1013</v>
      </c>
    </row>
    <row r="3" spans="1:18" ht="30" customHeight="1">
      <c r="A3" s="106">
        <v>1</v>
      </c>
      <c r="B3" s="107" t="s">
        <v>318</v>
      </c>
      <c r="C3" s="106" t="s">
        <v>12</v>
      </c>
      <c r="D3" s="106" t="s">
        <v>309</v>
      </c>
      <c r="E3" s="106">
        <v>1086615</v>
      </c>
      <c r="F3" s="106">
        <v>80.771000000000001</v>
      </c>
      <c r="G3" s="106"/>
      <c r="H3" s="108">
        <v>45156</v>
      </c>
      <c r="I3" s="111" t="s">
        <v>768</v>
      </c>
      <c r="J3" s="283" t="s">
        <v>768</v>
      </c>
      <c r="K3" s="108">
        <v>45169</v>
      </c>
      <c r="L3" s="106"/>
      <c r="M3" s="108"/>
      <c r="N3" s="106"/>
      <c r="O3" s="108" t="s">
        <v>477</v>
      </c>
      <c r="P3" s="106"/>
      <c r="Q3" s="50"/>
      <c r="R3" s="157"/>
    </row>
    <row r="4" spans="1:18" ht="30" customHeight="1">
      <c r="A4" s="106">
        <v>2</v>
      </c>
      <c r="B4" s="107" t="s">
        <v>313</v>
      </c>
      <c r="C4" s="106" t="s">
        <v>12</v>
      </c>
      <c r="D4" s="106" t="s">
        <v>309</v>
      </c>
      <c r="E4" s="106">
        <v>1086615</v>
      </c>
      <c r="F4" s="106">
        <v>80.771000000000001</v>
      </c>
      <c r="G4" s="106"/>
      <c r="H4" s="108">
        <v>45160</v>
      </c>
      <c r="I4" s="111" t="s">
        <v>768</v>
      </c>
      <c r="J4" s="283" t="s">
        <v>768</v>
      </c>
      <c r="K4" s="108">
        <v>45200</v>
      </c>
      <c r="L4" s="106"/>
      <c r="M4" s="108"/>
      <c r="N4" s="106"/>
      <c r="O4" s="108" t="s">
        <v>477</v>
      </c>
      <c r="P4" s="106"/>
      <c r="Q4" s="50"/>
      <c r="R4" s="157"/>
    </row>
    <row r="5" spans="1:18" ht="30" customHeight="1">
      <c r="A5" s="106">
        <v>3</v>
      </c>
      <c r="B5" s="109" t="s">
        <v>246</v>
      </c>
      <c r="C5" s="110" t="s">
        <v>12</v>
      </c>
      <c r="D5" s="106" t="s">
        <v>253</v>
      </c>
      <c r="E5" s="106">
        <v>881091</v>
      </c>
      <c r="F5" s="106">
        <v>63.346000000000004</v>
      </c>
      <c r="G5" s="106"/>
      <c r="H5" s="108">
        <v>45219</v>
      </c>
      <c r="I5" s="111" t="s">
        <v>768</v>
      </c>
      <c r="J5" s="283" t="s">
        <v>768</v>
      </c>
      <c r="K5" s="108">
        <v>45233</v>
      </c>
      <c r="L5" s="106" t="s">
        <v>1657</v>
      </c>
      <c r="M5" s="108"/>
      <c r="N5" s="106"/>
      <c r="O5" s="108" t="s">
        <v>477</v>
      </c>
      <c r="P5" s="106"/>
      <c r="Q5" s="50"/>
      <c r="R5" s="157"/>
    </row>
    <row r="6" spans="1:18" ht="30" customHeight="1">
      <c r="A6" s="106">
        <v>4</v>
      </c>
      <c r="B6" s="109" t="s">
        <v>250</v>
      </c>
      <c r="C6" s="110" t="s">
        <v>71</v>
      </c>
      <c r="D6" s="106" t="s">
        <v>253</v>
      </c>
      <c r="E6" s="106">
        <v>986514</v>
      </c>
      <c r="F6" s="106">
        <v>65.631</v>
      </c>
      <c r="G6" s="106"/>
      <c r="H6" s="108">
        <v>45243</v>
      </c>
      <c r="I6" s="111" t="s">
        <v>768</v>
      </c>
      <c r="J6" s="283" t="s">
        <v>768</v>
      </c>
      <c r="K6" s="108">
        <v>45260</v>
      </c>
      <c r="L6" s="106"/>
      <c r="M6" s="108"/>
      <c r="N6" s="106"/>
      <c r="O6" s="108" t="s">
        <v>477</v>
      </c>
      <c r="P6" s="106"/>
      <c r="Q6" s="50"/>
      <c r="R6" s="157"/>
    </row>
    <row r="7" spans="1:18" ht="30" customHeight="1">
      <c r="A7" s="106">
        <v>5</v>
      </c>
      <c r="B7" s="109" t="s">
        <v>251</v>
      </c>
      <c r="C7" s="110" t="s">
        <v>71</v>
      </c>
      <c r="D7" s="106" t="s">
        <v>502</v>
      </c>
      <c r="E7" s="106">
        <v>623377</v>
      </c>
      <c r="F7" s="106">
        <v>40.634</v>
      </c>
      <c r="G7" s="106"/>
      <c r="H7" s="108">
        <v>45253</v>
      </c>
      <c r="I7" s="111" t="s">
        <v>768</v>
      </c>
      <c r="J7" s="283" t="s">
        <v>768</v>
      </c>
      <c r="K7" s="108">
        <v>45260</v>
      </c>
      <c r="L7" s="106"/>
      <c r="M7" s="108"/>
      <c r="N7" s="106"/>
      <c r="O7" s="108" t="s">
        <v>477</v>
      </c>
      <c r="P7" s="106"/>
      <c r="Q7" s="50"/>
      <c r="R7" s="157"/>
    </row>
    <row r="8" spans="1:18" ht="30" customHeight="1">
      <c r="A8" s="106">
        <v>6</v>
      </c>
      <c r="B8" s="109" t="s">
        <v>252</v>
      </c>
      <c r="C8" s="110" t="s">
        <v>12</v>
      </c>
      <c r="D8" s="106" t="s">
        <v>253</v>
      </c>
      <c r="E8" s="106">
        <v>881091</v>
      </c>
      <c r="F8" s="106">
        <v>63.346000000000004</v>
      </c>
      <c r="G8" s="106"/>
      <c r="H8" s="108">
        <v>45269</v>
      </c>
      <c r="I8" s="111" t="s">
        <v>768</v>
      </c>
      <c r="J8" s="283" t="s">
        <v>768</v>
      </c>
      <c r="K8" s="108">
        <v>45275</v>
      </c>
      <c r="L8" s="106"/>
      <c r="M8" s="108"/>
      <c r="N8" s="106"/>
      <c r="O8" s="108" t="s">
        <v>477</v>
      </c>
      <c r="P8" s="106"/>
      <c r="Q8" s="50"/>
      <c r="R8" s="157"/>
    </row>
    <row r="9" spans="1:18" ht="30" customHeight="1">
      <c r="A9" s="106">
        <v>7</v>
      </c>
      <c r="B9" s="109" t="s">
        <v>306</v>
      </c>
      <c r="C9" s="110" t="s">
        <v>71</v>
      </c>
      <c r="D9" s="106" t="s">
        <v>309</v>
      </c>
      <c r="E9" s="106">
        <v>1215596</v>
      </c>
      <c r="F9" s="106">
        <v>83.811999999999998</v>
      </c>
      <c r="G9" s="106"/>
      <c r="H9" s="108">
        <v>45267</v>
      </c>
      <c r="I9" s="111" t="s">
        <v>768</v>
      </c>
      <c r="J9" s="283" t="s">
        <v>768</v>
      </c>
      <c r="K9" s="108">
        <v>45286</v>
      </c>
      <c r="L9" s="106"/>
      <c r="M9" s="108"/>
      <c r="N9" s="106"/>
      <c r="O9" s="108" t="s">
        <v>477</v>
      </c>
      <c r="P9" s="106"/>
      <c r="Q9" s="50"/>
      <c r="R9" s="157"/>
    </row>
    <row r="10" spans="1:18" ht="30" customHeight="1">
      <c r="A10" s="106">
        <v>8</v>
      </c>
      <c r="B10" s="109" t="s">
        <v>307</v>
      </c>
      <c r="C10" s="110" t="s">
        <v>12</v>
      </c>
      <c r="D10" s="106" t="s">
        <v>253</v>
      </c>
      <c r="E10" s="106">
        <v>881091</v>
      </c>
      <c r="F10" s="106">
        <v>63.346000000000004</v>
      </c>
      <c r="G10" s="106"/>
      <c r="H10" s="108">
        <v>45286</v>
      </c>
      <c r="I10" s="111" t="s">
        <v>768</v>
      </c>
      <c r="J10" s="283" t="s">
        <v>768</v>
      </c>
      <c r="K10" s="108">
        <v>45303</v>
      </c>
      <c r="L10" s="106"/>
      <c r="M10" s="108"/>
      <c r="N10" s="106"/>
      <c r="O10" s="108" t="s">
        <v>477</v>
      </c>
      <c r="P10" s="106"/>
      <c r="Q10" s="50"/>
      <c r="R10" s="157"/>
    </row>
    <row r="11" spans="1:18" ht="30" customHeight="1">
      <c r="A11" s="106">
        <v>9</v>
      </c>
      <c r="B11" s="107" t="s">
        <v>236</v>
      </c>
      <c r="C11" s="106" t="s">
        <v>12</v>
      </c>
      <c r="D11" s="106" t="s">
        <v>253</v>
      </c>
      <c r="E11" s="106">
        <v>881091</v>
      </c>
      <c r="F11" s="106">
        <v>63.346000000000004</v>
      </c>
      <c r="G11" s="106"/>
      <c r="H11" s="108">
        <v>45288</v>
      </c>
      <c r="I11" s="111" t="s">
        <v>768</v>
      </c>
      <c r="J11" s="283" t="s">
        <v>768</v>
      </c>
      <c r="K11" s="108">
        <v>45308</v>
      </c>
      <c r="L11" s="106"/>
      <c r="M11" s="108"/>
      <c r="N11" s="106"/>
      <c r="O11" s="108" t="s">
        <v>477</v>
      </c>
      <c r="P11" s="106"/>
      <c r="Q11" s="50"/>
      <c r="R11" s="157"/>
    </row>
    <row r="12" spans="1:18" ht="30" customHeight="1">
      <c r="A12" s="106">
        <v>10</v>
      </c>
      <c r="B12" s="107" t="s">
        <v>230</v>
      </c>
      <c r="C12" s="106" t="s">
        <v>12</v>
      </c>
      <c r="D12" s="106" t="s">
        <v>253</v>
      </c>
      <c r="E12" s="106">
        <v>881091</v>
      </c>
      <c r="F12" s="106">
        <v>63.346000000000004</v>
      </c>
      <c r="G12" s="106"/>
      <c r="H12" s="108">
        <v>45308</v>
      </c>
      <c r="I12" s="111" t="s">
        <v>768</v>
      </c>
      <c r="J12" s="283" t="s">
        <v>768</v>
      </c>
      <c r="K12" s="108">
        <v>45314</v>
      </c>
      <c r="L12" s="106"/>
      <c r="M12" s="108"/>
      <c r="N12" s="106"/>
      <c r="O12" s="108" t="s">
        <v>477</v>
      </c>
      <c r="P12" s="106"/>
      <c r="Q12" s="50"/>
      <c r="R12" s="157"/>
    </row>
    <row r="13" spans="1:18" ht="30" customHeight="1">
      <c r="A13" s="106">
        <v>11</v>
      </c>
      <c r="B13" s="107" t="s">
        <v>242</v>
      </c>
      <c r="C13" s="106" t="s">
        <v>25</v>
      </c>
      <c r="D13" s="106" t="s">
        <v>309</v>
      </c>
      <c r="E13" s="106">
        <v>2481749.46</v>
      </c>
      <c r="F13" s="106">
        <v>115.247</v>
      </c>
      <c r="G13" s="106"/>
      <c r="H13" s="108">
        <v>45300</v>
      </c>
      <c r="I13" s="111" t="s">
        <v>768</v>
      </c>
      <c r="J13" s="283" t="s">
        <v>768</v>
      </c>
      <c r="K13" s="108">
        <v>45312</v>
      </c>
      <c r="L13" s="106"/>
      <c r="M13" s="108"/>
      <c r="N13" s="106"/>
      <c r="O13" s="108" t="s">
        <v>477</v>
      </c>
      <c r="P13" s="106"/>
      <c r="Q13" s="50"/>
      <c r="R13" s="157"/>
    </row>
    <row r="14" spans="1:18" ht="30" customHeight="1">
      <c r="A14" s="106">
        <v>12</v>
      </c>
      <c r="B14" s="107" t="s">
        <v>229</v>
      </c>
      <c r="C14" s="106" t="s">
        <v>12</v>
      </c>
      <c r="D14" s="106" t="s">
        <v>253</v>
      </c>
      <c r="E14" s="106">
        <v>881091</v>
      </c>
      <c r="F14" s="106">
        <v>63.346000000000004</v>
      </c>
      <c r="G14" s="106"/>
      <c r="H14" s="108">
        <v>45315</v>
      </c>
      <c r="I14" s="111" t="s">
        <v>768</v>
      </c>
      <c r="J14" s="283" t="s">
        <v>768</v>
      </c>
      <c r="K14" s="108">
        <v>44955</v>
      </c>
      <c r="L14" s="106"/>
      <c r="M14" s="108"/>
      <c r="N14" s="106"/>
      <c r="O14" s="108" t="s">
        <v>477</v>
      </c>
      <c r="P14" s="106"/>
      <c r="Q14" s="50"/>
      <c r="R14" s="157"/>
    </row>
    <row r="15" spans="1:18" ht="30" customHeight="1">
      <c r="A15" s="106">
        <v>13</v>
      </c>
      <c r="B15" s="107" t="s">
        <v>241</v>
      </c>
      <c r="C15" s="106" t="s">
        <v>12</v>
      </c>
      <c r="D15" s="106" t="s">
        <v>253</v>
      </c>
      <c r="E15" s="106">
        <v>881091</v>
      </c>
      <c r="F15" s="106">
        <v>63.346000000000004</v>
      </c>
      <c r="G15" s="106"/>
      <c r="H15" s="108">
        <v>45309</v>
      </c>
      <c r="I15" s="111" t="s">
        <v>768</v>
      </c>
      <c r="J15" s="283" t="s">
        <v>768</v>
      </c>
      <c r="K15" s="108">
        <v>45320</v>
      </c>
      <c r="L15" s="106"/>
      <c r="M15" s="108"/>
      <c r="N15" s="106"/>
      <c r="O15" s="108" t="s">
        <v>477</v>
      </c>
      <c r="P15" s="106"/>
      <c r="Q15" s="50"/>
      <c r="R15" s="157"/>
    </row>
    <row r="16" spans="1:18" ht="30" customHeight="1">
      <c r="A16" s="106">
        <v>14</v>
      </c>
      <c r="B16" s="107" t="s">
        <v>228</v>
      </c>
      <c r="C16" s="106" t="s">
        <v>12</v>
      </c>
      <c r="D16" s="106" t="s">
        <v>253</v>
      </c>
      <c r="E16" s="106">
        <v>881091</v>
      </c>
      <c r="F16" s="106">
        <v>63.346000000000004</v>
      </c>
      <c r="G16" s="106"/>
      <c r="H16" s="108">
        <v>45320</v>
      </c>
      <c r="I16" s="111" t="s">
        <v>768</v>
      </c>
      <c r="J16" s="283" t="s">
        <v>768</v>
      </c>
      <c r="K16" s="108">
        <v>45327</v>
      </c>
      <c r="L16" s="106"/>
      <c r="M16" s="108"/>
      <c r="N16" s="106"/>
      <c r="O16" s="108" t="s">
        <v>477</v>
      </c>
      <c r="P16" s="106"/>
      <c r="Q16" s="50"/>
      <c r="R16" s="157"/>
    </row>
    <row r="17" spans="1:18" ht="30" customHeight="1">
      <c r="A17" s="106">
        <v>15</v>
      </c>
      <c r="B17" s="107" t="s">
        <v>243</v>
      </c>
      <c r="C17" s="106" t="s">
        <v>12</v>
      </c>
      <c r="D17" s="106" t="s">
        <v>309</v>
      </c>
      <c r="E17" s="106">
        <v>1086615</v>
      </c>
      <c r="F17" s="106">
        <v>80.771000000000001</v>
      </c>
      <c r="G17" s="106"/>
      <c r="H17" s="108">
        <v>45321</v>
      </c>
      <c r="I17" s="111" t="s">
        <v>768</v>
      </c>
      <c r="J17" s="283" t="s">
        <v>768</v>
      </c>
      <c r="K17" s="108">
        <v>45331</v>
      </c>
      <c r="L17" s="106"/>
      <c r="M17" s="108"/>
      <c r="N17" s="106"/>
      <c r="O17" s="108" t="s">
        <v>477</v>
      </c>
      <c r="P17" s="106"/>
      <c r="Q17" s="50"/>
      <c r="R17" s="157"/>
    </row>
    <row r="18" spans="1:18" ht="30" customHeight="1">
      <c r="A18" s="106">
        <v>16</v>
      </c>
      <c r="B18" s="107" t="s">
        <v>231</v>
      </c>
      <c r="C18" s="106" t="s">
        <v>12</v>
      </c>
      <c r="D18" s="106" t="s">
        <v>253</v>
      </c>
      <c r="E18" s="106">
        <v>881091</v>
      </c>
      <c r="F18" s="106">
        <v>63.346000000000004</v>
      </c>
      <c r="G18" s="106"/>
      <c r="H18" s="108">
        <v>45330</v>
      </c>
      <c r="I18" s="111" t="s">
        <v>768</v>
      </c>
      <c r="J18" s="283" t="s">
        <v>768</v>
      </c>
      <c r="K18" s="108">
        <v>45335</v>
      </c>
      <c r="L18" s="106"/>
      <c r="M18" s="108"/>
      <c r="N18" s="106"/>
      <c r="O18" s="108" t="s">
        <v>477</v>
      </c>
      <c r="P18" s="106"/>
      <c r="Q18" s="50"/>
      <c r="R18" s="157"/>
    </row>
    <row r="19" spans="1:18" ht="30" customHeight="1">
      <c r="A19" s="106">
        <v>17</v>
      </c>
      <c r="B19" s="107" t="s">
        <v>222</v>
      </c>
      <c r="C19" s="106" t="s">
        <v>12</v>
      </c>
      <c r="D19" s="106" t="s">
        <v>253</v>
      </c>
      <c r="E19" s="106">
        <v>881091</v>
      </c>
      <c r="F19" s="106">
        <v>63.346000000000004</v>
      </c>
      <c r="G19" s="106"/>
      <c r="H19" s="108">
        <v>45331</v>
      </c>
      <c r="I19" s="111" t="s">
        <v>768</v>
      </c>
      <c r="J19" s="283" t="s">
        <v>768</v>
      </c>
      <c r="K19" s="108">
        <v>45338</v>
      </c>
      <c r="L19" s="106"/>
      <c r="M19" s="108"/>
      <c r="N19" s="106"/>
      <c r="O19" s="108"/>
      <c r="P19" s="106"/>
      <c r="Q19" s="50"/>
      <c r="R19" s="157"/>
    </row>
    <row r="20" spans="1:18" ht="30" customHeight="1">
      <c r="A20" s="106">
        <v>18</v>
      </c>
      <c r="B20" s="107" t="s">
        <v>232</v>
      </c>
      <c r="C20" s="106" t="s">
        <v>12</v>
      </c>
      <c r="D20" s="106" t="s">
        <v>606</v>
      </c>
      <c r="E20" s="106">
        <v>1287409</v>
      </c>
      <c r="F20" s="106">
        <v>91.087999999999994</v>
      </c>
      <c r="G20" s="106"/>
      <c r="H20" s="108">
        <v>45336</v>
      </c>
      <c r="I20" s="111" t="s">
        <v>768</v>
      </c>
      <c r="J20" s="283" t="s">
        <v>768</v>
      </c>
      <c r="K20" s="108">
        <v>45345</v>
      </c>
      <c r="L20" s="106"/>
      <c r="M20" s="108"/>
      <c r="N20" s="106"/>
      <c r="O20" s="108" t="s">
        <v>477</v>
      </c>
      <c r="P20" s="106"/>
      <c r="Q20" s="50"/>
      <c r="R20" s="157"/>
    </row>
    <row r="21" spans="1:18" ht="30" customHeight="1">
      <c r="A21" s="106">
        <v>19</v>
      </c>
      <c r="B21" s="107" t="s">
        <v>239</v>
      </c>
      <c r="C21" s="106" t="s">
        <v>12</v>
      </c>
      <c r="D21" s="106" t="s">
        <v>537</v>
      </c>
      <c r="E21" s="106">
        <v>947845</v>
      </c>
      <c r="F21" s="106">
        <v>60.634</v>
      </c>
      <c r="G21" s="106"/>
      <c r="H21" s="108">
        <v>45334</v>
      </c>
      <c r="I21" s="111" t="s">
        <v>768</v>
      </c>
      <c r="J21" s="283" t="s">
        <v>768</v>
      </c>
      <c r="K21" s="108">
        <v>45345</v>
      </c>
      <c r="L21" s="106"/>
      <c r="M21" s="108"/>
      <c r="N21" s="106"/>
      <c r="O21" s="108"/>
      <c r="P21" s="106"/>
      <c r="Q21" s="50"/>
      <c r="R21" s="157"/>
    </row>
    <row r="22" spans="1:18" ht="30" customHeight="1">
      <c r="A22" s="106">
        <v>20</v>
      </c>
      <c r="B22" s="107" t="s">
        <v>244</v>
      </c>
      <c r="C22" s="106" t="s">
        <v>12</v>
      </c>
      <c r="D22" s="106" t="s">
        <v>253</v>
      </c>
      <c r="E22" s="106">
        <v>881091</v>
      </c>
      <c r="F22" s="106">
        <v>63.346000000000004</v>
      </c>
      <c r="G22" s="106"/>
      <c r="H22" s="108">
        <v>45335</v>
      </c>
      <c r="I22" s="111" t="s">
        <v>768</v>
      </c>
      <c r="J22" s="283" t="s">
        <v>768</v>
      </c>
      <c r="K22" s="108">
        <v>45350</v>
      </c>
      <c r="L22" s="106"/>
      <c r="M22" s="108"/>
      <c r="N22" s="106"/>
      <c r="O22" s="108" t="s">
        <v>477</v>
      </c>
      <c r="P22" s="106"/>
      <c r="Q22" s="50"/>
      <c r="R22" s="157"/>
    </row>
    <row r="23" spans="1:18" ht="30" customHeight="1">
      <c r="A23" s="106">
        <v>21</v>
      </c>
      <c r="B23" s="107" t="s">
        <v>233</v>
      </c>
      <c r="C23" s="106" t="s">
        <v>12</v>
      </c>
      <c r="D23" s="106" t="s">
        <v>606</v>
      </c>
      <c r="E23" s="106">
        <v>1287409</v>
      </c>
      <c r="F23" s="106">
        <v>91.087999999999994</v>
      </c>
      <c r="G23" s="106"/>
      <c r="H23" s="108">
        <v>45344</v>
      </c>
      <c r="I23" s="111" t="s">
        <v>768</v>
      </c>
      <c r="J23" s="283" t="s">
        <v>768</v>
      </c>
      <c r="K23" s="108">
        <v>45351</v>
      </c>
      <c r="L23" s="106"/>
      <c r="M23" s="108"/>
      <c r="N23" s="106"/>
      <c r="O23" s="108" t="s">
        <v>477</v>
      </c>
      <c r="P23" s="106"/>
      <c r="Q23" s="50"/>
      <c r="R23" s="157"/>
    </row>
    <row r="24" spans="1:18" ht="30" customHeight="1">
      <c r="A24" s="106">
        <v>22</v>
      </c>
      <c r="B24" s="107" t="s">
        <v>240</v>
      </c>
      <c r="C24" s="106" t="s">
        <v>12</v>
      </c>
      <c r="D24" s="106" t="s">
        <v>309</v>
      </c>
      <c r="E24" s="106">
        <v>1086615</v>
      </c>
      <c r="F24" s="106">
        <v>80.771000000000001</v>
      </c>
      <c r="G24" s="106"/>
      <c r="H24" s="108">
        <v>45362</v>
      </c>
      <c r="I24" s="111" t="s">
        <v>768</v>
      </c>
      <c r="J24" s="283" t="s">
        <v>768</v>
      </c>
      <c r="K24" s="108">
        <v>45373</v>
      </c>
      <c r="L24" s="106"/>
      <c r="M24" s="108"/>
      <c r="N24" s="106"/>
      <c r="O24" s="108" t="s">
        <v>477</v>
      </c>
      <c r="P24" s="106"/>
      <c r="Q24" s="50"/>
      <c r="R24" s="157"/>
    </row>
    <row r="25" spans="1:18" ht="30" customHeight="1">
      <c r="A25" s="106">
        <v>23</v>
      </c>
      <c r="B25" s="106" t="s">
        <v>245</v>
      </c>
      <c r="C25" s="106" t="s">
        <v>71</v>
      </c>
      <c r="D25" s="106" t="s">
        <v>253</v>
      </c>
      <c r="E25" s="106">
        <v>986514</v>
      </c>
      <c r="F25" s="106">
        <v>65.631</v>
      </c>
      <c r="G25" s="106"/>
      <c r="H25" s="108">
        <v>45350</v>
      </c>
      <c r="I25" s="111" t="s">
        <v>768</v>
      </c>
      <c r="J25" s="283" t="s">
        <v>768</v>
      </c>
      <c r="K25" s="108">
        <v>45361</v>
      </c>
      <c r="L25" s="106"/>
      <c r="M25" s="108"/>
      <c r="N25" s="106"/>
      <c r="O25" s="108" t="s">
        <v>477</v>
      </c>
      <c r="P25" s="106"/>
      <c r="Q25" s="50"/>
      <c r="R25" s="157"/>
    </row>
    <row r="26" spans="1:18" ht="30" customHeight="1">
      <c r="A26" s="106">
        <v>24</v>
      </c>
      <c r="B26" s="111" t="s">
        <v>293</v>
      </c>
      <c r="C26" s="111" t="s">
        <v>212</v>
      </c>
      <c r="D26" s="111" t="s">
        <v>253</v>
      </c>
      <c r="E26" s="111">
        <v>4465782</v>
      </c>
      <c r="F26" s="111">
        <v>224.07</v>
      </c>
      <c r="G26" s="111"/>
      <c r="H26" s="108">
        <v>45357</v>
      </c>
      <c r="I26" s="111" t="s">
        <v>768</v>
      </c>
      <c r="J26" s="283" t="s">
        <v>768</v>
      </c>
      <c r="K26" s="108">
        <v>45368</v>
      </c>
      <c r="L26" s="106"/>
      <c r="M26" s="108"/>
      <c r="N26" s="106"/>
      <c r="O26" s="108" t="s">
        <v>477</v>
      </c>
      <c r="P26" s="106"/>
      <c r="Q26" s="50"/>
      <c r="R26" s="157"/>
    </row>
    <row r="27" spans="1:18" ht="30" customHeight="1">
      <c r="A27" s="106">
        <v>25</v>
      </c>
      <c r="B27" s="111" t="s">
        <v>288</v>
      </c>
      <c r="C27" s="111" t="s">
        <v>12</v>
      </c>
      <c r="D27" s="111" t="s">
        <v>309</v>
      </c>
      <c r="E27" s="106">
        <v>1086615</v>
      </c>
      <c r="F27" s="111">
        <v>80.771000000000001</v>
      </c>
      <c r="G27" s="111"/>
      <c r="H27" s="108">
        <v>45360</v>
      </c>
      <c r="I27" s="111" t="s">
        <v>768</v>
      </c>
      <c r="J27" s="283" t="s">
        <v>768</v>
      </c>
      <c r="K27" s="108">
        <v>45371</v>
      </c>
      <c r="L27" s="106"/>
      <c r="M27" s="108"/>
      <c r="N27" s="106"/>
      <c r="O27" s="108" t="s">
        <v>477</v>
      </c>
      <c r="P27" s="106"/>
      <c r="Q27" s="50"/>
      <c r="R27" s="157"/>
    </row>
    <row r="28" spans="1:18" ht="30" customHeight="1">
      <c r="A28" s="106">
        <v>26</v>
      </c>
      <c r="B28" s="111" t="s">
        <v>294</v>
      </c>
      <c r="C28" s="111" t="s">
        <v>12</v>
      </c>
      <c r="D28" s="111" t="s">
        <v>253</v>
      </c>
      <c r="E28" s="106">
        <v>881091</v>
      </c>
      <c r="F28" s="111">
        <v>63.346000000000004</v>
      </c>
      <c r="G28" s="111"/>
      <c r="H28" s="108">
        <v>45367</v>
      </c>
      <c r="I28" s="111" t="s">
        <v>768</v>
      </c>
      <c r="J28" s="283" t="s">
        <v>768</v>
      </c>
      <c r="K28" s="108">
        <v>45372</v>
      </c>
      <c r="L28" s="106"/>
      <c r="M28" s="108"/>
      <c r="N28" s="106"/>
      <c r="O28" s="108" t="s">
        <v>477</v>
      </c>
      <c r="P28" s="106"/>
      <c r="Q28" s="50"/>
      <c r="R28" s="157"/>
    </row>
    <row r="29" spans="1:18" ht="30" customHeight="1">
      <c r="A29" s="106">
        <v>27</v>
      </c>
      <c r="B29" s="111" t="s">
        <v>238</v>
      </c>
      <c r="C29" s="111" t="s">
        <v>12</v>
      </c>
      <c r="D29" s="111" t="s">
        <v>537</v>
      </c>
      <c r="E29" s="106">
        <v>947845</v>
      </c>
      <c r="F29" s="111">
        <v>60.634</v>
      </c>
      <c r="G29" s="111"/>
      <c r="H29" s="108">
        <v>45362</v>
      </c>
      <c r="I29" s="111" t="s">
        <v>768</v>
      </c>
      <c r="J29" s="283" t="s">
        <v>768</v>
      </c>
      <c r="K29" s="108">
        <v>45373</v>
      </c>
      <c r="L29" s="106"/>
      <c r="M29" s="108"/>
      <c r="N29" s="106"/>
      <c r="O29" s="108"/>
      <c r="P29" s="106"/>
      <c r="Q29" s="50"/>
      <c r="R29" s="157"/>
    </row>
    <row r="30" spans="1:18" ht="30" customHeight="1">
      <c r="A30" s="106">
        <v>28</v>
      </c>
      <c r="B30" s="111" t="s">
        <v>607</v>
      </c>
      <c r="C30" s="111" t="s">
        <v>12</v>
      </c>
      <c r="D30" s="111" t="s">
        <v>253</v>
      </c>
      <c r="E30" s="106">
        <v>881091</v>
      </c>
      <c r="F30" s="111">
        <v>63.346000000000004</v>
      </c>
      <c r="G30" s="111"/>
      <c r="H30" s="108">
        <v>45369</v>
      </c>
      <c r="I30" s="111" t="s">
        <v>768</v>
      </c>
      <c r="J30" s="283" t="s">
        <v>768</v>
      </c>
      <c r="K30" s="108">
        <v>45381</v>
      </c>
      <c r="L30" s="106"/>
      <c r="M30" s="108"/>
      <c r="N30" s="106"/>
      <c r="O30" s="108" t="s">
        <v>477</v>
      </c>
      <c r="P30" s="106"/>
      <c r="Q30" s="50"/>
      <c r="R30" s="157"/>
    </row>
    <row r="31" spans="1:18" ht="30" customHeight="1">
      <c r="A31" s="106">
        <v>29</v>
      </c>
      <c r="B31" s="111" t="s">
        <v>290</v>
      </c>
      <c r="C31" s="111" t="s">
        <v>297</v>
      </c>
      <c r="D31" s="111" t="s">
        <v>253</v>
      </c>
      <c r="E31" s="111">
        <v>2143792.36</v>
      </c>
      <c r="F31" s="111">
        <v>94.917999999999992</v>
      </c>
      <c r="G31" s="111"/>
      <c r="H31" s="108">
        <v>45373</v>
      </c>
      <c r="I31" s="111" t="s">
        <v>768</v>
      </c>
      <c r="J31" s="283" t="s">
        <v>768</v>
      </c>
      <c r="K31" s="108">
        <v>45382</v>
      </c>
      <c r="L31" s="106"/>
      <c r="M31" s="108"/>
      <c r="N31" s="106"/>
      <c r="O31" s="108" t="s">
        <v>477</v>
      </c>
      <c r="P31" s="106"/>
      <c r="Q31" s="50"/>
      <c r="R31" s="157"/>
    </row>
    <row r="32" spans="1:18" ht="30" customHeight="1">
      <c r="A32" s="106">
        <v>30</v>
      </c>
      <c r="B32" s="111" t="s">
        <v>219</v>
      </c>
      <c r="C32" s="111" t="s">
        <v>80</v>
      </c>
      <c r="D32" s="111" t="s">
        <v>253</v>
      </c>
      <c r="E32" s="111">
        <v>1598139</v>
      </c>
      <c r="F32" s="111">
        <v>79.944000000000003</v>
      </c>
      <c r="G32" s="111"/>
      <c r="H32" s="108">
        <v>45377</v>
      </c>
      <c r="I32" s="111" t="s">
        <v>768</v>
      </c>
      <c r="J32" s="283" t="s">
        <v>768</v>
      </c>
      <c r="K32" s="108">
        <v>45386</v>
      </c>
      <c r="L32" s="106"/>
      <c r="M32" s="108"/>
      <c r="N32" s="106"/>
      <c r="O32" s="108" t="s">
        <v>477</v>
      </c>
      <c r="P32" s="106"/>
      <c r="Q32" s="50"/>
      <c r="R32" s="157"/>
    </row>
    <row r="33" spans="1:18" ht="30" customHeight="1">
      <c r="A33" s="106">
        <v>31</v>
      </c>
      <c r="B33" s="111" t="s">
        <v>289</v>
      </c>
      <c r="C33" s="111" t="s">
        <v>23</v>
      </c>
      <c r="D33" s="111" t="s">
        <v>253</v>
      </c>
      <c r="E33" s="111">
        <v>1741972</v>
      </c>
      <c r="F33" s="111">
        <v>80.468999999999994</v>
      </c>
      <c r="G33" s="111"/>
      <c r="H33" s="108">
        <v>45383</v>
      </c>
      <c r="I33" s="111" t="s">
        <v>768</v>
      </c>
      <c r="J33" s="283" t="s">
        <v>768</v>
      </c>
      <c r="K33" s="108">
        <v>45389</v>
      </c>
      <c r="L33" s="106"/>
      <c r="M33" s="108"/>
      <c r="N33" s="106"/>
      <c r="O33" s="108" t="s">
        <v>477</v>
      </c>
      <c r="P33" s="106"/>
      <c r="Q33" s="50"/>
      <c r="R33" s="157"/>
    </row>
    <row r="34" spans="1:18" ht="30" customHeight="1">
      <c r="A34" s="106">
        <v>32</v>
      </c>
      <c r="B34" s="111" t="s">
        <v>287</v>
      </c>
      <c r="C34" s="111" t="s">
        <v>11</v>
      </c>
      <c r="D34" s="111" t="s">
        <v>606</v>
      </c>
      <c r="E34" s="106">
        <v>1287409</v>
      </c>
      <c r="F34" s="111">
        <v>91.087999999999994</v>
      </c>
      <c r="G34" s="111"/>
      <c r="H34" s="106"/>
      <c r="I34" s="111" t="s">
        <v>768</v>
      </c>
      <c r="J34" s="283" t="s">
        <v>768</v>
      </c>
      <c r="K34" s="108">
        <v>45395</v>
      </c>
      <c r="L34" s="106"/>
      <c r="M34" s="108"/>
      <c r="N34" s="106"/>
      <c r="O34" s="108" t="s">
        <v>477</v>
      </c>
      <c r="P34" s="106"/>
      <c r="Q34" s="50"/>
      <c r="R34" s="157"/>
    </row>
    <row r="35" spans="1:18" ht="30" customHeight="1">
      <c r="A35" s="106">
        <v>33</v>
      </c>
      <c r="B35" s="111" t="s">
        <v>299</v>
      </c>
      <c r="C35" s="111" t="s">
        <v>11</v>
      </c>
      <c r="D35" s="111" t="s">
        <v>606</v>
      </c>
      <c r="E35" s="106">
        <v>1287409</v>
      </c>
      <c r="F35" s="111">
        <v>91.087999999999994</v>
      </c>
      <c r="G35" s="111"/>
      <c r="H35" s="108">
        <v>45396</v>
      </c>
      <c r="I35" s="111" t="s">
        <v>768</v>
      </c>
      <c r="J35" s="283" t="s">
        <v>768</v>
      </c>
      <c r="K35" s="108">
        <v>45403</v>
      </c>
      <c r="L35" s="106"/>
      <c r="M35" s="108"/>
      <c r="N35" s="106"/>
      <c r="O35" s="108" t="s">
        <v>477</v>
      </c>
      <c r="P35" s="106"/>
      <c r="Q35" s="50"/>
      <c r="R35" s="157"/>
    </row>
    <row r="36" spans="1:18" ht="30" customHeight="1">
      <c r="A36" s="106">
        <v>34</v>
      </c>
      <c r="B36" s="112" t="s">
        <v>609</v>
      </c>
      <c r="C36" s="111" t="s">
        <v>1033</v>
      </c>
      <c r="D36" s="111" t="s">
        <v>253</v>
      </c>
      <c r="E36" s="111"/>
      <c r="F36" s="111">
        <v>151.83600000000001</v>
      </c>
      <c r="G36" s="111"/>
      <c r="H36" s="108">
        <v>45395</v>
      </c>
      <c r="I36" s="111" t="s">
        <v>768</v>
      </c>
      <c r="J36" s="283" t="s">
        <v>768</v>
      </c>
      <c r="K36" s="108">
        <v>45410</v>
      </c>
      <c r="L36" s="106" t="s">
        <v>1124</v>
      </c>
      <c r="M36" s="108" t="s">
        <v>1102</v>
      </c>
      <c r="N36" s="106"/>
      <c r="O36" s="108" t="s">
        <v>477</v>
      </c>
      <c r="P36" s="106"/>
      <c r="Q36" s="50"/>
      <c r="R36" s="157"/>
    </row>
    <row r="37" spans="1:18" ht="30" customHeight="1">
      <c r="A37" s="106">
        <v>35</v>
      </c>
      <c r="B37" s="112" t="s">
        <v>206</v>
      </c>
      <c r="C37" s="111" t="s">
        <v>55</v>
      </c>
      <c r="D37" s="111" t="s">
        <v>253</v>
      </c>
      <c r="E37" s="106">
        <v>986514</v>
      </c>
      <c r="F37" s="111">
        <v>65.631</v>
      </c>
      <c r="G37" s="111"/>
      <c r="H37" s="108">
        <v>45390</v>
      </c>
      <c r="I37" s="111" t="s">
        <v>768</v>
      </c>
      <c r="J37" s="283" t="s">
        <v>768</v>
      </c>
      <c r="K37" s="108">
        <v>45407</v>
      </c>
      <c r="L37" s="106"/>
      <c r="M37" s="108"/>
      <c r="N37" s="106"/>
      <c r="O37" s="108" t="s">
        <v>477</v>
      </c>
      <c r="P37" s="106"/>
      <c r="Q37" s="50"/>
      <c r="R37" s="157"/>
    </row>
    <row r="38" spans="1:18" ht="30" customHeight="1">
      <c r="A38" s="106">
        <v>36</v>
      </c>
      <c r="B38" s="111" t="s">
        <v>423</v>
      </c>
      <c r="C38" s="111" t="s">
        <v>12</v>
      </c>
      <c r="D38" s="111" t="s">
        <v>253</v>
      </c>
      <c r="E38" s="106">
        <v>881091</v>
      </c>
      <c r="F38" s="111">
        <v>63.346000000000004</v>
      </c>
      <c r="G38" s="111"/>
      <c r="H38" s="108">
        <v>45395</v>
      </c>
      <c r="I38" s="111" t="s">
        <v>768</v>
      </c>
      <c r="J38" s="283" t="s">
        <v>768</v>
      </c>
      <c r="K38" s="108">
        <v>45409</v>
      </c>
      <c r="L38" s="106"/>
      <c r="M38" s="108"/>
      <c r="N38" s="106"/>
      <c r="O38" s="108" t="s">
        <v>477</v>
      </c>
      <c r="P38" s="106"/>
      <c r="Q38" s="50"/>
      <c r="R38" s="157"/>
    </row>
    <row r="39" spans="1:18" ht="30" customHeight="1">
      <c r="A39" s="106">
        <v>37</v>
      </c>
      <c r="B39" s="111" t="s">
        <v>608</v>
      </c>
      <c r="C39" s="111" t="s">
        <v>11</v>
      </c>
      <c r="D39" s="111" t="s">
        <v>253</v>
      </c>
      <c r="E39" s="106">
        <v>881091</v>
      </c>
      <c r="F39" s="111">
        <v>63.346000000000004</v>
      </c>
      <c r="G39" s="111"/>
      <c r="H39" s="108">
        <v>45403</v>
      </c>
      <c r="I39" s="111" t="s">
        <v>768</v>
      </c>
      <c r="J39" s="283" t="s">
        <v>768</v>
      </c>
      <c r="K39" s="108">
        <v>45412</v>
      </c>
      <c r="L39" s="106"/>
      <c r="M39" s="108"/>
      <c r="N39" s="106"/>
      <c r="O39" s="108" t="s">
        <v>477</v>
      </c>
      <c r="P39" s="106"/>
      <c r="Q39" s="50"/>
      <c r="R39" s="157"/>
    </row>
    <row r="40" spans="1:18" ht="30" customHeight="1">
      <c r="A40" s="106">
        <v>38</v>
      </c>
      <c r="B40" s="111" t="s">
        <v>301</v>
      </c>
      <c r="C40" s="111" t="s">
        <v>54</v>
      </c>
      <c r="D40" s="111" t="s">
        <v>253</v>
      </c>
      <c r="E40" s="111">
        <v>4251845</v>
      </c>
      <c r="F40" s="111">
        <v>255.73099999999999</v>
      </c>
      <c r="G40" s="111"/>
      <c r="H40" s="108">
        <v>45403</v>
      </c>
      <c r="I40" s="111" t="s">
        <v>768</v>
      </c>
      <c r="J40" s="283" t="s">
        <v>768</v>
      </c>
      <c r="K40" s="108">
        <v>45412</v>
      </c>
      <c r="L40" s="106"/>
      <c r="M40" s="108"/>
      <c r="N40" s="106"/>
      <c r="O40" s="108" t="s">
        <v>477</v>
      </c>
      <c r="P40" s="106"/>
      <c r="Q40" s="50"/>
      <c r="R40" s="157"/>
    </row>
    <row r="41" spans="1:18" ht="30" customHeight="1">
      <c r="A41" s="106">
        <v>39</v>
      </c>
      <c r="B41" s="111" t="s">
        <v>688</v>
      </c>
      <c r="C41" s="111" t="s">
        <v>12</v>
      </c>
      <c r="D41" s="111" t="s">
        <v>253</v>
      </c>
      <c r="E41" s="106">
        <v>881091</v>
      </c>
      <c r="F41" s="111">
        <v>63.346000000000004</v>
      </c>
      <c r="G41" s="111"/>
      <c r="H41" s="108">
        <v>45412</v>
      </c>
      <c r="I41" s="111" t="s">
        <v>768</v>
      </c>
      <c r="J41" s="283" t="s">
        <v>768</v>
      </c>
      <c r="K41" s="108">
        <v>45420</v>
      </c>
      <c r="L41" s="106"/>
      <c r="M41" s="108"/>
      <c r="N41" s="106"/>
      <c r="O41" s="108" t="s">
        <v>477</v>
      </c>
      <c r="P41" s="106"/>
      <c r="Q41" s="50"/>
      <c r="R41" s="157"/>
    </row>
    <row r="42" spans="1:18" ht="30" customHeight="1">
      <c r="A42" s="106">
        <v>40</v>
      </c>
      <c r="B42" s="111" t="s">
        <v>425</v>
      </c>
      <c r="C42" s="111" t="s">
        <v>53</v>
      </c>
      <c r="D42" s="111" t="s">
        <v>253</v>
      </c>
      <c r="E42" s="111">
        <v>2633913</v>
      </c>
      <c r="F42" s="111">
        <v>120.461</v>
      </c>
      <c r="G42" s="111"/>
      <c r="H42" s="108">
        <v>45413</v>
      </c>
      <c r="I42" s="111" t="s">
        <v>768</v>
      </c>
      <c r="J42" s="283" t="s">
        <v>768</v>
      </c>
      <c r="K42" s="108">
        <v>45423</v>
      </c>
      <c r="L42" s="106"/>
      <c r="M42" s="108"/>
      <c r="N42" s="106"/>
      <c r="O42" s="108"/>
      <c r="P42" s="106"/>
      <c r="Q42" s="50"/>
      <c r="R42" s="157"/>
    </row>
    <row r="43" spans="1:18" ht="30" customHeight="1">
      <c r="A43" s="106">
        <v>41</v>
      </c>
      <c r="B43" s="111" t="s">
        <v>648</v>
      </c>
      <c r="C43" s="111" t="s">
        <v>12</v>
      </c>
      <c r="D43" s="111" t="s">
        <v>253</v>
      </c>
      <c r="E43" s="106">
        <v>881091</v>
      </c>
      <c r="F43" s="111">
        <v>63.346000000000004</v>
      </c>
      <c r="G43" s="111"/>
      <c r="H43" s="108">
        <v>45415</v>
      </c>
      <c r="I43" s="111" t="s">
        <v>768</v>
      </c>
      <c r="J43" s="283" t="s">
        <v>768</v>
      </c>
      <c r="K43" s="108">
        <v>45422</v>
      </c>
      <c r="L43" s="106"/>
      <c r="M43" s="108"/>
      <c r="N43" s="106"/>
      <c r="O43" s="108" t="s">
        <v>477</v>
      </c>
      <c r="P43" s="106"/>
      <c r="Q43" s="50"/>
      <c r="R43" s="157"/>
    </row>
    <row r="44" spans="1:18" ht="30" customHeight="1">
      <c r="A44" s="106">
        <v>42</v>
      </c>
      <c r="B44" s="111" t="s">
        <v>203</v>
      </c>
      <c r="C44" s="111" t="s">
        <v>37</v>
      </c>
      <c r="D44" s="111" t="s">
        <v>253</v>
      </c>
      <c r="E44" s="111">
        <v>3915704.88</v>
      </c>
      <c r="F44" s="111">
        <v>252.47399999999999</v>
      </c>
      <c r="G44" s="111"/>
      <c r="H44" s="108">
        <v>45398</v>
      </c>
      <c r="I44" s="111" t="s">
        <v>768</v>
      </c>
      <c r="J44" s="283" t="s">
        <v>768</v>
      </c>
      <c r="K44" s="108">
        <v>45423</v>
      </c>
      <c r="L44" s="106"/>
      <c r="M44" s="108"/>
      <c r="N44" s="106"/>
      <c r="O44" s="108" t="s">
        <v>477</v>
      </c>
      <c r="P44" s="106"/>
      <c r="Q44" s="50"/>
      <c r="R44" s="157"/>
    </row>
    <row r="45" spans="1:18" ht="30" customHeight="1">
      <c r="A45" s="106">
        <v>43</v>
      </c>
      <c r="B45" s="111" t="s">
        <v>421</v>
      </c>
      <c r="C45" s="111" t="s">
        <v>365</v>
      </c>
      <c r="D45" s="111" t="s">
        <v>253</v>
      </c>
      <c r="E45" s="111">
        <v>3336290</v>
      </c>
      <c r="F45" s="111">
        <v>149.965</v>
      </c>
      <c r="G45" s="111"/>
      <c r="H45" s="108">
        <v>45415</v>
      </c>
      <c r="I45" s="111" t="s">
        <v>768</v>
      </c>
      <c r="J45" s="283" t="s">
        <v>768</v>
      </c>
      <c r="K45" s="108">
        <v>45422</v>
      </c>
      <c r="L45" s="106"/>
      <c r="M45" s="108"/>
      <c r="N45" s="106"/>
      <c r="O45" s="108" t="s">
        <v>477</v>
      </c>
      <c r="P45" s="106"/>
      <c r="Q45" s="50"/>
      <c r="R45" s="157"/>
    </row>
    <row r="46" spans="1:18" ht="30" customHeight="1">
      <c r="A46" s="106">
        <v>44</v>
      </c>
      <c r="B46" s="111" t="s">
        <v>298</v>
      </c>
      <c r="C46" s="111" t="s">
        <v>25</v>
      </c>
      <c r="D46" s="111" t="s">
        <v>253</v>
      </c>
      <c r="E46" s="111">
        <v>1880164</v>
      </c>
      <c r="F46" s="111">
        <v>89.905000000000001</v>
      </c>
      <c r="G46" s="111"/>
      <c r="H46" s="108">
        <v>45407</v>
      </c>
      <c r="I46" s="111" t="s">
        <v>768</v>
      </c>
      <c r="J46" s="283" t="s">
        <v>768</v>
      </c>
      <c r="K46" s="108">
        <v>45425</v>
      </c>
      <c r="L46" s="106"/>
      <c r="M46" s="108"/>
      <c r="N46" s="106"/>
      <c r="O46" s="108" t="s">
        <v>477</v>
      </c>
      <c r="P46" s="106"/>
      <c r="Q46" s="50"/>
      <c r="R46" s="157"/>
    </row>
    <row r="47" spans="1:18" ht="30" customHeight="1">
      <c r="A47" s="106">
        <v>45</v>
      </c>
      <c r="B47" s="111" t="s">
        <v>426</v>
      </c>
      <c r="C47" s="111" t="s">
        <v>69</v>
      </c>
      <c r="D47" s="111" t="s">
        <v>253</v>
      </c>
      <c r="E47" s="111">
        <v>2143792.36</v>
      </c>
      <c r="F47" s="111">
        <v>94.917999999999992</v>
      </c>
      <c r="G47" s="111"/>
      <c r="H47" s="108">
        <v>45409</v>
      </c>
      <c r="I47" s="111" t="s">
        <v>768</v>
      </c>
      <c r="J47" s="283" t="s">
        <v>768</v>
      </c>
      <c r="K47" s="108">
        <v>45424</v>
      </c>
      <c r="L47" s="106"/>
      <c r="M47" s="108"/>
      <c r="N47" s="106"/>
      <c r="O47" s="108" t="s">
        <v>477</v>
      </c>
      <c r="P47" s="106"/>
      <c r="Q47" s="50"/>
      <c r="R47" s="157"/>
    </row>
    <row r="48" spans="1:18" ht="30" customHeight="1">
      <c r="A48" s="106">
        <v>46</v>
      </c>
      <c r="B48" s="111" t="s">
        <v>687</v>
      </c>
      <c r="C48" s="111" t="s">
        <v>11</v>
      </c>
      <c r="D48" s="111" t="s">
        <v>253</v>
      </c>
      <c r="E48" s="106">
        <v>881091</v>
      </c>
      <c r="F48" s="111">
        <v>63.346000000000004</v>
      </c>
      <c r="G48" s="111"/>
      <c r="H48" s="108">
        <v>45409</v>
      </c>
      <c r="I48" s="111" t="s">
        <v>768</v>
      </c>
      <c r="J48" s="283" t="s">
        <v>768</v>
      </c>
      <c r="K48" s="108">
        <v>45427</v>
      </c>
      <c r="L48" s="106"/>
      <c r="M48" s="108"/>
      <c r="N48" s="106"/>
      <c r="O48" s="108" t="s">
        <v>477</v>
      </c>
      <c r="P48" s="106"/>
      <c r="Q48" s="50"/>
      <c r="R48" s="157"/>
    </row>
    <row r="49" spans="1:18" ht="30" customHeight="1">
      <c r="A49" s="106">
        <v>47</v>
      </c>
      <c r="B49" s="111" t="s">
        <v>429</v>
      </c>
      <c r="C49" s="111" t="s">
        <v>54</v>
      </c>
      <c r="D49" s="111" t="s">
        <v>253</v>
      </c>
      <c r="E49" s="111">
        <v>4251845</v>
      </c>
      <c r="F49" s="111">
        <v>255.73099999999999</v>
      </c>
      <c r="G49" s="111"/>
      <c r="H49" s="108">
        <v>45424</v>
      </c>
      <c r="I49" s="111" t="s">
        <v>768</v>
      </c>
      <c r="J49" s="283" t="s">
        <v>768</v>
      </c>
      <c r="K49" s="108">
        <v>45434</v>
      </c>
      <c r="L49" s="106"/>
      <c r="M49" s="108"/>
      <c r="N49" s="106"/>
      <c r="O49" s="108" t="s">
        <v>477</v>
      </c>
      <c r="P49" s="106"/>
      <c r="Q49" s="50"/>
      <c r="R49" s="157"/>
    </row>
    <row r="50" spans="1:18" ht="30" customHeight="1">
      <c r="A50" s="106">
        <v>48</v>
      </c>
      <c r="B50" s="111" t="s">
        <v>428</v>
      </c>
      <c r="C50" s="111" t="s">
        <v>767</v>
      </c>
      <c r="D50" s="111" t="s">
        <v>253</v>
      </c>
      <c r="E50" s="111"/>
      <c r="F50" s="111">
        <v>139.84899999999999</v>
      </c>
      <c r="G50" s="111"/>
      <c r="H50" s="108">
        <v>45422</v>
      </c>
      <c r="I50" s="111" t="s">
        <v>768</v>
      </c>
      <c r="J50" s="283" t="s">
        <v>768</v>
      </c>
      <c r="K50" s="108">
        <v>45433</v>
      </c>
      <c r="L50" s="106" t="s">
        <v>1114</v>
      </c>
      <c r="M50" s="108" t="s">
        <v>1102</v>
      </c>
      <c r="N50" s="106"/>
      <c r="O50" s="108"/>
      <c r="P50" s="106"/>
      <c r="Q50" s="50"/>
      <c r="R50" s="157"/>
    </row>
    <row r="51" spans="1:18" ht="30" customHeight="1">
      <c r="A51" s="106">
        <v>49</v>
      </c>
      <c r="B51" s="111" t="s">
        <v>303</v>
      </c>
      <c r="C51" s="111" t="s">
        <v>70</v>
      </c>
      <c r="D51" s="111" t="s">
        <v>309</v>
      </c>
      <c r="E51" s="111">
        <v>3206945.94</v>
      </c>
      <c r="F51" s="111">
        <v>168.91299999999998</v>
      </c>
      <c r="G51" s="111"/>
      <c r="H51" s="108">
        <v>45426</v>
      </c>
      <c r="I51" s="111" t="s">
        <v>768</v>
      </c>
      <c r="J51" s="283" t="s">
        <v>768</v>
      </c>
      <c r="K51" s="108">
        <v>45436</v>
      </c>
      <c r="L51" s="106" t="s">
        <v>1328</v>
      </c>
      <c r="M51" s="108"/>
      <c r="N51" s="106"/>
      <c r="O51" s="108" t="s">
        <v>477</v>
      </c>
      <c r="P51" s="106"/>
      <c r="Q51" s="50"/>
      <c r="R51" s="157"/>
    </row>
    <row r="52" spans="1:18" ht="30" customHeight="1">
      <c r="A52" s="106">
        <v>50</v>
      </c>
      <c r="B52" s="111" t="s">
        <v>435</v>
      </c>
      <c r="C52" s="111" t="s">
        <v>55</v>
      </c>
      <c r="D52" s="111" t="s">
        <v>253</v>
      </c>
      <c r="E52" s="106">
        <v>986514</v>
      </c>
      <c r="F52" s="111">
        <v>65.631</v>
      </c>
      <c r="G52" s="111"/>
      <c r="H52" s="108">
        <v>45432</v>
      </c>
      <c r="I52" s="111" t="s">
        <v>768</v>
      </c>
      <c r="J52" s="283" t="s">
        <v>768</v>
      </c>
      <c r="K52" s="108">
        <v>45438</v>
      </c>
      <c r="L52" s="106"/>
      <c r="M52" s="108"/>
      <c r="N52" s="106"/>
      <c r="O52" s="108" t="s">
        <v>477</v>
      </c>
      <c r="P52" s="106"/>
      <c r="Q52" s="50"/>
      <c r="R52" s="157"/>
    </row>
    <row r="53" spans="1:18" ht="30" customHeight="1">
      <c r="A53" s="106">
        <v>51</v>
      </c>
      <c r="B53" s="111" t="s">
        <v>434</v>
      </c>
      <c r="C53" s="111" t="s">
        <v>12</v>
      </c>
      <c r="D53" s="111" t="s">
        <v>309</v>
      </c>
      <c r="E53" s="106">
        <v>1086615</v>
      </c>
      <c r="F53" s="111">
        <v>80.771000000000001</v>
      </c>
      <c r="G53" s="111"/>
      <c r="H53" s="108">
        <v>45439</v>
      </c>
      <c r="I53" s="111" t="s">
        <v>768</v>
      </c>
      <c r="J53" s="283" t="s">
        <v>768</v>
      </c>
      <c r="K53" s="108">
        <v>45444</v>
      </c>
      <c r="L53" s="106"/>
      <c r="M53" s="108"/>
      <c r="N53" s="106"/>
      <c r="O53" s="108" t="s">
        <v>477</v>
      </c>
      <c r="P53" s="106"/>
      <c r="Q53" s="50"/>
      <c r="R53" s="157"/>
    </row>
    <row r="54" spans="1:18" ht="30" customHeight="1">
      <c r="A54" s="106">
        <v>52</v>
      </c>
      <c r="B54" s="111" t="s">
        <v>691</v>
      </c>
      <c r="C54" s="111" t="s">
        <v>11</v>
      </c>
      <c r="D54" s="111" t="s">
        <v>253</v>
      </c>
      <c r="E54" s="106">
        <v>881091</v>
      </c>
      <c r="F54" s="111">
        <v>63.346000000000004</v>
      </c>
      <c r="G54" s="111"/>
      <c r="H54" s="108">
        <v>45438</v>
      </c>
      <c r="I54" s="111" t="s">
        <v>768</v>
      </c>
      <c r="J54" s="283" t="s">
        <v>768</v>
      </c>
      <c r="K54" s="108">
        <v>45444</v>
      </c>
      <c r="L54" s="106"/>
      <c r="M54" s="108"/>
      <c r="N54" s="106"/>
      <c r="O54" s="108" t="s">
        <v>477</v>
      </c>
      <c r="P54" s="106"/>
      <c r="Q54" s="50"/>
      <c r="R54" s="157"/>
    </row>
    <row r="55" spans="1:18" ht="30" customHeight="1">
      <c r="A55" s="106">
        <v>53</v>
      </c>
      <c r="B55" s="111" t="s">
        <v>422</v>
      </c>
      <c r="C55" s="112" t="s">
        <v>192</v>
      </c>
      <c r="D55" s="111" t="s">
        <v>253</v>
      </c>
      <c r="E55" s="111">
        <v>3953330</v>
      </c>
      <c r="F55" s="111">
        <v>192.374</v>
      </c>
      <c r="G55" s="111"/>
      <c r="H55" s="108">
        <v>45425</v>
      </c>
      <c r="I55" s="111" t="s">
        <v>768</v>
      </c>
      <c r="J55" s="283" t="s">
        <v>768</v>
      </c>
      <c r="K55" s="108">
        <v>45444</v>
      </c>
      <c r="L55" s="106"/>
      <c r="M55" s="108"/>
      <c r="N55" s="106"/>
      <c r="O55" s="108" t="s">
        <v>477</v>
      </c>
      <c r="P55" s="106"/>
      <c r="Q55" s="50"/>
      <c r="R55" s="157"/>
    </row>
    <row r="56" spans="1:18" ht="30" customHeight="1">
      <c r="A56" s="106">
        <v>54</v>
      </c>
      <c r="B56" s="111" t="s">
        <v>417</v>
      </c>
      <c r="C56" s="112" t="s">
        <v>70</v>
      </c>
      <c r="D56" s="111" t="s">
        <v>253</v>
      </c>
      <c r="E56" s="111">
        <v>2530056</v>
      </c>
      <c r="F56" s="111">
        <v>134.785</v>
      </c>
      <c r="G56" s="111"/>
      <c r="H56" s="108">
        <v>45441</v>
      </c>
      <c r="I56" s="111" t="s">
        <v>768</v>
      </c>
      <c r="J56" s="283" t="s">
        <v>768</v>
      </c>
      <c r="K56" s="108">
        <v>45444</v>
      </c>
      <c r="L56" s="106"/>
      <c r="M56" s="108"/>
      <c r="N56" s="106"/>
      <c r="O56" s="108" t="s">
        <v>477</v>
      </c>
      <c r="P56" s="106"/>
      <c r="Q56" s="50"/>
      <c r="R56" s="157"/>
    </row>
    <row r="57" spans="1:18" ht="30" customHeight="1">
      <c r="A57" s="106">
        <v>55</v>
      </c>
      <c r="B57" s="111" t="s">
        <v>420</v>
      </c>
      <c r="C57" s="112" t="s">
        <v>9</v>
      </c>
      <c r="D57" s="111" t="s">
        <v>738</v>
      </c>
      <c r="E57" s="111"/>
      <c r="F57" s="111">
        <v>448.20799999999997</v>
      </c>
      <c r="G57" s="111"/>
      <c r="H57" s="106"/>
      <c r="I57" s="111" t="s">
        <v>768</v>
      </c>
      <c r="J57" s="283" t="s">
        <v>768</v>
      </c>
      <c r="K57" s="108">
        <v>45443</v>
      </c>
      <c r="L57" s="106"/>
      <c r="M57" s="108"/>
      <c r="N57" s="106"/>
      <c r="O57" s="108" t="s">
        <v>477</v>
      </c>
      <c r="P57" s="106"/>
      <c r="Q57" s="50"/>
      <c r="R57" s="157"/>
    </row>
    <row r="58" spans="1:18" ht="30" customHeight="1">
      <c r="A58" s="106">
        <v>56</v>
      </c>
      <c r="B58" s="111" t="s">
        <v>446</v>
      </c>
      <c r="C58" s="111" t="s">
        <v>22</v>
      </c>
      <c r="D58" s="111" t="s">
        <v>253</v>
      </c>
      <c r="E58" s="106">
        <v>986514</v>
      </c>
      <c r="F58" s="111">
        <v>65.631</v>
      </c>
      <c r="G58" s="111"/>
      <c r="H58" s="108">
        <v>45448</v>
      </c>
      <c r="I58" s="111" t="s">
        <v>768</v>
      </c>
      <c r="J58" s="283" t="s">
        <v>768</v>
      </c>
      <c r="K58" s="108">
        <v>45455</v>
      </c>
      <c r="L58" s="106"/>
      <c r="M58" s="108"/>
      <c r="N58" s="106"/>
      <c r="O58" s="108" t="s">
        <v>477</v>
      </c>
      <c r="P58" s="106"/>
      <c r="Q58" s="50"/>
      <c r="R58" s="157"/>
    </row>
    <row r="59" spans="1:18" ht="30" customHeight="1">
      <c r="A59" s="106">
        <v>57</v>
      </c>
      <c r="B59" s="111" t="s">
        <v>445</v>
      </c>
      <c r="C59" s="111" t="s">
        <v>53</v>
      </c>
      <c r="D59" s="111" t="s">
        <v>253</v>
      </c>
      <c r="E59" s="111">
        <v>2633913</v>
      </c>
      <c r="F59" s="111">
        <v>120.461</v>
      </c>
      <c r="G59" s="111"/>
      <c r="H59" s="108">
        <v>45447</v>
      </c>
      <c r="I59" s="111" t="s">
        <v>768</v>
      </c>
      <c r="J59" s="283" t="s">
        <v>768</v>
      </c>
      <c r="K59" s="108">
        <v>45456</v>
      </c>
      <c r="L59" s="106"/>
      <c r="M59" s="108"/>
      <c r="N59" s="106"/>
      <c r="O59" s="108" t="s">
        <v>477</v>
      </c>
      <c r="P59" s="106"/>
      <c r="Q59" s="50"/>
      <c r="R59" s="157"/>
    </row>
    <row r="60" spans="1:18" ht="30" customHeight="1">
      <c r="A60" s="106">
        <v>58</v>
      </c>
      <c r="B60" s="111" t="s">
        <v>430</v>
      </c>
      <c r="C60" s="111" t="s">
        <v>37</v>
      </c>
      <c r="D60" s="111" t="s">
        <v>253</v>
      </c>
      <c r="E60" s="111">
        <v>3915704.88</v>
      </c>
      <c r="F60" s="111">
        <v>252.47399999999999</v>
      </c>
      <c r="G60" s="111"/>
      <c r="H60" s="108">
        <v>45446</v>
      </c>
      <c r="I60" s="111" t="s">
        <v>768</v>
      </c>
      <c r="J60" s="283" t="s">
        <v>768</v>
      </c>
      <c r="K60" s="108">
        <v>45457</v>
      </c>
      <c r="L60" s="106"/>
      <c r="M60" s="108"/>
      <c r="N60" s="106"/>
      <c r="O60" s="108" t="s">
        <v>477</v>
      </c>
      <c r="P60" s="106"/>
      <c r="Q60" s="50"/>
      <c r="R60" s="157"/>
    </row>
    <row r="61" spans="1:18" ht="30" customHeight="1">
      <c r="A61" s="106">
        <v>59</v>
      </c>
      <c r="B61" s="111" t="s">
        <v>684</v>
      </c>
      <c r="C61" s="111" t="s">
        <v>12</v>
      </c>
      <c r="D61" s="111" t="s">
        <v>68</v>
      </c>
      <c r="E61" s="111">
        <v>545016</v>
      </c>
      <c r="F61" s="111">
        <v>39.126000000000005</v>
      </c>
      <c r="G61" s="111"/>
      <c r="H61" s="108">
        <v>45457</v>
      </c>
      <c r="I61" s="111" t="s">
        <v>768</v>
      </c>
      <c r="J61" s="283" t="s">
        <v>768</v>
      </c>
      <c r="K61" s="108">
        <v>45464</v>
      </c>
      <c r="L61" s="106"/>
      <c r="M61" s="108"/>
      <c r="N61" s="106"/>
      <c r="O61" s="108" t="s">
        <v>477</v>
      </c>
      <c r="P61" s="106"/>
      <c r="Q61" s="50"/>
      <c r="R61" s="157"/>
    </row>
    <row r="62" spans="1:18" ht="30" customHeight="1">
      <c r="A62" s="111">
        <v>60</v>
      </c>
      <c r="B62" s="111" t="s">
        <v>419</v>
      </c>
      <c r="C62" s="111" t="s">
        <v>9</v>
      </c>
      <c r="D62" s="111" t="s">
        <v>309</v>
      </c>
      <c r="E62" s="111">
        <v>5611385.9699999997</v>
      </c>
      <c r="F62" s="111">
        <v>341.95</v>
      </c>
      <c r="G62" s="111"/>
      <c r="H62" s="108">
        <v>45457</v>
      </c>
      <c r="I62" s="111" t="s">
        <v>768</v>
      </c>
      <c r="J62" s="283" t="s">
        <v>768</v>
      </c>
      <c r="K62" s="108">
        <v>45484</v>
      </c>
      <c r="L62" s="106"/>
      <c r="M62" s="108"/>
      <c r="N62" s="106"/>
      <c r="O62" s="108"/>
      <c r="P62" s="106"/>
      <c r="Q62" s="50"/>
      <c r="R62" s="157"/>
    </row>
    <row r="63" spans="1:18" ht="30" customHeight="1">
      <c r="A63" s="106">
        <v>61</v>
      </c>
      <c r="B63" s="106" t="s">
        <v>631</v>
      </c>
      <c r="C63" s="106" t="s">
        <v>40</v>
      </c>
      <c r="D63" s="106" t="s">
        <v>253</v>
      </c>
      <c r="E63" s="111">
        <v>3953330</v>
      </c>
      <c r="F63" s="106">
        <v>192.374</v>
      </c>
      <c r="G63" s="106"/>
      <c r="H63" s="108">
        <v>45474</v>
      </c>
      <c r="I63" s="106" t="s">
        <v>768</v>
      </c>
      <c r="J63" s="283" t="s">
        <v>768</v>
      </c>
      <c r="K63" s="113">
        <v>45503</v>
      </c>
      <c r="L63" s="106"/>
      <c r="M63" s="113" t="s">
        <v>842</v>
      </c>
      <c r="N63" s="106"/>
      <c r="O63" s="113" t="s">
        <v>477</v>
      </c>
      <c r="P63" s="106"/>
      <c r="Q63" s="50"/>
      <c r="R63" s="157"/>
    </row>
    <row r="64" spans="1:18" ht="44.5" customHeight="1">
      <c r="A64" s="111">
        <v>62</v>
      </c>
      <c r="B64" s="111" t="s">
        <v>424</v>
      </c>
      <c r="C64" s="111" t="s">
        <v>70</v>
      </c>
      <c r="D64" s="111" t="s">
        <v>309</v>
      </c>
      <c r="E64" s="111">
        <v>3206945.94</v>
      </c>
      <c r="F64" s="111">
        <v>168.91300000000001</v>
      </c>
      <c r="G64" s="111"/>
      <c r="H64" s="116">
        <v>45574</v>
      </c>
      <c r="I64" s="111" t="s">
        <v>768</v>
      </c>
      <c r="J64" s="283" t="s">
        <v>768</v>
      </c>
      <c r="K64" s="172">
        <v>45594</v>
      </c>
      <c r="L64" s="111"/>
      <c r="M64" s="172" t="s">
        <v>840</v>
      </c>
      <c r="N64" s="313" t="s">
        <v>1019</v>
      </c>
      <c r="O64" s="113" t="s">
        <v>477</v>
      </c>
      <c r="P64" s="108">
        <v>45599</v>
      </c>
      <c r="Q64" s="50"/>
      <c r="R64" s="157"/>
    </row>
    <row r="65" spans="1:18" ht="30" customHeight="1">
      <c r="A65" s="106">
        <v>64</v>
      </c>
      <c r="B65" s="106" t="s">
        <v>413</v>
      </c>
      <c r="C65" s="106" t="s">
        <v>25</v>
      </c>
      <c r="D65" s="106" t="s">
        <v>606</v>
      </c>
      <c r="E65" s="106">
        <v>2986642.46</v>
      </c>
      <c r="F65" s="106">
        <v>132.20500000000001</v>
      </c>
      <c r="G65" s="106"/>
      <c r="H65" s="108">
        <v>45508</v>
      </c>
      <c r="I65" s="106" t="s">
        <v>768</v>
      </c>
      <c r="J65" s="283" t="s">
        <v>768</v>
      </c>
      <c r="K65" s="113">
        <v>45526</v>
      </c>
      <c r="L65" s="106"/>
      <c r="M65" s="113"/>
      <c r="N65" s="106"/>
      <c r="O65" s="113" t="s">
        <v>477</v>
      </c>
      <c r="P65" s="106"/>
      <c r="Q65" s="50"/>
      <c r="R65" s="157"/>
    </row>
    <row r="66" spans="1:18" ht="30" customHeight="1">
      <c r="A66" s="111">
        <v>65</v>
      </c>
      <c r="B66" s="111" t="s">
        <v>686</v>
      </c>
      <c r="C66" s="111" t="s">
        <v>12</v>
      </c>
      <c r="D66" s="111" t="s">
        <v>606</v>
      </c>
      <c r="E66" s="106">
        <v>1287409</v>
      </c>
      <c r="F66" s="111">
        <v>91.087999999999994</v>
      </c>
      <c r="G66" s="111"/>
      <c r="H66" s="116">
        <v>45518</v>
      </c>
      <c r="I66" s="111" t="s">
        <v>768</v>
      </c>
      <c r="J66" s="283" t="s">
        <v>768</v>
      </c>
      <c r="K66" s="172">
        <v>45558</v>
      </c>
      <c r="L66" s="111"/>
      <c r="M66" s="172" t="s">
        <v>800</v>
      </c>
      <c r="N66" s="111"/>
      <c r="O66" s="172" t="s">
        <v>477</v>
      </c>
      <c r="P66" s="111"/>
      <c r="Q66" s="50"/>
      <c r="R66" s="157"/>
    </row>
    <row r="67" spans="1:18" ht="30" customHeight="1">
      <c r="A67" s="111">
        <v>66</v>
      </c>
      <c r="B67" s="111" t="s">
        <v>410</v>
      </c>
      <c r="C67" s="111" t="s">
        <v>166</v>
      </c>
      <c r="D67" s="111" t="s">
        <v>606</v>
      </c>
      <c r="E67" s="111"/>
      <c r="F67" s="111">
        <v>113.896</v>
      </c>
      <c r="G67" s="111"/>
      <c r="H67" s="116">
        <v>45539</v>
      </c>
      <c r="I67" s="111" t="s">
        <v>768</v>
      </c>
      <c r="J67" s="283" t="s">
        <v>768</v>
      </c>
      <c r="K67" s="172">
        <v>45554</v>
      </c>
      <c r="L67" s="111"/>
      <c r="M67" s="172" t="s">
        <v>842</v>
      </c>
      <c r="N67" s="111"/>
      <c r="O67" s="172" t="s">
        <v>477</v>
      </c>
      <c r="P67" s="111"/>
      <c r="Q67" s="50"/>
      <c r="R67" s="157"/>
    </row>
    <row r="68" spans="1:18" ht="37" customHeight="1">
      <c r="A68" s="111">
        <v>67</v>
      </c>
      <c r="B68" s="111" t="s">
        <v>414</v>
      </c>
      <c r="C68" s="111" t="s">
        <v>153</v>
      </c>
      <c r="D68" s="111" t="s">
        <v>606</v>
      </c>
      <c r="E68" s="111">
        <v>5918512</v>
      </c>
      <c r="F68" s="111">
        <v>351.74799999999999</v>
      </c>
      <c r="G68" s="111"/>
      <c r="H68" s="116">
        <v>45548</v>
      </c>
      <c r="I68" s="111" t="s">
        <v>768</v>
      </c>
      <c r="J68" s="283" t="s">
        <v>768</v>
      </c>
      <c r="K68" s="172">
        <v>45575</v>
      </c>
      <c r="L68" s="111"/>
      <c r="M68" s="172" t="s">
        <v>840</v>
      </c>
      <c r="N68" s="111"/>
      <c r="O68" s="113" t="s">
        <v>477</v>
      </c>
      <c r="P68" s="106"/>
      <c r="Q68" s="50"/>
      <c r="R68" s="157"/>
    </row>
    <row r="69" spans="1:18" ht="43.5" customHeight="1">
      <c r="A69" s="111">
        <v>68</v>
      </c>
      <c r="B69" s="111" t="s">
        <v>256</v>
      </c>
      <c r="C69" s="111" t="s">
        <v>39</v>
      </c>
      <c r="D69" s="111" t="s">
        <v>309</v>
      </c>
      <c r="E69" s="111">
        <v>5320583</v>
      </c>
      <c r="F69" s="111">
        <v>257.27800000000002</v>
      </c>
      <c r="G69" s="111"/>
      <c r="H69" s="116">
        <v>45587</v>
      </c>
      <c r="I69" s="111" t="s">
        <v>768</v>
      </c>
      <c r="J69" s="283" t="s">
        <v>768</v>
      </c>
      <c r="K69" s="172">
        <v>45602</v>
      </c>
      <c r="L69" s="111"/>
      <c r="M69" s="172" t="s">
        <v>992</v>
      </c>
      <c r="N69" s="313" t="s">
        <v>1015</v>
      </c>
      <c r="O69" s="113"/>
      <c r="P69" s="106"/>
      <c r="Q69" s="50"/>
      <c r="R69" s="157"/>
    </row>
    <row r="70" spans="1:18" ht="42" customHeight="1">
      <c r="A70" s="111">
        <v>69</v>
      </c>
      <c r="B70" s="111" t="s">
        <v>662</v>
      </c>
      <c r="C70" s="111" t="s">
        <v>12</v>
      </c>
      <c r="D70" s="111" t="s">
        <v>606</v>
      </c>
      <c r="E70" s="106">
        <v>1287409</v>
      </c>
      <c r="F70" s="111">
        <v>91.087999999999994</v>
      </c>
      <c r="G70" s="111"/>
      <c r="H70" s="116">
        <v>45572</v>
      </c>
      <c r="I70" s="111" t="s">
        <v>768</v>
      </c>
      <c r="J70" s="283" t="s">
        <v>768</v>
      </c>
      <c r="K70" s="172">
        <v>45589</v>
      </c>
      <c r="L70" s="111"/>
      <c r="M70" s="172" t="s">
        <v>992</v>
      </c>
      <c r="N70" s="313"/>
      <c r="O70" s="113"/>
      <c r="P70" s="106"/>
      <c r="Q70" s="50"/>
      <c r="R70" s="157"/>
    </row>
    <row r="71" spans="1:18" ht="37" customHeight="1">
      <c r="A71" s="111">
        <v>71</v>
      </c>
      <c r="B71" s="111" t="s">
        <v>204</v>
      </c>
      <c r="C71" s="111" t="s">
        <v>12</v>
      </c>
      <c r="D71" s="111" t="s">
        <v>309</v>
      </c>
      <c r="E71" s="106">
        <v>1086615</v>
      </c>
      <c r="F71" s="111">
        <v>80.771000000000001</v>
      </c>
      <c r="G71" s="111"/>
      <c r="H71" s="116">
        <v>45568</v>
      </c>
      <c r="I71" s="111" t="s">
        <v>768</v>
      </c>
      <c r="J71" s="283" t="s">
        <v>477</v>
      </c>
      <c r="K71" s="172">
        <v>45589</v>
      </c>
      <c r="L71" s="111"/>
      <c r="M71" s="172" t="s">
        <v>989</v>
      </c>
      <c r="N71" s="313"/>
      <c r="O71" s="113" t="s">
        <v>477</v>
      </c>
      <c r="P71" s="108">
        <v>45588</v>
      </c>
      <c r="Q71" s="50"/>
      <c r="R71" s="157"/>
    </row>
    <row r="72" spans="1:18" ht="39.5" customHeight="1">
      <c r="A72" s="111">
        <v>72</v>
      </c>
      <c r="B72" s="111" t="s">
        <v>205</v>
      </c>
      <c r="C72" s="111" t="s">
        <v>55</v>
      </c>
      <c r="D72" s="111" t="s">
        <v>309</v>
      </c>
      <c r="E72" s="106">
        <v>1215596</v>
      </c>
      <c r="F72" s="111">
        <v>83.811999999999998</v>
      </c>
      <c r="G72" s="111"/>
      <c r="H72" s="116">
        <v>45568</v>
      </c>
      <c r="I72" s="111" t="s">
        <v>768</v>
      </c>
      <c r="J72" s="283" t="s">
        <v>477</v>
      </c>
      <c r="K72" s="172">
        <v>45576</v>
      </c>
      <c r="L72" s="111"/>
      <c r="M72" s="172" t="s">
        <v>989</v>
      </c>
      <c r="N72" s="111"/>
      <c r="O72" s="113" t="s">
        <v>477</v>
      </c>
      <c r="P72" s="108">
        <v>45578</v>
      </c>
      <c r="Q72" s="50"/>
      <c r="R72" s="157"/>
    </row>
    <row r="73" spans="1:18" ht="39" customHeight="1">
      <c r="A73" s="111">
        <v>74</v>
      </c>
      <c r="B73" s="111" t="s">
        <v>209</v>
      </c>
      <c r="C73" s="111" t="s">
        <v>11</v>
      </c>
      <c r="D73" s="111" t="s">
        <v>309</v>
      </c>
      <c r="E73" s="106">
        <v>1086615</v>
      </c>
      <c r="F73" s="111">
        <v>80.771000000000001</v>
      </c>
      <c r="G73" s="111"/>
      <c r="H73" s="116">
        <v>45580</v>
      </c>
      <c r="I73" s="111" t="s">
        <v>768</v>
      </c>
      <c r="J73" s="283" t="s">
        <v>768</v>
      </c>
      <c r="K73" s="172">
        <v>45594</v>
      </c>
      <c r="L73" s="111"/>
      <c r="M73" s="172" t="s">
        <v>957</v>
      </c>
      <c r="N73" s="313" t="s">
        <v>1016</v>
      </c>
      <c r="O73" s="113" t="s">
        <v>477</v>
      </c>
      <c r="P73" s="108">
        <v>45595</v>
      </c>
      <c r="Q73" s="50"/>
      <c r="R73" s="157"/>
    </row>
    <row r="74" spans="1:18" ht="43.5" customHeight="1">
      <c r="A74" s="111">
        <v>76</v>
      </c>
      <c r="B74" s="111" t="s">
        <v>660</v>
      </c>
      <c r="C74" s="111" t="s">
        <v>55</v>
      </c>
      <c r="D74" s="111" t="s">
        <v>309</v>
      </c>
      <c r="E74" s="106">
        <v>1215596</v>
      </c>
      <c r="F74" s="111">
        <v>83.811999999999998</v>
      </c>
      <c r="G74" s="111"/>
      <c r="H74" s="116">
        <v>45585</v>
      </c>
      <c r="I74" s="111" t="s">
        <v>768</v>
      </c>
      <c r="J74" s="283" t="s">
        <v>768</v>
      </c>
      <c r="K74" s="172">
        <v>45591</v>
      </c>
      <c r="L74" s="111"/>
      <c r="M74" s="172" t="s">
        <v>1022</v>
      </c>
      <c r="N74" s="313"/>
      <c r="O74" s="113" t="s">
        <v>477</v>
      </c>
      <c r="P74" s="106"/>
      <c r="Q74" s="50"/>
      <c r="R74" s="157"/>
    </row>
    <row r="75" spans="1:18" ht="31.5" customHeight="1">
      <c r="A75" s="111">
        <v>77</v>
      </c>
      <c r="B75" s="111" t="s">
        <v>234</v>
      </c>
      <c r="C75" s="111" t="s">
        <v>25</v>
      </c>
      <c r="D75" s="111" t="s">
        <v>606</v>
      </c>
      <c r="E75" s="106">
        <v>2986642.46</v>
      </c>
      <c r="F75" s="111">
        <v>132.20500000000001</v>
      </c>
      <c r="G75" s="111"/>
      <c r="H75" s="116">
        <v>45586</v>
      </c>
      <c r="I75" s="111" t="s">
        <v>768</v>
      </c>
      <c r="J75" s="283" t="s">
        <v>768</v>
      </c>
      <c r="K75" s="172">
        <v>45603</v>
      </c>
      <c r="L75" s="111"/>
      <c r="M75" s="172" t="s">
        <v>840</v>
      </c>
      <c r="N75" s="313" t="s">
        <v>1018</v>
      </c>
      <c r="O75" s="113"/>
      <c r="P75" s="106"/>
      <c r="Q75" s="50"/>
      <c r="R75" s="157"/>
    </row>
    <row r="76" spans="1:18" ht="31.5" customHeight="1">
      <c r="A76" s="111">
        <v>78</v>
      </c>
      <c r="B76" s="111" t="s">
        <v>632</v>
      </c>
      <c r="C76" s="111" t="s">
        <v>39</v>
      </c>
      <c r="D76" s="111" t="s">
        <v>309</v>
      </c>
      <c r="E76" s="111">
        <v>5320583</v>
      </c>
      <c r="F76" s="111">
        <v>257.27800000000002</v>
      </c>
      <c r="G76" s="111"/>
      <c r="H76" s="116">
        <v>45589</v>
      </c>
      <c r="I76" s="111" t="s">
        <v>768</v>
      </c>
      <c r="J76" s="283" t="s">
        <v>768</v>
      </c>
      <c r="K76" s="172">
        <v>45596</v>
      </c>
      <c r="L76" s="111"/>
      <c r="M76" s="172" t="s">
        <v>1022</v>
      </c>
      <c r="N76" s="313" t="s">
        <v>1017</v>
      </c>
      <c r="O76" s="113" t="s">
        <v>477</v>
      </c>
      <c r="P76" s="106"/>
      <c r="Q76" s="50"/>
      <c r="R76" s="157"/>
    </row>
    <row r="77" spans="1:18" ht="51.5" customHeight="1">
      <c r="A77" s="111">
        <v>79</v>
      </c>
      <c r="B77" s="111" t="s">
        <v>257</v>
      </c>
      <c r="C77" s="111" t="s">
        <v>1023</v>
      </c>
      <c r="D77" s="111" t="s">
        <v>309</v>
      </c>
      <c r="E77" s="111"/>
      <c r="F77" s="111">
        <v>353.16199999999998</v>
      </c>
      <c r="G77" s="111"/>
      <c r="H77" s="116">
        <v>45591</v>
      </c>
      <c r="I77" s="111" t="s">
        <v>768</v>
      </c>
      <c r="J77" s="283" t="s">
        <v>477</v>
      </c>
      <c r="K77" s="172">
        <v>45615</v>
      </c>
      <c r="L77" s="111"/>
      <c r="M77" s="172" t="s">
        <v>989</v>
      </c>
      <c r="N77" s="313" t="s">
        <v>1016</v>
      </c>
      <c r="O77" s="172"/>
      <c r="P77" s="106"/>
      <c r="Q77" s="50"/>
      <c r="R77" s="157"/>
    </row>
    <row r="78" spans="1:18" ht="47" customHeight="1">
      <c r="A78" s="111">
        <v>80</v>
      </c>
      <c r="B78" s="111" t="s">
        <v>210</v>
      </c>
      <c r="C78" s="111" t="s">
        <v>153</v>
      </c>
      <c r="D78" s="111" t="s">
        <v>309</v>
      </c>
      <c r="E78" s="111">
        <v>5188063.13</v>
      </c>
      <c r="F78" s="111">
        <v>309.952</v>
      </c>
      <c r="G78" s="111"/>
      <c r="H78" s="116">
        <v>45595</v>
      </c>
      <c r="I78" s="111" t="s">
        <v>768</v>
      </c>
      <c r="J78" s="285" t="s">
        <v>477</v>
      </c>
      <c r="K78" s="172">
        <v>45620</v>
      </c>
      <c r="L78" s="111"/>
      <c r="M78" s="172" t="s">
        <v>800</v>
      </c>
      <c r="N78" s="313" t="s">
        <v>1016</v>
      </c>
      <c r="O78" s="113"/>
      <c r="P78" s="106"/>
      <c r="Q78" s="50"/>
      <c r="R78" s="157"/>
    </row>
    <row r="79" spans="1:18" ht="36" customHeight="1">
      <c r="A79" s="111">
        <v>83</v>
      </c>
      <c r="B79" s="111" t="s">
        <v>659</v>
      </c>
      <c r="C79" s="111" t="s">
        <v>55</v>
      </c>
      <c r="D79" s="111" t="s">
        <v>309</v>
      </c>
      <c r="E79" s="106">
        <v>1215596</v>
      </c>
      <c r="F79" s="111">
        <v>83.811999999999998</v>
      </c>
      <c r="G79" s="111"/>
      <c r="H79" s="116">
        <v>45602</v>
      </c>
      <c r="I79" s="111" t="s">
        <v>768</v>
      </c>
      <c r="J79" s="283" t="s">
        <v>768</v>
      </c>
      <c r="K79" s="172">
        <v>45605</v>
      </c>
      <c r="L79" s="111"/>
      <c r="M79" s="172" t="s">
        <v>1022</v>
      </c>
      <c r="N79" s="111"/>
      <c r="O79" s="113" t="s">
        <v>477</v>
      </c>
      <c r="P79" s="106"/>
      <c r="Q79" s="50"/>
      <c r="R79" s="157"/>
    </row>
    <row r="80" spans="1:18" ht="40.5" customHeight="1">
      <c r="A80" s="111">
        <v>84</v>
      </c>
      <c r="B80" s="111" t="s">
        <v>452</v>
      </c>
      <c r="C80" s="111" t="s">
        <v>1030</v>
      </c>
      <c r="D80" s="111" t="s">
        <v>309</v>
      </c>
      <c r="E80" s="111"/>
      <c r="F80" s="111">
        <v>117.99</v>
      </c>
      <c r="G80" s="111"/>
      <c r="H80" s="116">
        <v>45601</v>
      </c>
      <c r="I80" s="111" t="s">
        <v>768</v>
      </c>
      <c r="J80" s="283" t="s">
        <v>477</v>
      </c>
      <c r="K80" s="172">
        <v>45609</v>
      </c>
      <c r="L80" s="111"/>
      <c r="M80" s="172" t="s">
        <v>840</v>
      </c>
      <c r="N80" s="111"/>
      <c r="O80" s="172" t="s">
        <v>477</v>
      </c>
      <c r="P80" s="108">
        <v>45611</v>
      </c>
      <c r="Q80" s="50"/>
      <c r="R80" s="157"/>
    </row>
    <row r="81" spans="1:18" ht="41" customHeight="1">
      <c r="A81" s="111">
        <v>85</v>
      </c>
      <c r="B81" s="111" t="s">
        <v>454</v>
      </c>
      <c r="C81" s="111" t="s">
        <v>12</v>
      </c>
      <c r="D81" s="111" t="s">
        <v>253</v>
      </c>
      <c r="E81" s="106">
        <v>881091</v>
      </c>
      <c r="F81" s="111">
        <v>63.346000000000004</v>
      </c>
      <c r="G81" s="111"/>
      <c r="H81" s="116">
        <v>45602</v>
      </c>
      <c r="I81" s="111" t="s">
        <v>768</v>
      </c>
      <c r="J81" s="283" t="s">
        <v>477</v>
      </c>
      <c r="K81" s="172">
        <v>45609</v>
      </c>
      <c r="L81" s="111"/>
      <c r="M81" s="172" t="s">
        <v>840</v>
      </c>
      <c r="N81" s="111"/>
      <c r="O81" s="172" t="s">
        <v>477</v>
      </c>
      <c r="P81" s="108">
        <v>45610</v>
      </c>
      <c r="Q81" s="50"/>
      <c r="R81" s="157"/>
    </row>
    <row r="82" spans="1:18" ht="37.5" customHeight="1">
      <c r="A82" s="111">
        <v>86</v>
      </c>
      <c r="B82" s="111" t="s">
        <v>453</v>
      </c>
      <c r="C82" s="111" t="s">
        <v>71</v>
      </c>
      <c r="D82" s="111" t="s">
        <v>253</v>
      </c>
      <c r="E82" s="106">
        <v>986514</v>
      </c>
      <c r="F82" s="111">
        <v>65.631</v>
      </c>
      <c r="G82" s="111"/>
      <c r="H82" s="116">
        <v>45603</v>
      </c>
      <c r="I82" s="111" t="s">
        <v>768</v>
      </c>
      <c r="J82" s="285" t="s">
        <v>477</v>
      </c>
      <c r="K82" s="172">
        <v>45613</v>
      </c>
      <c r="L82" s="111"/>
      <c r="M82" s="172" t="s">
        <v>840</v>
      </c>
      <c r="N82" s="111"/>
      <c r="O82" s="113" t="s">
        <v>477</v>
      </c>
      <c r="P82" s="108">
        <v>45615</v>
      </c>
      <c r="Q82" s="50"/>
      <c r="R82" s="157"/>
    </row>
    <row r="83" spans="1:18" ht="41.5" customHeight="1">
      <c r="A83" s="111">
        <v>87</v>
      </c>
      <c r="B83" s="111" t="s">
        <v>255</v>
      </c>
      <c r="C83" s="111" t="s">
        <v>11</v>
      </c>
      <c r="D83" s="111" t="s">
        <v>1043</v>
      </c>
      <c r="E83" s="106">
        <v>881091</v>
      </c>
      <c r="F83" s="111">
        <v>63.346000000000004</v>
      </c>
      <c r="G83" s="111"/>
      <c r="H83" s="116">
        <v>45605</v>
      </c>
      <c r="I83" s="111" t="s">
        <v>768</v>
      </c>
      <c r="J83" s="285" t="s">
        <v>1082</v>
      </c>
      <c r="K83" s="172">
        <v>45614</v>
      </c>
      <c r="L83" s="111"/>
      <c r="M83" s="172" t="s">
        <v>992</v>
      </c>
      <c r="N83" s="111"/>
      <c r="O83" s="113"/>
      <c r="P83" s="106"/>
      <c r="Q83" s="50"/>
      <c r="R83" s="157"/>
    </row>
    <row r="84" spans="1:18" ht="37" customHeight="1">
      <c r="A84" s="111">
        <v>88</v>
      </c>
      <c r="B84" s="111" t="s">
        <v>319</v>
      </c>
      <c r="C84" s="111" t="s">
        <v>12</v>
      </c>
      <c r="D84" s="111" t="s">
        <v>253</v>
      </c>
      <c r="E84" s="106">
        <v>881091</v>
      </c>
      <c r="F84" s="111">
        <v>63.346000000000004</v>
      </c>
      <c r="G84" s="111"/>
      <c r="H84" s="116">
        <v>45604</v>
      </c>
      <c r="I84" s="111" t="s">
        <v>768</v>
      </c>
      <c r="J84" s="283" t="s">
        <v>768</v>
      </c>
      <c r="K84" s="172">
        <v>45606</v>
      </c>
      <c r="L84" s="111"/>
      <c r="M84" s="172" t="s">
        <v>1022</v>
      </c>
      <c r="N84" s="111"/>
      <c r="O84" s="113"/>
      <c r="P84" s="106"/>
      <c r="Q84" s="50"/>
      <c r="R84" s="157"/>
    </row>
    <row r="85" spans="1:18" ht="38.5" customHeight="1">
      <c r="A85" s="111">
        <v>90</v>
      </c>
      <c r="B85" s="111" t="s">
        <v>315</v>
      </c>
      <c r="C85" s="111" t="s">
        <v>52</v>
      </c>
      <c r="D85" s="111" t="s">
        <v>1043</v>
      </c>
      <c r="E85" s="111">
        <v>4251845</v>
      </c>
      <c r="F85" s="111">
        <v>255.73099999999999</v>
      </c>
      <c r="G85" s="111"/>
      <c r="H85" s="116">
        <v>45608</v>
      </c>
      <c r="I85" s="111" t="s">
        <v>768</v>
      </c>
      <c r="J85" s="283" t="s">
        <v>768</v>
      </c>
      <c r="K85" s="172">
        <v>45614</v>
      </c>
      <c r="L85" s="111"/>
      <c r="M85" s="172" t="s">
        <v>1022</v>
      </c>
      <c r="N85" s="278"/>
      <c r="O85" s="113"/>
      <c r="P85" s="106"/>
      <c r="Q85" s="50"/>
      <c r="R85" s="157"/>
    </row>
    <row r="86" spans="1:18" ht="38.5" customHeight="1">
      <c r="A86" s="111">
        <v>91</v>
      </c>
      <c r="B86" s="111" t="s">
        <v>683</v>
      </c>
      <c r="C86" s="111" t="s">
        <v>55</v>
      </c>
      <c r="D86" s="111" t="s">
        <v>1043</v>
      </c>
      <c r="E86" s="106">
        <v>986514</v>
      </c>
      <c r="F86" s="111">
        <v>65.631</v>
      </c>
      <c r="G86" s="111"/>
      <c r="H86" s="116">
        <v>45609</v>
      </c>
      <c r="I86" s="111" t="s">
        <v>768</v>
      </c>
      <c r="J86" s="283" t="s">
        <v>768</v>
      </c>
      <c r="K86" s="172">
        <v>45617</v>
      </c>
      <c r="L86" s="111"/>
      <c r="M86" s="172" t="s">
        <v>1040</v>
      </c>
      <c r="N86" s="313" t="s">
        <v>1049</v>
      </c>
      <c r="O86" s="113" t="s">
        <v>477</v>
      </c>
      <c r="P86" s="106"/>
      <c r="Q86" s="50"/>
      <c r="R86" s="157"/>
    </row>
    <row r="87" spans="1:18" ht="49" customHeight="1">
      <c r="A87" s="111">
        <v>92</v>
      </c>
      <c r="B87" s="111" t="s">
        <v>320</v>
      </c>
      <c r="C87" s="111" t="s">
        <v>10</v>
      </c>
      <c r="D87" s="111" t="s">
        <v>1043</v>
      </c>
      <c r="E87" s="111">
        <v>2328166.27</v>
      </c>
      <c r="F87" s="111">
        <v>117.033</v>
      </c>
      <c r="G87" s="111"/>
      <c r="H87" s="116">
        <v>45609</v>
      </c>
      <c r="I87" s="111" t="s">
        <v>768</v>
      </c>
      <c r="J87" s="285" t="s">
        <v>768</v>
      </c>
      <c r="K87" s="172">
        <v>45626</v>
      </c>
      <c r="L87" s="111"/>
      <c r="M87" s="172" t="s">
        <v>992</v>
      </c>
      <c r="N87" s="111"/>
      <c r="O87" s="113"/>
      <c r="P87" s="106"/>
      <c r="Q87" s="50"/>
      <c r="R87" s="157"/>
    </row>
    <row r="88" spans="1:18" ht="36.5" customHeight="1">
      <c r="A88" s="111">
        <v>93</v>
      </c>
      <c r="B88" s="111" t="s">
        <v>649</v>
      </c>
      <c r="C88" s="111" t="s">
        <v>23</v>
      </c>
      <c r="D88" s="111" t="s">
        <v>1043</v>
      </c>
      <c r="E88" s="111">
        <v>1741972</v>
      </c>
      <c r="F88" s="111">
        <v>80.468999999999994</v>
      </c>
      <c r="G88" s="111"/>
      <c r="H88" s="116">
        <v>45611</v>
      </c>
      <c r="I88" s="111" t="s">
        <v>768</v>
      </c>
      <c r="J88" s="285" t="s">
        <v>768</v>
      </c>
      <c r="K88" s="172">
        <v>45618</v>
      </c>
      <c r="L88" s="111"/>
      <c r="M88" s="172" t="s">
        <v>840</v>
      </c>
      <c r="N88" s="111"/>
      <c r="O88" s="113" t="s">
        <v>477</v>
      </c>
      <c r="P88" s="108">
        <v>45618</v>
      </c>
      <c r="Q88" s="50"/>
      <c r="R88" s="157"/>
    </row>
    <row r="89" spans="1:18" ht="50.5" customHeight="1">
      <c r="A89" s="111">
        <v>94</v>
      </c>
      <c r="B89" s="111" t="s">
        <v>314</v>
      </c>
      <c r="C89" s="111" t="s">
        <v>52</v>
      </c>
      <c r="D89" s="111" t="s">
        <v>738</v>
      </c>
      <c r="E89" s="111"/>
      <c r="F89" s="111">
        <v>401.73099999999999</v>
      </c>
      <c r="G89" s="111"/>
      <c r="H89" s="116">
        <v>45612</v>
      </c>
      <c r="I89" s="111" t="s">
        <v>768</v>
      </c>
      <c r="J89" s="285" t="s">
        <v>768</v>
      </c>
      <c r="K89" s="172">
        <v>45626</v>
      </c>
      <c r="L89" s="111"/>
      <c r="M89" s="172" t="s">
        <v>1022</v>
      </c>
      <c r="N89" s="111"/>
      <c r="O89" s="113"/>
      <c r="P89" s="106"/>
      <c r="Q89" s="50"/>
      <c r="R89" s="157"/>
    </row>
    <row r="90" spans="1:18" ht="35" customHeight="1">
      <c r="A90" s="111">
        <v>95</v>
      </c>
      <c r="B90" s="111" t="s">
        <v>321</v>
      </c>
      <c r="C90" s="111" t="s">
        <v>12</v>
      </c>
      <c r="D90" s="111" t="s">
        <v>1043</v>
      </c>
      <c r="E90" s="106">
        <v>881091</v>
      </c>
      <c r="F90" s="111">
        <v>63.346000000000004</v>
      </c>
      <c r="G90" s="111"/>
      <c r="H90" s="116">
        <v>45613</v>
      </c>
      <c r="I90" s="111" t="s">
        <v>768</v>
      </c>
      <c r="J90" s="285" t="s">
        <v>768</v>
      </c>
      <c r="K90" s="172">
        <v>45638</v>
      </c>
      <c r="L90" s="111"/>
      <c r="M90" s="172" t="s">
        <v>1085</v>
      </c>
      <c r="N90" s="111"/>
      <c r="O90" s="113"/>
      <c r="P90" s="106"/>
      <c r="Q90" s="50"/>
      <c r="R90" s="157"/>
    </row>
    <row r="91" spans="1:18" ht="28" customHeight="1">
      <c r="A91" s="111">
        <v>96</v>
      </c>
      <c r="B91" s="111" t="s">
        <v>692</v>
      </c>
      <c r="C91" s="111" t="s">
        <v>1062</v>
      </c>
      <c r="D91" s="111" t="s">
        <v>1043</v>
      </c>
      <c r="E91" s="111"/>
      <c r="F91" s="111">
        <v>71.290000000000006</v>
      </c>
      <c r="G91" s="111"/>
      <c r="H91" s="116">
        <v>45616</v>
      </c>
      <c r="I91" s="111" t="s">
        <v>768</v>
      </c>
      <c r="J91" s="285" t="s">
        <v>768</v>
      </c>
      <c r="K91" s="172">
        <v>45636</v>
      </c>
      <c r="L91" s="111"/>
      <c r="M91" s="172" t="s">
        <v>840</v>
      </c>
      <c r="N91" s="111"/>
      <c r="O91" s="113" t="s">
        <v>477</v>
      </c>
      <c r="P91" s="106"/>
      <c r="Q91" s="50"/>
      <c r="R91" s="157"/>
    </row>
    <row r="92" spans="1:18" ht="45" customHeight="1">
      <c r="A92" s="111">
        <v>97</v>
      </c>
      <c r="B92" s="111" t="s">
        <v>447</v>
      </c>
      <c r="C92" s="111" t="s">
        <v>11</v>
      </c>
      <c r="D92" s="111" t="s">
        <v>1043</v>
      </c>
      <c r="E92" s="106">
        <v>881091</v>
      </c>
      <c r="F92" s="111">
        <v>63.346000000000004</v>
      </c>
      <c r="G92" s="111"/>
      <c r="H92" s="116">
        <v>45614</v>
      </c>
      <c r="I92" s="296" t="s">
        <v>768</v>
      </c>
      <c r="J92" s="285" t="s">
        <v>768</v>
      </c>
      <c r="K92" s="172">
        <v>45622</v>
      </c>
      <c r="L92" s="111"/>
      <c r="M92" s="172" t="s">
        <v>840</v>
      </c>
      <c r="N92" s="111"/>
      <c r="O92" s="113" t="s">
        <v>477</v>
      </c>
      <c r="P92" s="108">
        <v>45624</v>
      </c>
      <c r="Q92" s="50"/>
      <c r="R92" s="157"/>
    </row>
    <row r="93" spans="1:18" ht="35.5" customHeight="1">
      <c r="A93" s="111">
        <v>98</v>
      </c>
      <c r="B93" s="111" t="s">
        <v>316</v>
      </c>
      <c r="C93" s="111" t="s">
        <v>12</v>
      </c>
      <c r="D93" s="111" t="s">
        <v>309</v>
      </c>
      <c r="E93" s="106">
        <v>1086615</v>
      </c>
      <c r="F93" s="111">
        <v>80.771000000000001</v>
      </c>
      <c r="G93" s="111"/>
      <c r="H93" s="116">
        <v>45614</v>
      </c>
      <c r="I93" s="111" t="s">
        <v>768</v>
      </c>
      <c r="J93" s="285" t="s">
        <v>768</v>
      </c>
      <c r="K93" s="172">
        <v>45618</v>
      </c>
      <c r="L93" s="111"/>
      <c r="M93" s="172" t="s">
        <v>1022</v>
      </c>
      <c r="N93" s="111"/>
      <c r="O93" s="113"/>
      <c r="P93" s="106"/>
      <c r="Q93" s="50"/>
      <c r="R93" s="157"/>
    </row>
    <row r="94" spans="1:18" ht="47" customHeight="1">
      <c r="A94" s="111">
        <v>99</v>
      </c>
      <c r="B94" s="111" t="s">
        <v>450</v>
      </c>
      <c r="C94" s="111" t="s">
        <v>80</v>
      </c>
      <c r="D94" s="111" t="s">
        <v>1043</v>
      </c>
      <c r="E94" s="111">
        <v>1598139</v>
      </c>
      <c r="F94" s="111">
        <v>79.944000000000003</v>
      </c>
      <c r="G94" s="111"/>
      <c r="H94" s="116">
        <v>45619</v>
      </c>
      <c r="I94" s="111" t="s">
        <v>768</v>
      </c>
      <c r="J94" s="283" t="s">
        <v>768</v>
      </c>
      <c r="K94" s="172">
        <v>45626</v>
      </c>
      <c r="L94" s="111"/>
      <c r="M94" s="172" t="s">
        <v>840</v>
      </c>
      <c r="N94" s="111"/>
      <c r="O94" s="113" t="s">
        <v>768</v>
      </c>
      <c r="P94" s="106"/>
      <c r="Q94" s="50"/>
      <c r="R94" s="157"/>
    </row>
    <row r="95" spans="1:18" ht="36.5" customHeight="1">
      <c r="A95" s="111">
        <v>100</v>
      </c>
      <c r="B95" s="111" t="s">
        <v>431</v>
      </c>
      <c r="C95" s="111" t="s">
        <v>12</v>
      </c>
      <c r="D95" s="111" t="s">
        <v>1083</v>
      </c>
      <c r="E95" s="106">
        <v>881091</v>
      </c>
      <c r="F95" s="111">
        <v>63.345999999999997</v>
      </c>
      <c r="G95" s="111"/>
      <c r="H95" s="116">
        <v>45619</v>
      </c>
      <c r="I95" s="111" t="s">
        <v>768</v>
      </c>
      <c r="J95" s="283" t="s">
        <v>768</v>
      </c>
      <c r="K95" s="172">
        <v>45625</v>
      </c>
      <c r="L95" s="111"/>
      <c r="M95" s="172" t="s">
        <v>1063</v>
      </c>
      <c r="N95" s="111"/>
      <c r="O95" s="113" t="s">
        <v>768</v>
      </c>
      <c r="P95" s="106"/>
      <c r="Q95" s="50"/>
      <c r="R95" s="157"/>
    </row>
    <row r="96" spans="1:18" ht="40.5" customHeight="1">
      <c r="A96" s="111">
        <v>101</v>
      </c>
      <c r="B96" s="111" t="s">
        <v>317</v>
      </c>
      <c r="C96" s="111" t="s">
        <v>12</v>
      </c>
      <c r="D96" s="111" t="s">
        <v>1043</v>
      </c>
      <c r="E96" s="106">
        <v>881091</v>
      </c>
      <c r="F96" s="111">
        <v>63.345999999999997</v>
      </c>
      <c r="G96" s="111"/>
      <c r="H96" s="116">
        <v>45621</v>
      </c>
      <c r="I96" s="111" t="s">
        <v>768</v>
      </c>
      <c r="J96" s="285" t="s">
        <v>477</v>
      </c>
      <c r="K96" s="172">
        <v>45626</v>
      </c>
      <c r="L96" s="111"/>
      <c r="M96" s="172" t="s">
        <v>1022</v>
      </c>
      <c r="N96" s="111"/>
      <c r="O96" s="113"/>
      <c r="P96" s="106"/>
      <c r="Q96" s="50"/>
      <c r="R96" s="157"/>
    </row>
    <row r="97" spans="1:18" ht="39.5" customHeight="1">
      <c r="A97" s="111">
        <v>102</v>
      </c>
      <c r="B97" s="111" t="s">
        <v>440</v>
      </c>
      <c r="C97" s="111" t="s">
        <v>10</v>
      </c>
      <c r="D97" s="111" t="s">
        <v>1043</v>
      </c>
      <c r="E97" s="111">
        <v>2328166.27</v>
      </c>
      <c r="F97" s="111">
        <v>117.033</v>
      </c>
      <c r="G97" s="111"/>
      <c r="H97" s="116">
        <v>45619</v>
      </c>
      <c r="I97" s="111" t="s">
        <v>768</v>
      </c>
      <c r="J97" s="283" t="s">
        <v>768</v>
      </c>
      <c r="K97" s="172">
        <v>45626</v>
      </c>
      <c r="L97" s="111"/>
      <c r="M97" s="172" t="s">
        <v>840</v>
      </c>
      <c r="N97" s="111"/>
      <c r="O97" s="172" t="s">
        <v>768</v>
      </c>
      <c r="P97" s="106"/>
      <c r="Q97" s="50"/>
      <c r="R97" s="157"/>
    </row>
    <row r="98" spans="1:18" ht="36" customHeight="1">
      <c r="A98" s="111">
        <v>103</v>
      </c>
      <c r="B98" s="111" t="s">
        <v>443</v>
      </c>
      <c r="C98" s="111" t="s">
        <v>11</v>
      </c>
      <c r="D98" s="111" t="s">
        <v>738</v>
      </c>
      <c r="E98" s="111">
        <v>1686873</v>
      </c>
      <c r="F98" s="111">
        <v>109.919</v>
      </c>
      <c r="G98" s="111"/>
      <c r="H98" s="116">
        <v>45627</v>
      </c>
      <c r="I98" s="111" t="s">
        <v>768</v>
      </c>
      <c r="J98" s="285" t="s">
        <v>768</v>
      </c>
      <c r="K98" s="172">
        <v>45634</v>
      </c>
      <c r="L98" s="111"/>
      <c r="M98" s="172" t="s">
        <v>1102</v>
      </c>
      <c r="N98" s="111"/>
      <c r="O98" s="113" t="s">
        <v>768</v>
      </c>
      <c r="P98" s="106"/>
      <c r="Q98" s="50"/>
      <c r="R98" s="157"/>
    </row>
    <row r="99" spans="1:18" ht="47.5" customHeight="1">
      <c r="A99" s="111"/>
      <c r="B99" s="111" t="s">
        <v>283</v>
      </c>
      <c r="C99" s="111" t="s">
        <v>22</v>
      </c>
      <c r="D99" s="111" t="s">
        <v>1043</v>
      </c>
      <c r="E99" s="106">
        <v>986514</v>
      </c>
      <c r="F99" s="111">
        <v>65.631</v>
      </c>
      <c r="G99" s="111"/>
      <c r="H99" s="116">
        <v>45624</v>
      </c>
      <c r="I99" s="111" t="s">
        <v>768</v>
      </c>
      <c r="J99" s="285" t="s">
        <v>768</v>
      </c>
      <c r="K99" s="172">
        <v>45626</v>
      </c>
      <c r="L99" s="111"/>
      <c r="M99" s="172" t="s">
        <v>1086</v>
      </c>
      <c r="N99" s="111"/>
      <c r="O99" s="172"/>
      <c r="P99" s="106"/>
      <c r="Q99" s="50"/>
      <c r="R99" s="157"/>
    </row>
    <row r="100" spans="1:18" ht="47" customHeight="1">
      <c r="A100" s="111">
        <v>105</v>
      </c>
      <c r="B100" s="111" t="s">
        <v>437</v>
      </c>
      <c r="C100" s="111" t="s">
        <v>12</v>
      </c>
      <c r="D100" s="111" t="s">
        <v>1043</v>
      </c>
      <c r="E100" s="106">
        <v>881091</v>
      </c>
      <c r="F100" s="111">
        <v>63.346000000000004</v>
      </c>
      <c r="G100" s="111"/>
      <c r="H100" s="116">
        <v>45624</v>
      </c>
      <c r="I100" s="111" t="s">
        <v>768</v>
      </c>
      <c r="J100" s="285" t="s">
        <v>768</v>
      </c>
      <c r="K100" s="172">
        <v>45646</v>
      </c>
      <c r="L100" s="111"/>
      <c r="M100" s="172" t="s">
        <v>1084</v>
      </c>
      <c r="N100" s="111"/>
      <c r="O100" s="113"/>
      <c r="P100" s="106"/>
      <c r="Q100" s="50"/>
      <c r="R100" s="157"/>
    </row>
    <row r="101" spans="1:18" ht="39.5" customHeight="1">
      <c r="A101" s="111">
        <v>106</v>
      </c>
      <c r="B101" s="111" t="s">
        <v>247</v>
      </c>
      <c r="C101" s="111" t="s">
        <v>54</v>
      </c>
      <c r="D101" s="111" t="s">
        <v>309</v>
      </c>
      <c r="E101" s="111">
        <v>5188063.13</v>
      </c>
      <c r="F101" s="111">
        <v>309.952</v>
      </c>
      <c r="G101" s="111"/>
      <c r="H101" s="116">
        <v>45624</v>
      </c>
      <c r="I101" s="296" t="s">
        <v>768</v>
      </c>
      <c r="J101" s="287" t="s">
        <v>768</v>
      </c>
      <c r="K101" s="172">
        <v>45636</v>
      </c>
      <c r="L101" s="111"/>
      <c r="M101" s="172" t="s">
        <v>1064</v>
      </c>
      <c r="N101" s="111"/>
      <c r="O101" s="172"/>
      <c r="P101" s="111"/>
      <c r="Q101" s="321"/>
      <c r="R101" s="168"/>
    </row>
    <row r="102" spans="1:18" ht="46" customHeight="1">
      <c r="A102" s="111">
        <v>107</v>
      </c>
      <c r="B102" s="111" t="s">
        <v>300</v>
      </c>
      <c r="C102" s="111" t="s">
        <v>10</v>
      </c>
      <c r="D102" s="111" t="s">
        <v>309</v>
      </c>
      <c r="E102" s="111">
        <v>3074652.99</v>
      </c>
      <c r="F102" s="111">
        <v>138.08600000000001</v>
      </c>
      <c r="G102" s="111"/>
      <c r="H102" s="116">
        <v>45625</v>
      </c>
      <c r="I102" s="111" t="s">
        <v>768</v>
      </c>
      <c r="J102" s="285" t="s">
        <v>768</v>
      </c>
      <c r="K102" s="172">
        <v>45640</v>
      </c>
      <c r="L102" s="111"/>
      <c r="M102" s="172" t="s">
        <v>992</v>
      </c>
      <c r="N102" s="111"/>
      <c r="O102" s="113"/>
      <c r="P102" s="106"/>
      <c r="Q102" s="50"/>
      <c r="R102" s="157"/>
    </row>
    <row r="103" spans="1:18" ht="46.5" customHeight="1">
      <c r="A103" s="111">
        <v>108</v>
      </c>
      <c r="B103" s="111" t="s">
        <v>427</v>
      </c>
      <c r="C103" s="111" t="s">
        <v>80</v>
      </c>
      <c r="D103" s="111" t="s">
        <v>1043</v>
      </c>
      <c r="E103" s="111">
        <v>1598139</v>
      </c>
      <c r="F103" s="111">
        <v>79.944000000000003</v>
      </c>
      <c r="G103" s="111"/>
      <c r="H103" s="116">
        <v>45627</v>
      </c>
      <c r="I103" s="111" t="s">
        <v>768</v>
      </c>
      <c r="J103" s="283" t="s">
        <v>768</v>
      </c>
      <c r="K103" s="172">
        <v>45634</v>
      </c>
      <c r="L103" s="111"/>
      <c r="M103" s="172" t="s">
        <v>1100</v>
      </c>
      <c r="N103" s="111"/>
      <c r="O103" s="113" t="s">
        <v>768</v>
      </c>
      <c r="P103" s="106"/>
      <c r="Q103" s="50"/>
      <c r="R103" s="157"/>
    </row>
    <row r="104" spans="1:18" ht="69.5" customHeight="1">
      <c r="A104" s="111">
        <v>109</v>
      </c>
      <c r="B104" s="111" t="s">
        <v>310</v>
      </c>
      <c r="C104" s="111" t="s">
        <v>80</v>
      </c>
      <c r="D104" s="111" t="s">
        <v>309</v>
      </c>
      <c r="E104" s="111">
        <v>2122856.48</v>
      </c>
      <c r="F104" s="111">
        <v>98.820999999999998</v>
      </c>
      <c r="G104" s="111"/>
      <c r="H104" s="116">
        <v>45626</v>
      </c>
      <c r="I104" s="111" t="s">
        <v>768</v>
      </c>
      <c r="J104" s="285" t="s">
        <v>768</v>
      </c>
      <c r="K104" s="172">
        <v>45654</v>
      </c>
      <c r="L104" s="111"/>
      <c r="M104" s="172" t="s">
        <v>1128</v>
      </c>
      <c r="N104" s="111"/>
      <c r="O104" s="113"/>
      <c r="P104" s="106"/>
      <c r="Q104" s="50"/>
      <c r="R104" s="157"/>
    </row>
    <row r="105" spans="1:18" ht="66" customHeight="1">
      <c r="A105" s="111">
        <v>110</v>
      </c>
      <c r="B105" s="111" t="s">
        <v>292</v>
      </c>
      <c r="C105" s="111" t="s">
        <v>212</v>
      </c>
      <c r="D105" s="111" t="s">
        <v>1043</v>
      </c>
      <c r="E105" s="111">
        <v>4465782</v>
      </c>
      <c r="F105" s="308">
        <v>224.07</v>
      </c>
      <c r="G105" s="308"/>
      <c r="H105" s="116">
        <v>45626</v>
      </c>
      <c r="I105" s="111" t="s">
        <v>768</v>
      </c>
      <c r="J105" s="285" t="s">
        <v>768</v>
      </c>
      <c r="K105" s="172">
        <v>45657</v>
      </c>
      <c r="L105" s="111"/>
      <c r="M105" s="172" t="s">
        <v>1103</v>
      </c>
      <c r="N105" s="111"/>
      <c r="O105" s="113"/>
      <c r="P105" s="106"/>
      <c r="Q105" s="50"/>
      <c r="R105" s="157"/>
    </row>
    <row r="106" spans="1:18" ht="44.5" customHeight="1">
      <c r="A106" s="111">
        <v>111</v>
      </c>
      <c r="B106" s="111" t="s">
        <v>278</v>
      </c>
      <c r="C106" s="111" t="s">
        <v>1093</v>
      </c>
      <c r="D106" s="111" t="s">
        <v>309</v>
      </c>
      <c r="E106" s="111"/>
      <c r="F106" s="111">
        <v>239.92599999999999</v>
      </c>
      <c r="G106" s="111"/>
      <c r="H106" s="116">
        <v>45628</v>
      </c>
      <c r="I106" s="111" t="s">
        <v>768</v>
      </c>
      <c r="J106" s="285" t="s">
        <v>768</v>
      </c>
      <c r="K106" s="172">
        <v>45648</v>
      </c>
      <c r="L106" s="111"/>
      <c r="M106" s="172" t="s">
        <v>1104</v>
      </c>
      <c r="N106" s="111"/>
      <c r="O106" s="113"/>
      <c r="P106" s="106"/>
      <c r="Q106" s="50"/>
      <c r="R106" s="157"/>
    </row>
    <row r="107" spans="1:18" ht="40" customHeight="1">
      <c r="A107" s="111">
        <v>112</v>
      </c>
      <c r="B107" s="111" t="s">
        <v>690</v>
      </c>
      <c r="C107" s="111" t="s">
        <v>11</v>
      </c>
      <c r="D107" s="111" t="s">
        <v>1043</v>
      </c>
      <c r="E107" s="106">
        <v>881091</v>
      </c>
      <c r="F107" s="111">
        <v>63.346000000000004</v>
      </c>
      <c r="G107" s="111"/>
      <c r="H107" s="116">
        <v>45627</v>
      </c>
      <c r="I107" s="111" t="s">
        <v>768</v>
      </c>
      <c r="J107" s="283" t="s">
        <v>768</v>
      </c>
      <c r="K107" s="172">
        <v>45632</v>
      </c>
      <c r="L107" s="111"/>
      <c r="M107" s="172" t="s">
        <v>1101</v>
      </c>
      <c r="N107" s="111"/>
      <c r="O107" s="113" t="s">
        <v>768</v>
      </c>
      <c r="P107" s="106"/>
      <c r="Q107" s="50"/>
      <c r="R107" s="157"/>
    </row>
    <row r="108" spans="1:18" ht="63.5" customHeight="1">
      <c r="A108" s="111">
        <v>113</v>
      </c>
      <c r="B108" s="111" t="s">
        <v>269</v>
      </c>
      <c r="C108" s="111" t="s">
        <v>54</v>
      </c>
      <c r="D108" s="111" t="s">
        <v>309</v>
      </c>
      <c r="E108" s="111">
        <v>5188063.13</v>
      </c>
      <c r="F108" s="111">
        <v>309.952</v>
      </c>
      <c r="G108" s="111"/>
      <c r="H108" s="116">
        <v>45649</v>
      </c>
      <c r="I108" s="296" t="s">
        <v>768</v>
      </c>
      <c r="J108" s="285" t="s">
        <v>768</v>
      </c>
      <c r="K108" s="172">
        <v>45657</v>
      </c>
      <c r="L108" s="111"/>
      <c r="M108" s="172" t="s">
        <v>1104</v>
      </c>
      <c r="N108" s="111"/>
      <c r="O108" s="113"/>
      <c r="P108" s="106"/>
      <c r="Q108" s="50"/>
      <c r="R108" s="157"/>
    </row>
    <row r="109" spans="1:18" ht="48" customHeight="1">
      <c r="A109" s="111">
        <v>114</v>
      </c>
      <c r="B109" s="111" t="s">
        <v>312</v>
      </c>
      <c r="C109" s="111" t="s">
        <v>71</v>
      </c>
      <c r="D109" s="111" t="s">
        <v>606</v>
      </c>
      <c r="E109" s="111">
        <v>1442822</v>
      </c>
      <c r="F109" s="111">
        <v>94.623000000000005</v>
      </c>
      <c r="G109" s="111"/>
      <c r="H109" s="116">
        <v>45633</v>
      </c>
      <c r="I109" s="111" t="s">
        <v>768</v>
      </c>
      <c r="J109" s="285" t="s">
        <v>768</v>
      </c>
      <c r="K109" s="172">
        <v>45638</v>
      </c>
      <c r="L109" s="111"/>
      <c r="M109" s="172" t="s">
        <v>1112</v>
      </c>
      <c r="N109" s="111"/>
      <c r="O109" s="113"/>
      <c r="P109" s="106"/>
      <c r="Q109" s="50"/>
      <c r="R109" s="157"/>
    </row>
    <row r="110" spans="1:18" ht="54" customHeight="1">
      <c r="A110" s="111">
        <v>115</v>
      </c>
      <c r="B110" s="111" t="s">
        <v>463</v>
      </c>
      <c r="C110" s="111" t="s">
        <v>1108</v>
      </c>
      <c r="D110" s="111" t="s">
        <v>1043</v>
      </c>
      <c r="E110" s="111"/>
      <c r="F110" s="111">
        <v>206.583</v>
      </c>
      <c r="G110" s="111"/>
      <c r="H110" s="116">
        <v>45635</v>
      </c>
      <c r="I110" s="111" t="s">
        <v>768</v>
      </c>
      <c r="J110" s="285" t="s">
        <v>768</v>
      </c>
      <c r="K110" s="172">
        <v>45649</v>
      </c>
      <c r="L110" s="111"/>
      <c r="M110" s="172" t="s">
        <v>840</v>
      </c>
      <c r="N110" s="111"/>
      <c r="O110" s="113" t="s">
        <v>768</v>
      </c>
      <c r="P110" s="108">
        <v>45649</v>
      </c>
      <c r="Q110" s="50"/>
      <c r="R110" s="157"/>
    </row>
    <row r="111" spans="1:18" ht="64.5" customHeight="1">
      <c r="A111" s="111">
        <v>116</v>
      </c>
      <c r="B111" s="111" t="s">
        <v>449</v>
      </c>
      <c r="C111" s="111" t="s">
        <v>55</v>
      </c>
      <c r="D111" s="111" t="s">
        <v>1043</v>
      </c>
      <c r="E111" s="106">
        <v>986514</v>
      </c>
      <c r="F111" s="111">
        <v>65.631</v>
      </c>
      <c r="G111" s="111"/>
      <c r="H111" s="116">
        <v>45634</v>
      </c>
      <c r="I111" s="111" t="s">
        <v>768</v>
      </c>
      <c r="J111" s="285" t="s">
        <v>768</v>
      </c>
      <c r="K111" s="172">
        <v>45638</v>
      </c>
      <c r="L111" s="111"/>
      <c r="M111" s="172" t="s">
        <v>840</v>
      </c>
      <c r="N111" s="111"/>
      <c r="O111" s="113" t="s">
        <v>768</v>
      </c>
      <c r="P111" s="106"/>
      <c r="Q111" s="50"/>
      <c r="R111" s="157"/>
    </row>
    <row r="112" spans="1:18" ht="30" customHeight="1">
      <c r="A112" s="111">
        <v>117</v>
      </c>
      <c r="B112" s="111" t="s">
        <v>461</v>
      </c>
      <c r="C112" s="111" t="s">
        <v>71</v>
      </c>
      <c r="D112" s="111" t="s">
        <v>1043</v>
      </c>
      <c r="E112" s="106">
        <v>986514</v>
      </c>
      <c r="F112" s="111">
        <v>65.631</v>
      </c>
      <c r="G112" s="111"/>
      <c r="H112" s="116">
        <v>45635</v>
      </c>
      <c r="I112" s="111" t="s">
        <v>768</v>
      </c>
      <c r="J112" s="285" t="s">
        <v>768</v>
      </c>
      <c r="K112" s="172">
        <v>45641</v>
      </c>
      <c r="L112" s="111"/>
      <c r="M112" s="172" t="s">
        <v>1110</v>
      </c>
      <c r="N112" s="111"/>
      <c r="O112" s="113" t="s">
        <v>768</v>
      </c>
      <c r="P112" s="108">
        <v>45641</v>
      </c>
      <c r="Q112" s="50"/>
      <c r="R112" s="157"/>
    </row>
    <row r="113" spans="1:18" ht="30" customHeight="1">
      <c r="A113" s="111">
        <v>118</v>
      </c>
      <c r="B113" s="111" t="s">
        <v>416</v>
      </c>
      <c r="C113" s="111" t="s">
        <v>12</v>
      </c>
      <c r="D113" s="111" t="s">
        <v>1043</v>
      </c>
      <c r="E113" s="106">
        <v>881091</v>
      </c>
      <c r="F113" s="111">
        <v>63.346000000000004</v>
      </c>
      <c r="G113" s="111"/>
      <c r="H113" s="116">
        <v>45636</v>
      </c>
      <c r="I113" s="111" t="s">
        <v>768</v>
      </c>
      <c r="J113" s="285" t="s">
        <v>768</v>
      </c>
      <c r="K113" s="172">
        <v>45641</v>
      </c>
      <c r="L113" s="111"/>
      <c r="M113" s="172" t="s">
        <v>1102</v>
      </c>
      <c r="N113" s="111"/>
      <c r="O113" s="113" t="s">
        <v>768</v>
      </c>
      <c r="P113" s="106"/>
      <c r="Q113" s="50"/>
      <c r="R113" s="157"/>
    </row>
    <row r="114" spans="1:18" ht="58.5" customHeight="1">
      <c r="A114" s="111">
        <v>119</v>
      </c>
      <c r="B114" s="111" t="s">
        <v>261</v>
      </c>
      <c r="C114" s="111" t="s">
        <v>1111</v>
      </c>
      <c r="D114" s="111" t="s">
        <v>309</v>
      </c>
      <c r="E114" s="111">
        <v>5611385.9699999997</v>
      </c>
      <c r="F114" s="111">
        <v>341.95</v>
      </c>
      <c r="G114" s="111"/>
      <c r="H114" s="116">
        <v>45636</v>
      </c>
      <c r="I114" s="296" t="s">
        <v>768</v>
      </c>
      <c r="J114" s="285" t="s">
        <v>768</v>
      </c>
      <c r="K114" s="172">
        <v>45650</v>
      </c>
      <c r="L114" s="111"/>
      <c r="M114" s="172" t="s">
        <v>1129</v>
      </c>
      <c r="N114" s="111"/>
      <c r="O114" s="113"/>
      <c r="P114" s="106"/>
      <c r="Q114" s="50"/>
      <c r="R114" s="157"/>
    </row>
    <row r="115" spans="1:18" ht="59" customHeight="1">
      <c r="A115" s="111">
        <v>120</v>
      </c>
      <c r="B115" s="111" t="s">
        <v>249</v>
      </c>
      <c r="C115" s="111" t="s">
        <v>22</v>
      </c>
      <c r="D115" s="111" t="s">
        <v>606</v>
      </c>
      <c r="E115" s="111">
        <v>1442822</v>
      </c>
      <c r="F115" s="111">
        <v>94.623000000000005</v>
      </c>
      <c r="G115" s="111"/>
      <c r="H115" s="116">
        <v>45647</v>
      </c>
      <c r="I115" s="111" t="s">
        <v>768</v>
      </c>
      <c r="J115" s="285" t="s">
        <v>768</v>
      </c>
      <c r="K115" s="172">
        <v>45654</v>
      </c>
      <c r="L115" s="111"/>
      <c r="M115" s="172" t="s">
        <v>1066</v>
      </c>
      <c r="N115" s="111"/>
      <c r="O115" s="113"/>
      <c r="P115" s="106"/>
      <c r="Q115" s="50"/>
      <c r="R115" s="157"/>
    </row>
    <row r="116" spans="1:18" ht="49" customHeight="1">
      <c r="A116" s="111">
        <v>121</v>
      </c>
      <c r="B116" s="111" t="s">
        <v>448</v>
      </c>
      <c r="C116" s="111" t="s">
        <v>55</v>
      </c>
      <c r="D116" s="111" t="s">
        <v>1043</v>
      </c>
      <c r="E116" s="106">
        <v>986514</v>
      </c>
      <c r="F116" s="111">
        <v>65.631</v>
      </c>
      <c r="G116" s="111"/>
      <c r="H116" s="116">
        <v>45640</v>
      </c>
      <c r="I116" s="111" t="s">
        <v>768</v>
      </c>
      <c r="J116" s="285" t="s">
        <v>768</v>
      </c>
      <c r="K116" s="172">
        <v>45647</v>
      </c>
      <c r="L116" s="111"/>
      <c r="M116" s="172" t="s">
        <v>1103</v>
      </c>
      <c r="N116" s="111"/>
      <c r="O116" s="113" t="s">
        <v>477</v>
      </c>
      <c r="P116" s="106"/>
      <c r="Q116" s="50"/>
      <c r="R116" s="157"/>
    </row>
    <row r="117" spans="1:18" ht="50" customHeight="1">
      <c r="A117" s="111">
        <v>122</v>
      </c>
      <c r="B117" s="111" t="s">
        <v>295</v>
      </c>
      <c r="C117" s="111" t="s">
        <v>11</v>
      </c>
      <c r="D117" s="111" t="s">
        <v>1043</v>
      </c>
      <c r="E117" s="106">
        <v>881091</v>
      </c>
      <c r="F117" s="111">
        <v>63.346000000000004</v>
      </c>
      <c r="G117" s="111"/>
      <c r="H117" s="116">
        <v>45640</v>
      </c>
      <c r="I117" s="111" t="s">
        <v>768</v>
      </c>
      <c r="J117" s="285" t="s">
        <v>768</v>
      </c>
      <c r="K117" s="172">
        <v>45647</v>
      </c>
      <c r="L117" s="111"/>
      <c r="M117" s="172" t="s">
        <v>1115</v>
      </c>
      <c r="N117" s="111"/>
      <c r="O117" s="113"/>
      <c r="P117" s="106"/>
      <c r="Q117" s="50"/>
      <c r="R117" s="157"/>
    </row>
    <row r="118" spans="1:18" ht="72" customHeight="1">
      <c r="A118" s="111">
        <v>123</v>
      </c>
      <c r="B118" s="111" t="s">
        <v>258</v>
      </c>
      <c r="C118" s="111" t="s">
        <v>8</v>
      </c>
      <c r="D118" s="111" t="s">
        <v>309</v>
      </c>
      <c r="E118" s="111">
        <v>5611385.9699999997</v>
      </c>
      <c r="F118" s="111">
        <v>341.95</v>
      </c>
      <c r="G118" s="111"/>
      <c r="H118" s="116">
        <v>45642</v>
      </c>
      <c r="I118" s="111" t="s">
        <v>768</v>
      </c>
      <c r="J118" s="285" t="s">
        <v>768</v>
      </c>
      <c r="K118" s="172">
        <v>45661</v>
      </c>
      <c r="L118" s="111"/>
      <c r="M118" s="172" t="s">
        <v>1115</v>
      </c>
      <c r="N118" s="111"/>
      <c r="O118" s="172"/>
      <c r="P118" s="106"/>
      <c r="Q118" s="50"/>
      <c r="R118" s="157"/>
    </row>
    <row r="119" spans="1:18" ht="60.5" customHeight="1">
      <c r="A119" s="111">
        <v>124</v>
      </c>
      <c r="B119" s="111" t="s">
        <v>259</v>
      </c>
      <c r="C119" s="111" t="s">
        <v>55</v>
      </c>
      <c r="D119" s="111" t="s">
        <v>309</v>
      </c>
      <c r="E119" s="106">
        <v>1215596</v>
      </c>
      <c r="F119" s="111">
        <v>83.811999999999998</v>
      </c>
      <c r="G119" s="111"/>
      <c r="H119" s="116">
        <v>45650</v>
      </c>
      <c r="I119" s="111" t="s">
        <v>768</v>
      </c>
      <c r="J119" s="285" t="s">
        <v>768</v>
      </c>
      <c r="K119" s="172">
        <v>45654</v>
      </c>
      <c r="L119" s="111"/>
      <c r="M119" s="172" t="s">
        <v>1129</v>
      </c>
      <c r="N119" s="111"/>
      <c r="O119" s="113"/>
      <c r="P119" s="106"/>
      <c r="Q119" s="50"/>
      <c r="R119" s="157"/>
    </row>
    <row r="120" spans="1:18" ht="71.5" customHeight="1">
      <c r="A120" s="111">
        <v>125</v>
      </c>
      <c r="B120" s="111" t="s">
        <v>304</v>
      </c>
      <c r="C120" s="111" t="s">
        <v>71</v>
      </c>
      <c r="D120" s="111" t="s">
        <v>309</v>
      </c>
      <c r="E120" s="106">
        <v>1215596</v>
      </c>
      <c r="F120" s="111">
        <v>83.811999999999998</v>
      </c>
      <c r="G120" s="111"/>
      <c r="H120" s="116">
        <v>45656</v>
      </c>
      <c r="I120" s="111" t="s">
        <v>477</v>
      </c>
      <c r="J120" s="283" t="s">
        <v>477</v>
      </c>
      <c r="K120" s="172">
        <v>45664</v>
      </c>
      <c r="L120" s="111"/>
      <c r="M120" s="172" t="s">
        <v>1128</v>
      </c>
      <c r="N120" s="111"/>
      <c r="O120" s="113"/>
      <c r="P120" s="106"/>
      <c r="Q120" s="50"/>
      <c r="R120" s="157"/>
    </row>
    <row r="121" spans="1:18" ht="62" customHeight="1">
      <c r="A121" s="111">
        <v>126</v>
      </c>
      <c r="B121" s="111" t="s">
        <v>296</v>
      </c>
      <c r="C121" s="111" t="s">
        <v>11</v>
      </c>
      <c r="D121" s="111" t="s">
        <v>309</v>
      </c>
      <c r="E121" s="106">
        <v>1086615</v>
      </c>
      <c r="F121" s="111">
        <v>80.771000000000001</v>
      </c>
      <c r="G121" s="111"/>
      <c r="H121" s="116">
        <v>45643</v>
      </c>
      <c r="I121" s="111" t="s">
        <v>768</v>
      </c>
      <c r="J121" s="285" t="s">
        <v>768</v>
      </c>
      <c r="K121" s="172">
        <v>45650</v>
      </c>
      <c r="L121" s="111"/>
      <c r="M121" s="172" t="s">
        <v>1115</v>
      </c>
      <c r="N121" s="111"/>
      <c r="O121" s="113"/>
      <c r="P121" s="106"/>
      <c r="Q121" s="50"/>
      <c r="R121" s="157"/>
    </row>
    <row r="122" spans="1:18" ht="61.5" customHeight="1">
      <c r="A122" s="111">
        <v>127</v>
      </c>
      <c r="B122" s="111" t="s">
        <v>464</v>
      </c>
      <c r="C122" s="111" t="s">
        <v>1125</v>
      </c>
      <c r="D122" s="111" t="s">
        <v>1043</v>
      </c>
      <c r="E122" s="111"/>
      <c r="F122" s="111">
        <v>265.697</v>
      </c>
      <c r="G122" s="111"/>
      <c r="H122" s="116">
        <v>45644</v>
      </c>
      <c r="I122" s="111" t="s">
        <v>768</v>
      </c>
      <c r="J122" s="285" t="s">
        <v>768</v>
      </c>
      <c r="K122" s="172">
        <v>45657</v>
      </c>
      <c r="L122" s="111"/>
      <c r="M122" s="172" t="s">
        <v>1110</v>
      </c>
      <c r="N122" s="111"/>
      <c r="O122" s="113"/>
      <c r="P122" s="106"/>
      <c r="Q122" s="50"/>
      <c r="R122" s="157"/>
    </row>
    <row r="123" spans="1:18" ht="72.5" customHeight="1">
      <c r="A123" s="111">
        <v>128</v>
      </c>
      <c r="B123" s="111" t="s">
        <v>439</v>
      </c>
      <c r="C123" s="111" t="s">
        <v>70</v>
      </c>
      <c r="D123" s="111" t="s">
        <v>1043</v>
      </c>
      <c r="E123" s="111">
        <v>2530056</v>
      </c>
      <c r="F123" s="111">
        <v>134.785</v>
      </c>
      <c r="G123" s="111"/>
      <c r="H123" s="116">
        <v>45644</v>
      </c>
      <c r="I123" s="111" t="s">
        <v>768</v>
      </c>
      <c r="J123" s="285" t="s">
        <v>768</v>
      </c>
      <c r="K123" s="172">
        <v>45657</v>
      </c>
      <c r="L123" s="111"/>
      <c r="M123" s="172" t="s">
        <v>1103</v>
      </c>
      <c r="N123" s="111"/>
      <c r="O123" s="113" t="s">
        <v>477</v>
      </c>
      <c r="P123" s="108">
        <v>45657</v>
      </c>
      <c r="Q123" s="50"/>
      <c r="R123" s="157"/>
    </row>
    <row r="124" spans="1:18" ht="67" customHeight="1">
      <c r="A124" s="111">
        <v>129</v>
      </c>
      <c r="B124" s="111" t="s">
        <v>418</v>
      </c>
      <c r="C124" s="111" t="s">
        <v>12</v>
      </c>
      <c r="D124" s="111" t="s">
        <v>606</v>
      </c>
      <c r="E124" s="106">
        <v>1287409</v>
      </c>
      <c r="F124" s="111">
        <v>91.087999999999994</v>
      </c>
      <c r="G124" s="111"/>
      <c r="H124" s="116">
        <v>45644</v>
      </c>
      <c r="I124" s="111" t="s">
        <v>768</v>
      </c>
      <c r="J124" s="285" t="s">
        <v>477</v>
      </c>
      <c r="K124" s="172">
        <v>45657</v>
      </c>
      <c r="L124" s="111"/>
      <c r="M124" s="172" t="s">
        <v>1102</v>
      </c>
      <c r="N124" s="111"/>
      <c r="O124" s="113" t="s">
        <v>477</v>
      </c>
      <c r="P124" s="108">
        <v>45657</v>
      </c>
      <c r="Q124" s="50"/>
      <c r="R124" s="157"/>
    </row>
    <row r="125" spans="1:18" ht="63.5" customHeight="1">
      <c r="A125" s="111">
        <v>130</v>
      </c>
      <c r="B125" s="111" t="s">
        <v>458</v>
      </c>
      <c r="C125" s="111" t="s">
        <v>11</v>
      </c>
      <c r="D125" s="111" t="s">
        <v>1043</v>
      </c>
      <c r="E125" s="106">
        <v>881091</v>
      </c>
      <c r="F125" s="111">
        <v>63.345999999999997</v>
      </c>
      <c r="G125" s="111"/>
      <c r="H125" s="116">
        <v>45648</v>
      </c>
      <c r="I125" s="111" t="s">
        <v>768</v>
      </c>
      <c r="J125" s="285" t="s">
        <v>768</v>
      </c>
      <c r="K125" s="172">
        <v>45655</v>
      </c>
      <c r="L125" s="111"/>
      <c r="M125" s="172" t="s">
        <v>840</v>
      </c>
      <c r="N125" s="111"/>
      <c r="O125" s="113" t="s">
        <v>477</v>
      </c>
      <c r="P125" s="108">
        <v>45657</v>
      </c>
      <c r="Q125" s="50"/>
      <c r="R125" s="157"/>
    </row>
    <row r="126" spans="1:18" ht="67" customHeight="1">
      <c r="A126" s="111">
        <v>131</v>
      </c>
      <c r="B126" s="111" t="s">
        <v>284</v>
      </c>
      <c r="C126" s="111" t="s">
        <v>6</v>
      </c>
      <c r="D126" s="111" t="s">
        <v>1043</v>
      </c>
      <c r="E126" s="111">
        <v>7665610</v>
      </c>
      <c r="F126" s="111">
        <v>315.149</v>
      </c>
      <c r="G126" s="111"/>
      <c r="H126" s="116">
        <v>45654</v>
      </c>
      <c r="I126" s="296" t="s">
        <v>768</v>
      </c>
      <c r="J126" s="111" t="s">
        <v>768</v>
      </c>
      <c r="K126" s="172">
        <v>45751</v>
      </c>
      <c r="L126" s="111" t="s">
        <v>1299</v>
      </c>
      <c r="M126" s="172" t="s">
        <v>1066</v>
      </c>
      <c r="N126" s="111"/>
      <c r="O126" s="113"/>
      <c r="P126" s="106"/>
      <c r="Q126" s="50"/>
      <c r="R126" s="157"/>
    </row>
    <row r="127" spans="1:18" ht="64.5" customHeight="1">
      <c r="A127" s="111">
        <v>132</v>
      </c>
      <c r="B127" s="111" t="s">
        <v>455</v>
      </c>
      <c r="C127" s="111" t="s">
        <v>12</v>
      </c>
      <c r="D127" s="111" t="s">
        <v>1043</v>
      </c>
      <c r="E127" s="106">
        <v>881091</v>
      </c>
      <c r="F127" s="111">
        <v>63.345999999999997</v>
      </c>
      <c r="G127" s="111"/>
      <c r="H127" s="116">
        <v>45654</v>
      </c>
      <c r="I127" s="111" t="s">
        <v>768</v>
      </c>
      <c r="J127" s="111" t="s">
        <v>768</v>
      </c>
      <c r="K127" s="172">
        <v>45660</v>
      </c>
      <c r="L127" s="111"/>
      <c r="M127" s="172" t="s">
        <v>840</v>
      </c>
      <c r="N127" s="111"/>
      <c r="O127" s="172" t="s">
        <v>768</v>
      </c>
      <c r="P127" s="108">
        <v>45661</v>
      </c>
      <c r="Q127" s="50"/>
      <c r="R127" s="157"/>
    </row>
    <row r="128" spans="1:18" ht="56" customHeight="1">
      <c r="A128" s="111">
        <v>133</v>
      </c>
      <c r="B128" s="111" t="s">
        <v>280</v>
      </c>
      <c r="C128" s="111" t="s">
        <v>8</v>
      </c>
      <c r="D128" s="111" t="s">
        <v>1043</v>
      </c>
      <c r="E128" s="111">
        <v>4801423</v>
      </c>
      <c r="F128" s="111">
        <v>298.55399999999997</v>
      </c>
      <c r="G128" s="111"/>
      <c r="H128" s="116">
        <v>45654</v>
      </c>
      <c r="I128" s="111" t="s">
        <v>768</v>
      </c>
      <c r="J128" s="111" t="s">
        <v>477</v>
      </c>
      <c r="K128" s="172">
        <v>45665</v>
      </c>
      <c r="L128" s="111"/>
      <c r="M128" s="172" t="s">
        <v>1022</v>
      </c>
      <c r="N128" s="111"/>
      <c r="O128" s="113"/>
      <c r="P128" s="106"/>
      <c r="Q128" s="50"/>
      <c r="R128" s="157"/>
    </row>
    <row r="129" spans="1:18" ht="71.5" customHeight="1">
      <c r="A129" s="111">
        <v>134</v>
      </c>
      <c r="B129" s="111" t="s">
        <v>260</v>
      </c>
      <c r="C129" s="111" t="s">
        <v>71</v>
      </c>
      <c r="D129" s="111" t="s">
        <v>309</v>
      </c>
      <c r="E129" s="106">
        <v>1215596</v>
      </c>
      <c r="F129" s="111">
        <v>83.811999999999998</v>
      </c>
      <c r="G129" s="111"/>
      <c r="H129" s="116">
        <v>45655</v>
      </c>
      <c r="I129" s="111" t="s">
        <v>768</v>
      </c>
      <c r="J129" s="111" t="s">
        <v>768</v>
      </c>
      <c r="K129" s="172">
        <v>45661</v>
      </c>
      <c r="L129" s="111"/>
      <c r="M129" s="172" t="s">
        <v>1129</v>
      </c>
      <c r="N129" s="111"/>
      <c r="O129" s="113"/>
      <c r="P129" s="106"/>
      <c r="Q129" s="50"/>
      <c r="R129" s="157"/>
    </row>
    <row r="130" spans="1:18" ht="76" customHeight="1">
      <c r="A130" s="111">
        <v>135</v>
      </c>
      <c r="B130" s="111" t="s">
        <v>462</v>
      </c>
      <c r="C130" s="111" t="s">
        <v>10</v>
      </c>
      <c r="D130" s="111" t="s">
        <v>1043</v>
      </c>
      <c r="E130" s="111">
        <v>2328166.27</v>
      </c>
      <c r="F130" s="111">
        <v>117.033</v>
      </c>
      <c r="G130" s="111"/>
      <c r="H130" s="116">
        <v>45659</v>
      </c>
      <c r="I130" s="111" t="s">
        <v>768</v>
      </c>
      <c r="J130" s="111" t="s">
        <v>768</v>
      </c>
      <c r="K130" s="172">
        <v>45668</v>
      </c>
      <c r="L130" s="111"/>
      <c r="M130" s="172" t="s">
        <v>840</v>
      </c>
      <c r="N130" s="111"/>
      <c r="O130" s="113" t="s">
        <v>477</v>
      </c>
      <c r="P130" s="108">
        <v>45670</v>
      </c>
      <c r="Q130" s="50"/>
      <c r="R130" s="157"/>
    </row>
    <row r="131" spans="1:18" ht="58.5" customHeight="1">
      <c r="A131" s="111">
        <v>136</v>
      </c>
      <c r="B131" s="111" t="s">
        <v>432</v>
      </c>
      <c r="C131" s="111" t="s">
        <v>71</v>
      </c>
      <c r="D131" s="111" t="s">
        <v>309</v>
      </c>
      <c r="E131" s="106">
        <v>1215596</v>
      </c>
      <c r="F131" s="111">
        <v>83.811999999999998</v>
      </c>
      <c r="G131" s="111"/>
      <c r="H131" s="116">
        <v>45659</v>
      </c>
      <c r="I131" s="111" t="s">
        <v>768</v>
      </c>
      <c r="J131" s="111" t="s">
        <v>477</v>
      </c>
      <c r="K131" s="172">
        <v>45665</v>
      </c>
      <c r="L131" s="111"/>
      <c r="M131" s="172" t="s">
        <v>1102</v>
      </c>
      <c r="N131" s="106"/>
      <c r="O131" s="113" t="s">
        <v>477</v>
      </c>
      <c r="P131" s="108">
        <v>45665</v>
      </c>
      <c r="Q131" s="50"/>
      <c r="R131" s="157"/>
    </row>
    <row r="132" spans="1:18" ht="68" customHeight="1">
      <c r="A132" s="111">
        <v>137</v>
      </c>
      <c r="B132" s="111" t="s">
        <v>270</v>
      </c>
      <c r="C132" s="111" t="s">
        <v>37</v>
      </c>
      <c r="D132" s="111" t="s">
        <v>738</v>
      </c>
      <c r="E132" s="111"/>
      <c r="F132" s="111">
        <v>396.56599999999997</v>
      </c>
      <c r="G132" s="111"/>
      <c r="H132" s="116">
        <v>45657</v>
      </c>
      <c r="I132" s="111" t="s">
        <v>768</v>
      </c>
      <c r="J132" s="111" t="s">
        <v>768</v>
      </c>
      <c r="K132" s="172">
        <v>45675</v>
      </c>
      <c r="L132" s="111"/>
      <c r="M132" s="172" t="s">
        <v>1142</v>
      </c>
      <c r="N132" s="106"/>
      <c r="O132" s="113"/>
      <c r="P132" s="106"/>
      <c r="Q132" s="50"/>
      <c r="R132" s="157"/>
    </row>
    <row r="133" spans="1:18" ht="66.5" customHeight="1">
      <c r="A133" s="111">
        <v>138</v>
      </c>
      <c r="B133" s="111" t="s">
        <v>415</v>
      </c>
      <c r="C133" s="111" t="s">
        <v>71</v>
      </c>
      <c r="D133" s="111" t="s">
        <v>1043</v>
      </c>
      <c r="E133" s="106">
        <v>986514</v>
      </c>
      <c r="F133" s="111">
        <v>65.631</v>
      </c>
      <c r="G133" s="111"/>
      <c r="H133" s="116">
        <v>45659</v>
      </c>
      <c r="I133" s="111" t="s">
        <v>768</v>
      </c>
      <c r="J133" s="111" t="s">
        <v>768</v>
      </c>
      <c r="K133" s="172">
        <v>45664</v>
      </c>
      <c r="L133" s="111"/>
      <c r="M133" s="172" t="s">
        <v>1110</v>
      </c>
      <c r="N133" s="106"/>
      <c r="O133" s="113"/>
      <c r="P133" s="106"/>
      <c r="Q133" s="50"/>
      <c r="R133" s="157"/>
    </row>
    <row r="134" spans="1:18" ht="64.5" customHeight="1">
      <c r="A134" s="111">
        <v>139</v>
      </c>
      <c r="B134" s="111" t="s">
        <v>456</v>
      </c>
      <c r="C134" s="111" t="s">
        <v>12</v>
      </c>
      <c r="D134" s="111" t="s">
        <v>1043</v>
      </c>
      <c r="E134" s="106">
        <v>881091</v>
      </c>
      <c r="F134" s="111">
        <v>63.345999999999997</v>
      </c>
      <c r="G134" s="111"/>
      <c r="H134" s="116">
        <v>45659</v>
      </c>
      <c r="I134" s="111" t="s">
        <v>768</v>
      </c>
      <c r="J134" s="111" t="s">
        <v>477</v>
      </c>
      <c r="K134" s="172">
        <v>45665</v>
      </c>
      <c r="L134" s="111"/>
      <c r="M134" s="172" t="s">
        <v>840</v>
      </c>
      <c r="N134" s="106"/>
      <c r="O134" s="113" t="s">
        <v>477</v>
      </c>
      <c r="P134" s="108">
        <v>45665</v>
      </c>
      <c r="Q134" s="50"/>
      <c r="R134" s="157"/>
    </row>
    <row r="135" spans="1:18" ht="71.5" customHeight="1">
      <c r="A135" s="111">
        <v>140</v>
      </c>
      <c r="B135" s="111" t="s">
        <v>457</v>
      </c>
      <c r="C135" s="111" t="s">
        <v>55</v>
      </c>
      <c r="D135" s="111" t="s">
        <v>1043</v>
      </c>
      <c r="E135" s="106">
        <v>986514</v>
      </c>
      <c r="F135" s="111">
        <v>65.631</v>
      </c>
      <c r="G135" s="111"/>
      <c r="H135" s="116">
        <v>45661</v>
      </c>
      <c r="I135" s="111" t="s">
        <v>768</v>
      </c>
      <c r="J135" s="111" t="s">
        <v>768</v>
      </c>
      <c r="K135" s="172">
        <v>45668</v>
      </c>
      <c r="L135" s="111"/>
      <c r="M135" s="172" t="s">
        <v>840</v>
      </c>
      <c r="N135" s="106"/>
      <c r="O135" s="113" t="s">
        <v>477</v>
      </c>
      <c r="P135" s="108">
        <v>45670</v>
      </c>
      <c r="Q135" s="50"/>
      <c r="R135" s="157"/>
    </row>
    <row r="136" spans="1:18" ht="77" customHeight="1">
      <c r="A136" s="111">
        <v>141</v>
      </c>
      <c r="B136" s="111" t="s">
        <v>693</v>
      </c>
      <c r="C136" s="111" t="s">
        <v>11</v>
      </c>
      <c r="D136" s="111" t="s">
        <v>1043</v>
      </c>
      <c r="E136" s="106">
        <v>881091</v>
      </c>
      <c r="F136" s="111">
        <v>63.345999999999997</v>
      </c>
      <c r="G136" s="111"/>
      <c r="H136" s="116">
        <v>45662</v>
      </c>
      <c r="I136" s="111" t="s">
        <v>768</v>
      </c>
      <c r="J136" s="283" t="s">
        <v>768</v>
      </c>
      <c r="K136" s="172">
        <v>45669</v>
      </c>
      <c r="L136" s="111"/>
      <c r="M136" s="172" t="s">
        <v>840</v>
      </c>
      <c r="N136" s="106"/>
      <c r="O136" s="113"/>
      <c r="P136" s="106"/>
      <c r="Q136" s="50"/>
      <c r="R136" s="157"/>
    </row>
    <row r="137" spans="1:18" ht="70.5" customHeight="1">
      <c r="A137" s="111">
        <v>142</v>
      </c>
      <c r="B137" s="111" t="s">
        <v>436</v>
      </c>
      <c r="C137" s="111" t="s">
        <v>11</v>
      </c>
      <c r="D137" s="111" t="s">
        <v>738</v>
      </c>
      <c r="E137" s="111">
        <v>1686873</v>
      </c>
      <c r="F137" s="111">
        <v>109.919</v>
      </c>
      <c r="G137" s="111"/>
      <c r="H137" s="116">
        <v>45664</v>
      </c>
      <c r="I137" s="111" t="s">
        <v>768</v>
      </c>
      <c r="J137" s="111" t="s">
        <v>768</v>
      </c>
      <c r="K137" s="172">
        <v>45674</v>
      </c>
      <c r="L137" s="111"/>
      <c r="M137" s="172" t="s">
        <v>840</v>
      </c>
      <c r="N137" s="106"/>
      <c r="O137" s="113"/>
      <c r="P137" s="106"/>
      <c r="Q137" s="50"/>
      <c r="R137" s="157"/>
    </row>
    <row r="138" spans="1:18" ht="54" customHeight="1">
      <c r="A138" s="111">
        <v>143</v>
      </c>
      <c r="B138" s="111" t="s">
        <v>291</v>
      </c>
      <c r="C138" s="111" t="s">
        <v>12</v>
      </c>
      <c r="D138" s="111" t="s">
        <v>1043</v>
      </c>
      <c r="E138" s="106">
        <v>881091</v>
      </c>
      <c r="F138" s="111">
        <v>63.345999999999997</v>
      </c>
      <c r="G138" s="111"/>
      <c r="H138" s="116">
        <v>45663</v>
      </c>
      <c r="I138" s="111" t="s">
        <v>477</v>
      </c>
      <c r="J138" s="283" t="s">
        <v>477</v>
      </c>
      <c r="K138" s="172">
        <v>45666</v>
      </c>
      <c r="L138" s="111"/>
      <c r="M138" s="172" t="s">
        <v>1129</v>
      </c>
      <c r="N138" s="106"/>
      <c r="O138" s="113"/>
      <c r="P138" s="106"/>
      <c r="Q138" s="50"/>
      <c r="R138" s="157"/>
    </row>
    <row r="139" spans="1:18" ht="72.5" customHeight="1">
      <c r="A139" s="111">
        <v>144</v>
      </c>
      <c r="B139" s="111" t="s">
        <v>248</v>
      </c>
      <c r="C139" s="111" t="s">
        <v>37</v>
      </c>
      <c r="D139" s="111" t="s">
        <v>738</v>
      </c>
      <c r="E139" s="111"/>
      <c r="F139" s="111">
        <v>396.56599999999997</v>
      </c>
      <c r="G139" s="111"/>
      <c r="H139" s="116">
        <v>45663</v>
      </c>
      <c r="I139" s="111" t="s">
        <v>768</v>
      </c>
      <c r="J139" s="111" t="s">
        <v>768</v>
      </c>
      <c r="K139" s="172">
        <v>45675</v>
      </c>
      <c r="L139" s="111"/>
      <c r="M139" s="172" t="s">
        <v>1066</v>
      </c>
      <c r="N139" s="106"/>
      <c r="O139" s="113"/>
      <c r="P139" s="106"/>
      <c r="Q139" s="50"/>
      <c r="R139" s="157"/>
    </row>
    <row r="140" spans="1:18" ht="68" customHeight="1">
      <c r="A140" s="111">
        <v>146</v>
      </c>
      <c r="B140" s="111" t="s">
        <v>681</v>
      </c>
      <c r="C140" s="111" t="s">
        <v>12</v>
      </c>
      <c r="D140" s="111" t="s">
        <v>1043</v>
      </c>
      <c r="E140" s="106">
        <v>881091</v>
      </c>
      <c r="F140" s="111">
        <v>63.345999999999997</v>
      </c>
      <c r="G140" s="111"/>
      <c r="H140" s="116">
        <v>45665</v>
      </c>
      <c r="I140" s="111" t="s">
        <v>768</v>
      </c>
      <c r="J140" s="283" t="s">
        <v>477</v>
      </c>
      <c r="K140" s="172">
        <v>45668</v>
      </c>
      <c r="L140" s="111"/>
      <c r="M140" s="172" t="s">
        <v>1110</v>
      </c>
      <c r="N140" s="106"/>
      <c r="O140" s="113"/>
      <c r="P140" s="106"/>
      <c r="Q140" s="50"/>
      <c r="R140" s="157"/>
    </row>
    <row r="141" spans="1:18" ht="73.5" customHeight="1">
      <c r="A141" s="111">
        <v>147</v>
      </c>
      <c r="B141" s="111" t="s">
        <v>682</v>
      </c>
      <c r="C141" s="111" t="s">
        <v>25</v>
      </c>
      <c r="D141" s="111" t="s">
        <v>1043</v>
      </c>
      <c r="E141" s="111">
        <v>1880164</v>
      </c>
      <c r="F141" s="111">
        <v>89.905000000000001</v>
      </c>
      <c r="G141" s="111"/>
      <c r="H141" s="116">
        <v>45671</v>
      </c>
      <c r="I141" s="111" t="s">
        <v>768</v>
      </c>
      <c r="J141" s="111" t="s">
        <v>768</v>
      </c>
      <c r="K141" s="172">
        <v>45676</v>
      </c>
      <c r="L141" s="111"/>
      <c r="M141" s="172" t="s">
        <v>1115</v>
      </c>
      <c r="N141" s="106"/>
      <c r="O141" s="113"/>
      <c r="P141" s="108"/>
      <c r="Q141" s="50"/>
      <c r="R141" s="157"/>
    </row>
    <row r="142" spans="1:18" ht="60" customHeight="1">
      <c r="A142" s="111">
        <v>148</v>
      </c>
      <c r="B142" s="111" t="s">
        <v>405</v>
      </c>
      <c r="C142" s="111" t="s">
        <v>12</v>
      </c>
      <c r="D142" s="111" t="s">
        <v>1043</v>
      </c>
      <c r="E142" s="106">
        <v>881091</v>
      </c>
      <c r="F142" s="111">
        <v>63.345999999999997</v>
      </c>
      <c r="G142" s="111"/>
      <c r="H142" s="116">
        <v>45664</v>
      </c>
      <c r="I142" s="111" t="s">
        <v>768</v>
      </c>
      <c r="J142" s="283" t="s">
        <v>768</v>
      </c>
      <c r="K142" s="172">
        <v>45667</v>
      </c>
      <c r="L142" s="111"/>
      <c r="M142" s="172" t="s">
        <v>1115</v>
      </c>
      <c r="N142" s="106"/>
      <c r="O142" s="113" t="s">
        <v>477</v>
      </c>
      <c r="P142" s="108">
        <v>45675</v>
      </c>
      <c r="Q142" s="50"/>
      <c r="R142" s="157"/>
    </row>
    <row r="143" spans="1:18" ht="30" customHeight="1">
      <c r="A143" s="111">
        <v>149</v>
      </c>
      <c r="B143" s="111" t="s">
        <v>406</v>
      </c>
      <c r="C143" s="111" t="s">
        <v>12</v>
      </c>
      <c r="D143" s="111" t="s">
        <v>1043</v>
      </c>
      <c r="E143" s="106">
        <v>881091</v>
      </c>
      <c r="F143" s="111">
        <v>63.345999999999997</v>
      </c>
      <c r="G143" s="111"/>
      <c r="H143" s="116">
        <v>45668</v>
      </c>
      <c r="I143" s="111" t="s">
        <v>768</v>
      </c>
      <c r="J143" s="111" t="s">
        <v>1158</v>
      </c>
      <c r="K143" s="172">
        <v>45670</v>
      </c>
      <c r="L143" s="111"/>
      <c r="M143" s="172" t="s">
        <v>1115</v>
      </c>
      <c r="N143" s="106"/>
      <c r="O143" s="113" t="s">
        <v>477</v>
      </c>
      <c r="P143" s="108">
        <v>45675</v>
      </c>
      <c r="Q143" s="50"/>
      <c r="R143" s="157"/>
    </row>
    <row r="144" spans="1:18" ht="69" customHeight="1">
      <c r="A144" s="111">
        <v>150</v>
      </c>
      <c r="B144" s="111" t="s">
        <v>308</v>
      </c>
      <c r="C144" s="111" t="s">
        <v>71</v>
      </c>
      <c r="D144" s="111" t="s">
        <v>738</v>
      </c>
      <c r="E144" s="111">
        <v>1821043</v>
      </c>
      <c r="F144" s="111">
        <v>113.92400000000001</v>
      </c>
      <c r="G144" s="111"/>
      <c r="H144" s="116">
        <v>45665</v>
      </c>
      <c r="I144" s="111" t="s">
        <v>768</v>
      </c>
      <c r="J144" s="111" t="s">
        <v>768</v>
      </c>
      <c r="K144" s="172">
        <v>45673</v>
      </c>
      <c r="L144" s="111"/>
      <c r="M144" s="172" t="s">
        <v>1128</v>
      </c>
      <c r="N144" s="106"/>
      <c r="O144" s="113"/>
      <c r="P144" s="106"/>
      <c r="Q144" s="50"/>
      <c r="R144" s="157"/>
    </row>
    <row r="145" spans="1:18" ht="70" customHeight="1">
      <c r="A145" s="111">
        <v>153</v>
      </c>
      <c r="B145" s="111" t="s">
        <v>408</v>
      </c>
      <c r="C145" s="111" t="s">
        <v>37</v>
      </c>
      <c r="D145" s="111" t="s">
        <v>1043</v>
      </c>
      <c r="E145" s="111">
        <v>3915704.88</v>
      </c>
      <c r="F145" s="111">
        <v>252.47399999999999</v>
      </c>
      <c r="G145" s="111"/>
      <c r="H145" s="116">
        <v>45671</v>
      </c>
      <c r="I145" s="111" t="s">
        <v>768</v>
      </c>
      <c r="J145" s="111" t="s">
        <v>768</v>
      </c>
      <c r="K145" s="172">
        <v>45680</v>
      </c>
      <c r="L145" s="111"/>
      <c r="M145" s="172" t="s">
        <v>1102</v>
      </c>
      <c r="N145" s="106"/>
      <c r="O145" s="113" t="s">
        <v>768</v>
      </c>
      <c r="P145" s="108">
        <v>45680</v>
      </c>
      <c r="Q145" s="50"/>
      <c r="R145" s="157"/>
    </row>
    <row r="146" spans="1:18" ht="48" customHeight="1">
      <c r="A146" s="111">
        <v>154</v>
      </c>
      <c r="B146" s="111" t="s">
        <v>407</v>
      </c>
      <c r="C146" s="111" t="s">
        <v>12</v>
      </c>
      <c r="D146" s="111" t="s">
        <v>1043</v>
      </c>
      <c r="E146" s="106">
        <v>881091</v>
      </c>
      <c r="F146" s="111">
        <v>63.345999999999997</v>
      </c>
      <c r="G146" s="111"/>
      <c r="H146" s="116">
        <v>45667</v>
      </c>
      <c r="I146" s="111" t="s">
        <v>768</v>
      </c>
      <c r="J146" s="111" t="s">
        <v>768</v>
      </c>
      <c r="K146" s="172">
        <v>45670</v>
      </c>
      <c r="L146" s="111"/>
      <c r="M146" s="172" t="s">
        <v>1102</v>
      </c>
      <c r="N146" s="106"/>
      <c r="O146" s="113"/>
      <c r="P146" s="106"/>
      <c r="Q146" s="50"/>
      <c r="R146" s="157"/>
    </row>
    <row r="147" spans="1:18" ht="64" customHeight="1">
      <c r="A147" s="111">
        <v>155</v>
      </c>
      <c r="B147" s="111" t="s">
        <v>412</v>
      </c>
      <c r="C147" s="111" t="s">
        <v>10</v>
      </c>
      <c r="D147" s="111" t="s">
        <v>1043</v>
      </c>
      <c r="E147" s="111">
        <v>2328166.27</v>
      </c>
      <c r="F147" s="111">
        <v>117.033</v>
      </c>
      <c r="G147" s="111"/>
      <c r="H147" s="116">
        <v>45665</v>
      </c>
      <c r="I147" s="111" t="s">
        <v>477</v>
      </c>
      <c r="J147" s="111" t="s">
        <v>768</v>
      </c>
      <c r="K147" s="172">
        <v>45676</v>
      </c>
      <c r="L147" s="111"/>
      <c r="M147" s="172" t="s">
        <v>840</v>
      </c>
      <c r="N147" s="106"/>
      <c r="O147" s="113"/>
      <c r="P147" s="106"/>
      <c r="Q147" s="50"/>
      <c r="R147" s="157"/>
    </row>
    <row r="148" spans="1:18" ht="68.5" customHeight="1">
      <c r="A148" s="111">
        <v>156</v>
      </c>
      <c r="B148" s="111" t="s">
        <v>409</v>
      </c>
      <c r="C148" s="111" t="s">
        <v>11</v>
      </c>
      <c r="D148" s="111" t="s">
        <v>1043</v>
      </c>
      <c r="E148" s="106">
        <v>881091</v>
      </c>
      <c r="F148" s="111">
        <v>63.345999999999997</v>
      </c>
      <c r="G148" s="111"/>
      <c r="H148" s="116">
        <v>45669</v>
      </c>
      <c r="I148" s="111" t="s">
        <v>768</v>
      </c>
      <c r="J148" s="111" t="s">
        <v>768</v>
      </c>
      <c r="K148" s="172">
        <v>45673</v>
      </c>
      <c r="L148" s="111"/>
      <c r="M148" s="172" t="s">
        <v>1110</v>
      </c>
      <c r="N148" s="106"/>
      <c r="O148" s="113"/>
      <c r="P148" s="106"/>
      <c r="Q148" s="50"/>
      <c r="R148" s="157"/>
    </row>
    <row r="149" spans="1:18" ht="73.5" customHeight="1">
      <c r="A149" s="111">
        <v>157</v>
      </c>
      <c r="B149" s="111" t="s">
        <v>411</v>
      </c>
      <c r="C149" s="111" t="s">
        <v>331</v>
      </c>
      <c r="D149" s="111" t="s">
        <v>1043</v>
      </c>
      <c r="E149" s="111">
        <v>3216269</v>
      </c>
      <c r="F149" s="111">
        <v>131.84899999999999</v>
      </c>
      <c r="G149" s="111"/>
      <c r="H149" s="116">
        <v>45674</v>
      </c>
      <c r="I149" s="111" t="s">
        <v>768</v>
      </c>
      <c r="J149" s="111" t="s">
        <v>768</v>
      </c>
      <c r="K149" s="172">
        <v>45681</v>
      </c>
      <c r="L149" s="111"/>
      <c r="M149" s="172" t="s">
        <v>1110</v>
      </c>
      <c r="N149" s="106"/>
      <c r="O149" s="113"/>
      <c r="P149" s="106"/>
      <c r="Q149" s="50"/>
      <c r="R149" s="157"/>
    </row>
    <row r="150" spans="1:18" ht="70" customHeight="1">
      <c r="A150" s="111">
        <v>158</v>
      </c>
      <c r="B150" s="111" t="s">
        <v>339</v>
      </c>
      <c r="C150" s="111" t="s">
        <v>10</v>
      </c>
      <c r="D150" s="111" t="s">
        <v>1043</v>
      </c>
      <c r="E150" s="111">
        <v>2328166.27</v>
      </c>
      <c r="F150" s="111">
        <v>117.033</v>
      </c>
      <c r="G150" s="111"/>
      <c r="H150" s="116">
        <v>45666</v>
      </c>
      <c r="I150" s="111" t="s">
        <v>768</v>
      </c>
      <c r="J150" s="111" t="s">
        <v>768</v>
      </c>
      <c r="K150" s="172">
        <v>45674</v>
      </c>
      <c r="L150" s="111"/>
      <c r="M150" s="172" t="s">
        <v>1151</v>
      </c>
      <c r="N150" s="106"/>
      <c r="O150" s="113"/>
      <c r="P150" s="106"/>
      <c r="Q150" s="50"/>
      <c r="R150" s="157"/>
    </row>
    <row r="151" spans="1:18" ht="78" customHeight="1">
      <c r="A151" s="111">
        <v>159</v>
      </c>
      <c r="B151" s="111" t="s">
        <v>340</v>
      </c>
      <c r="C151" s="111" t="s">
        <v>55</v>
      </c>
      <c r="D151" s="111" t="s">
        <v>1043</v>
      </c>
      <c r="E151" s="106">
        <v>986514</v>
      </c>
      <c r="F151" s="111">
        <v>65.631</v>
      </c>
      <c r="G151" s="111"/>
      <c r="H151" s="116">
        <v>45670</v>
      </c>
      <c r="I151" s="111" t="s">
        <v>768</v>
      </c>
      <c r="J151" s="111" t="s">
        <v>768</v>
      </c>
      <c r="K151" s="172">
        <v>45677</v>
      </c>
      <c r="L151" s="111"/>
      <c r="M151" s="172" t="s">
        <v>1151</v>
      </c>
      <c r="N151" s="106"/>
      <c r="O151" s="113"/>
      <c r="P151" s="106"/>
      <c r="Q151" s="50"/>
      <c r="R151" s="157"/>
    </row>
    <row r="152" spans="1:18" ht="63" customHeight="1">
      <c r="A152" s="111">
        <v>160</v>
      </c>
      <c r="B152" s="111" t="s">
        <v>343</v>
      </c>
      <c r="C152" s="111" t="s">
        <v>12</v>
      </c>
      <c r="D152" s="111" t="s">
        <v>1043</v>
      </c>
      <c r="E152" s="106">
        <v>881091</v>
      </c>
      <c r="F152" s="111">
        <v>63.345999999999997</v>
      </c>
      <c r="G152" s="111"/>
      <c r="H152" s="116">
        <v>45670</v>
      </c>
      <c r="I152" s="111" t="s">
        <v>768</v>
      </c>
      <c r="J152" s="111" t="s">
        <v>768</v>
      </c>
      <c r="K152" s="172">
        <v>45676</v>
      </c>
      <c r="L152" s="111"/>
      <c r="M152" s="172" t="s">
        <v>1160</v>
      </c>
      <c r="N152" s="106"/>
      <c r="O152" s="113"/>
      <c r="P152" s="106"/>
      <c r="Q152" s="50"/>
      <c r="R152" s="157"/>
    </row>
    <row r="153" spans="1:18" ht="60" customHeight="1">
      <c r="A153" s="111">
        <v>161</v>
      </c>
      <c r="B153" s="111" t="s">
        <v>344</v>
      </c>
      <c r="C153" s="111" t="s">
        <v>12</v>
      </c>
      <c r="D153" s="111" t="s">
        <v>1043</v>
      </c>
      <c r="E153" s="106">
        <v>881091</v>
      </c>
      <c r="F153" s="111">
        <v>63.345999999999997</v>
      </c>
      <c r="G153" s="111"/>
      <c r="H153" s="116">
        <v>45678</v>
      </c>
      <c r="I153" s="111" t="s">
        <v>477</v>
      </c>
      <c r="J153" s="283" t="s">
        <v>1192</v>
      </c>
      <c r="K153" s="172">
        <v>45682</v>
      </c>
      <c r="L153" s="111"/>
      <c r="M153" s="172" t="s">
        <v>1160</v>
      </c>
      <c r="N153" s="106"/>
      <c r="O153" s="113"/>
      <c r="P153" s="106"/>
      <c r="Q153" s="50"/>
      <c r="R153" s="157"/>
    </row>
    <row r="154" spans="1:18" ht="63" customHeight="1">
      <c r="A154" s="111">
        <v>162</v>
      </c>
      <c r="B154" s="111" t="s">
        <v>361</v>
      </c>
      <c r="C154" s="111" t="s">
        <v>55</v>
      </c>
      <c r="D154" s="111" t="s">
        <v>1043</v>
      </c>
      <c r="E154" s="106">
        <v>986514</v>
      </c>
      <c r="F154" s="111">
        <v>65.631</v>
      </c>
      <c r="G154" s="111"/>
      <c r="H154" s="116">
        <v>45669</v>
      </c>
      <c r="I154" s="111" t="s">
        <v>768</v>
      </c>
      <c r="J154" s="283" t="s">
        <v>768</v>
      </c>
      <c r="K154" s="172">
        <v>45676</v>
      </c>
      <c r="L154" s="111"/>
      <c r="M154" s="172" t="s">
        <v>840</v>
      </c>
      <c r="N154" s="106"/>
      <c r="O154" s="113"/>
      <c r="P154" s="106"/>
      <c r="Q154" s="50"/>
      <c r="R154" s="157"/>
    </row>
    <row r="155" spans="1:18" ht="77" customHeight="1">
      <c r="A155" s="111">
        <v>164</v>
      </c>
      <c r="B155" s="111" t="s">
        <v>362</v>
      </c>
      <c r="C155" s="111" t="s">
        <v>365</v>
      </c>
      <c r="D155" s="111" t="s">
        <v>1043</v>
      </c>
      <c r="E155" s="111">
        <v>3336290</v>
      </c>
      <c r="F155" s="111">
        <v>149.965</v>
      </c>
      <c r="G155" s="111"/>
      <c r="H155" s="116">
        <v>45669</v>
      </c>
      <c r="I155" s="111" t="s">
        <v>768</v>
      </c>
      <c r="J155" s="111" t="s">
        <v>768</v>
      </c>
      <c r="K155" s="172">
        <v>45682</v>
      </c>
      <c r="L155" s="111"/>
      <c r="M155" s="172" t="s">
        <v>840</v>
      </c>
      <c r="N155" s="106"/>
      <c r="O155" s="113"/>
      <c r="P155" s="106"/>
      <c r="Q155" s="50"/>
      <c r="R155" s="157"/>
    </row>
    <row r="156" spans="1:18" ht="80" customHeight="1">
      <c r="A156" s="111">
        <v>167</v>
      </c>
      <c r="B156" s="111" t="s">
        <v>338</v>
      </c>
      <c r="C156" s="111" t="s">
        <v>8</v>
      </c>
      <c r="D156" s="111" t="s">
        <v>1043</v>
      </c>
      <c r="E156" s="111">
        <v>4801423</v>
      </c>
      <c r="F156" s="111">
        <v>298.55399999999997</v>
      </c>
      <c r="G156" s="111"/>
      <c r="H156" s="116">
        <v>45677</v>
      </c>
      <c r="I156" s="111" t="s">
        <v>768</v>
      </c>
      <c r="J156" s="283" t="s">
        <v>768</v>
      </c>
      <c r="K156" s="172">
        <v>45686</v>
      </c>
      <c r="L156" s="111"/>
      <c r="M156" s="172" t="s">
        <v>1183</v>
      </c>
      <c r="N156" s="106"/>
      <c r="O156" s="113"/>
      <c r="P156" s="106"/>
      <c r="Q156" s="50"/>
      <c r="R156" s="157"/>
    </row>
    <row r="157" spans="1:18" ht="64.5" customHeight="1">
      <c r="A157" s="111">
        <v>168</v>
      </c>
      <c r="B157" s="111" t="s">
        <v>353</v>
      </c>
      <c r="C157" s="111" t="s">
        <v>23</v>
      </c>
      <c r="D157" s="111" t="s">
        <v>1043</v>
      </c>
      <c r="E157" s="111">
        <v>1741972</v>
      </c>
      <c r="F157" s="111">
        <v>80.468999999999994</v>
      </c>
      <c r="G157" s="111"/>
      <c r="H157" s="116">
        <v>45669</v>
      </c>
      <c r="I157" s="111" t="s">
        <v>768</v>
      </c>
      <c r="J157" s="283" t="s">
        <v>768</v>
      </c>
      <c r="K157" s="172">
        <v>45675</v>
      </c>
      <c r="L157" s="111"/>
      <c r="M157" s="172" t="s">
        <v>1156</v>
      </c>
      <c r="N157" s="106"/>
      <c r="O157" s="113"/>
      <c r="P157" s="106"/>
      <c r="Q157" s="50"/>
      <c r="R157" s="157"/>
    </row>
    <row r="158" spans="1:18" ht="62" customHeight="1">
      <c r="A158" s="111">
        <v>169</v>
      </c>
      <c r="B158" s="111" t="s">
        <v>349</v>
      </c>
      <c r="C158" s="111" t="s">
        <v>153</v>
      </c>
      <c r="D158" s="111" t="s">
        <v>738</v>
      </c>
      <c r="E158" s="111"/>
      <c r="F158" s="111">
        <v>401.73099999999999</v>
      </c>
      <c r="G158" s="111"/>
      <c r="H158" s="116">
        <v>45673</v>
      </c>
      <c r="I158" s="296" t="s">
        <v>768</v>
      </c>
      <c r="J158" s="296" t="s">
        <v>768</v>
      </c>
      <c r="K158" s="172">
        <v>45692</v>
      </c>
      <c r="L158" s="111"/>
      <c r="M158" s="172" t="s">
        <v>840</v>
      </c>
      <c r="N158" s="106"/>
      <c r="O158" s="113"/>
      <c r="P158" s="106"/>
      <c r="Q158" s="50"/>
      <c r="R158" s="157"/>
    </row>
    <row r="159" spans="1:18" ht="58.5" customHeight="1">
      <c r="A159" s="111">
        <v>171</v>
      </c>
      <c r="B159" s="111" t="s">
        <v>324</v>
      </c>
      <c r="C159" s="111" t="s">
        <v>540</v>
      </c>
      <c r="D159" s="111" t="s">
        <v>1043</v>
      </c>
      <c r="E159" s="111">
        <v>2472338</v>
      </c>
      <c r="F159" s="111">
        <v>111.669</v>
      </c>
      <c r="G159" s="116">
        <v>45668</v>
      </c>
      <c r="H159" s="116">
        <v>45676</v>
      </c>
      <c r="I159" s="111" t="s">
        <v>768</v>
      </c>
      <c r="J159" s="283" t="s">
        <v>768</v>
      </c>
      <c r="K159" s="172">
        <v>45688</v>
      </c>
      <c r="L159" s="111"/>
      <c r="M159" s="172" t="s">
        <v>1128</v>
      </c>
      <c r="N159" s="106"/>
      <c r="O159" s="113"/>
      <c r="P159" s="106"/>
      <c r="Q159" s="50"/>
      <c r="R159" s="157"/>
    </row>
    <row r="160" spans="1:18" ht="71.5" customHeight="1">
      <c r="A160" s="111">
        <v>173</v>
      </c>
      <c r="B160" s="111" t="s">
        <v>442</v>
      </c>
      <c r="C160" s="111" t="s">
        <v>12</v>
      </c>
      <c r="D160" s="111" t="s">
        <v>1043</v>
      </c>
      <c r="E160" s="106">
        <v>881091</v>
      </c>
      <c r="F160" s="111">
        <v>63.345999999999997</v>
      </c>
      <c r="G160" s="111"/>
      <c r="H160" s="116">
        <v>45671</v>
      </c>
      <c r="I160" s="111" t="s">
        <v>477</v>
      </c>
      <c r="J160" s="283" t="s">
        <v>768</v>
      </c>
      <c r="K160" s="172">
        <v>45678</v>
      </c>
      <c r="L160" s="111"/>
      <c r="M160" s="172" t="s">
        <v>840</v>
      </c>
      <c r="N160" s="106"/>
      <c r="O160" s="113"/>
      <c r="P160" s="106"/>
      <c r="Q160" s="50"/>
      <c r="R160" s="157"/>
    </row>
    <row r="161" spans="1:18" ht="66" customHeight="1">
      <c r="A161" s="111">
        <v>174</v>
      </c>
      <c r="B161" s="111" t="s">
        <v>438</v>
      </c>
      <c r="C161" s="111" t="s">
        <v>12</v>
      </c>
      <c r="D161" s="111" t="s">
        <v>1043</v>
      </c>
      <c r="E161" s="106">
        <v>881091</v>
      </c>
      <c r="F161" s="111">
        <v>63.345999999999997</v>
      </c>
      <c r="G161" s="111"/>
      <c r="H161" s="116">
        <v>45677</v>
      </c>
      <c r="I161" s="111" t="s">
        <v>768</v>
      </c>
      <c r="J161" s="283" t="s">
        <v>768</v>
      </c>
      <c r="K161" s="172">
        <v>45685</v>
      </c>
      <c r="L161" s="111"/>
      <c r="M161" s="172" t="s">
        <v>840</v>
      </c>
      <c r="N161" s="106"/>
      <c r="O161" s="113"/>
      <c r="P161" s="106"/>
      <c r="Q161" s="50"/>
      <c r="R161" s="157"/>
    </row>
    <row r="162" spans="1:18" ht="75" customHeight="1">
      <c r="A162" s="111">
        <v>175</v>
      </c>
      <c r="B162" s="111" t="s">
        <v>689</v>
      </c>
      <c r="C162" s="111" t="s">
        <v>11</v>
      </c>
      <c r="D162" s="111" t="s">
        <v>1043</v>
      </c>
      <c r="E162" s="106">
        <v>881091</v>
      </c>
      <c r="F162" s="111">
        <v>63.345999999999997</v>
      </c>
      <c r="G162" s="111"/>
      <c r="H162" s="116">
        <v>45675</v>
      </c>
      <c r="I162" s="111" t="s">
        <v>768</v>
      </c>
      <c r="J162" s="285" t="s">
        <v>768</v>
      </c>
      <c r="K162" s="172">
        <v>45681</v>
      </c>
      <c r="L162" s="111"/>
      <c r="M162" s="172" t="s">
        <v>840</v>
      </c>
      <c r="N162" s="106"/>
      <c r="O162" s="113"/>
      <c r="P162" s="106"/>
      <c r="Q162" s="50"/>
      <c r="R162" s="157"/>
    </row>
    <row r="163" spans="1:18" ht="46" customHeight="1">
      <c r="A163" s="111">
        <v>176</v>
      </c>
      <c r="B163" s="111" t="s">
        <v>354</v>
      </c>
      <c r="C163" s="111" t="s">
        <v>22</v>
      </c>
      <c r="D163" s="111" t="s">
        <v>1043</v>
      </c>
      <c r="E163" s="106">
        <v>986514</v>
      </c>
      <c r="F163" s="111">
        <v>65.631</v>
      </c>
      <c r="G163" s="111"/>
      <c r="H163" s="116">
        <v>45674</v>
      </c>
      <c r="I163" s="111" t="s">
        <v>768</v>
      </c>
      <c r="J163" s="283" t="s">
        <v>768</v>
      </c>
      <c r="K163" s="172">
        <v>45679</v>
      </c>
      <c r="L163" s="111"/>
      <c r="M163" s="172" t="s">
        <v>1164</v>
      </c>
      <c r="N163" s="106"/>
      <c r="O163" s="113"/>
      <c r="P163" s="106"/>
      <c r="Q163" s="50"/>
      <c r="R163" s="157"/>
    </row>
    <row r="164" spans="1:18" ht="50" customHeight="1">
      <c r="A164" s="111">
        <v>181</v>
      </c>
      <c r="B164" s="296" t="s">
        <v>350</v>
      </c>
      <c r="C164" s="111" t="s">
        <v>12</v>
      </c>
      <c r="D164" s="111" t="s">
        <v>1043</v>
      </c>
      <c r="E164" s="106">
        <v>881091</v>
      </c>
      <c r="F164" s="111">
        <v>63.345999999999997</v>
      </c>
      <c r="G164" s="111"/>
      <c r="H164" s="116">
        <v>45680</v>
      </c>
      <c r="I164" s="111" t="s">
        <v>768</v>
      </c>
      <c r="J164" s="111" t="s">
        <v>768</v>
      </c>
      <c r="K164" s="172">
        <v>45688</v>
      </c>
      <c r="L164" s="111"/>
      <c r="M164" s="172" t="s">
        <v>840</v>
      </c>
      <c r="N164" s="106"/>
      <c r="O164" s="113"/>
      <c r="P164" s="106"/>
      <c r="Q164" s="50"/>
      <c r="R164" s="157"/>
    </row>
    <row r="165" spans="1:18" ht="48.5" customHeight="1">
      <c r="A165" s="111">
        <v>182</v>
      </c>
      <c r="B165" s="296" t="s">
        <v>271</v>
      </c>
      <c r="C165" s="111" t="s">
        <v>1196</v>
      </c>
      <c r="D165" s="111" t="s">
        <v>1043</v>
      </c>
      <c r="E165" s="111"/>
      <c r="F165" s="111">
        <v>213.31800000000001</v>
      </c>
      <c r="G165" s="111"/>
      <c r="H165" s="116">
        <v>45682</v>
      </c>
      <c r="I165" s="111" t="s">
        <v>768</v>
      </c>
      <c r="J165" s="111" t="s">
        <v>768</v>
      </c>
      <c r="K165" s="172">
        <v>45688</v>
      </c>
      <c r="L165" s="111"/>
      <c r="M165" s="172" t="s">
        <v>1142</v>
      </c>
      <c r="N165" s="106"/>
      <c r="O165" s="113"/>
      <c r="P165" s="106"/>
      <c r="Q165" s="50"/>
      <c r="R165" s="157"/>
    </row>
    <row r="166" spans="1:18" ht="45.5" customHeight="1">
      <c r="A166" s="111">
        <v>183</v>
      </c>
      <c r="B166" s="111" t="s">
        <v>275</v>
      </c>
      <c r="C166" s="111" t="s">
        <v>12</v>
      </c>
      <c r="D166" s="111" t="s">
        <v>1043</v>
      </c>
      <c r="E166" s="106">
        <v>881091</v>
      </c>
      <c r="F166" s="111">
        <v>63.345999999999997</v>
      </c>
      <c r="G166" s="111"/>
      <c r="H166" s="116">
        <v>45677</v>
      </c>
      <c r="I166" s="111" t="s">
        <v>768</v>
      </c>
      <c r="J166" s="283" t="s">
        <v>768</v>
      </c>
      <c r="K166" s="172">
        <v>45680</v>
      </c>
      <c r="L166" s="111"/>
      <c r="M166" s="172" t="s">
        <v>1142</v>
      </c>
      <c r="N166" s="106"/>
      <c r="O166" s="113"/>
      <c r="P166" s="106"/>
      <c r="Q166" s="50"/>
      <c r="R166" s="157"/>
    </row>
    <row r="167" spans="1:18" ht="70" customHeight="1">
      <c r="A167" s="111">
        <v>184</v>
      </c>
      <c r="B167" s="111" t="s">
        <v>337</v>
      </c>
      <c r="C167" s="111" t="s">
        <v>8</v>
      </c>
      <c r="D167" s="111" t="s">
        <v>1043</v>
      </c>
      <c r="E167" s="111">
        <v>4801423</v>
      </c>
      <c r="F167" s="111">
        <v>298.55399999999997</v>
      </c>
      <c r="G167" s="111"/>
      <c r="H167" s="116">
        <v>45678</v>
      </c>
      <c r="I167" s="111" t="s">
        <v>768</v>
      </c>
      <c r="J167" s="283" t="s">
        <v>768</v>
      </c>
      <c r="K167" s="172">
        <v>45685</v>
      </c>
      <c r="L167" s="111"/>
      <c r="M167" s="172" t="s">
        <v>1182</v>
      </c>
      <c r="N167" s="106"/>
      <c r="O167" s="113"/>
      <c r="P167" s="106"/>
      <c r="Q167" s="50"/>
      <c r="R167" s="157"/>
    </row>
    <row r="168" spans="1:18" ht="68.5" customHeight="1">
      <c r="A168" s="111">
        <v>185</v>
      </c>
      <c r="B168" s="111" t="s">
        <v>346</v>
      </c>
      <c r="C168" s="111" t="s">
        <v>11</v>
      </c>
      <c r="D168" s="111" t="s">
        <v>1043</v>
      </c>
      <c r="E168" s="106">
        <v>881091</v>
      </c>
      <c r="F168" s="111">
        <v>63.345999999999997</v>
      </c>
      <c r="G168" s="111"/>
      <c r="H168" s="116">
        <v>45678</v>
      </c>
      <c r="I168" s="111" t="s">
        <v>768</v>
      </c>
      <c r="J168" s="283" t="s">
        <v>768</v>
      </c>
      <c r="K168" s="172">
        <v>45682</v>
      </c>
      <c r="L168" s="111"/>
      <c r="M168" s="172" t="s">
        <v>1184</v>
      </c>
      <c r="N168" s="106"/>
      <c r="O168" s="113"/>
      <c r="P168" s="106"/>
      <c r="Q168" s="50"/>
      <c r="R168" s="157"/>
    </row>
    <row r="169" spans="1:18" ht="63.5" customHeight="1">
      <c r="A169" s="111">
        <v>186</v>
      </c>
      <c r="B169" s="111" t="s">
        <v>444</v>
      </c>
      <c r="C169" s="111" t="s">
        <v>11</v>
      </c>
      <c r="D169" s="111" t="s">
        <v>1043</v>
      </c>
      <c r="E169" s="106">
        <v>881091</v>
      </c>
      <c r="F169" s="111">
        <v>63.345999999999997</v>
      </c>
      <c r="G169" s="111"/>
      <c r="H169" s="116">
        <v>45680</v>
      </c>
      <c r="I169" s="111" t="s">
        <v>768</v>
      </c>
      <c r="J169" s="111" t="s">
        <v>768</v>
      </c>
      <c r="K169" s="172">
        <v>45686</v>
      </c>
      <c r="L169" s="111"/>
      <c r="M169" s="172" t="s">
        <v>840</v>
      </c>
      <c r="N169" s="106"/>
      <c r="O169" s="113"/>
      <c r="P169" s="106"/>
      <c r="Q169" s="50"/>
      <c r="R169" s="157"/>
    </row>
    <row r="170" spans="1:18" ht="64" customHeight="1">
      <c r="A170" s="111">
        <v>187</v>
      </c>
      <c r="B170" s="111" t="s">
        <v>373</v>
      </c>
      <c r="C170" s="111" t="s">
        <v>200</v>
      </c>
      <c r="D170" s="111" t="s">
        <v>1043</v>
      </c>
      <c r="E170" s="111">
        <v>2772635</v>
      </c>
      <c r="F170" s="111">
        <v>138.20699999999999</v>
      </c>
      <c r="G170" s="111"/>
      <c r="H170" s="116">
        <v>45680</v>
      </c>
      <c r="I170" s="111" t="s">
        <v>768</v>
      </c>
      <c r="J170" s="111" t="s">
        <v>768</v>
      </c>
      <c r="K170" s="172">
        <v>45687</v>
      </c>
      <c r="L170" s="111"/>
      <c r="M170" s="172" t="s">
        <v>1184</v>
      </c>
      <c r="N170" s="106"/>
      <c r="O170" s="113"/>
      <c r="P170" s="106"/>
      <c r="Q170" s="50"/>
      <c r="R170" s="157"/>
    </row>
    <row r="171" spans="1:18" ht="65" customHeight="1">
      <c r="A171" s="111">
        <v>188</v>
      </c>
      <c r="B171" s="111" t="s">
        <v>345</v>
      </c>
      <c r="C171" s="111" t="s">
        <v>25</v>
      </c>
      <c r="D171" s="111" t="s">
        <v>1043</v>
      </c>
      <c r="E171" s="111">
        <v>1880164</v>
      </c>
      <c r="F171" s="111">
        <v>89.905000000000001</v>
      </c>
      <c r="G171" s="111"/>
      <c r="H171" s="116">
        <v>45690</v>
      </c>
      <c r="I171" s="111" t="s">
        <v>768</v>
      </c>
      <c r="J171" s="111" t="s">
        <v>768</v>
      </c>
      <c r="K171" s="172">
        <v>45696</v>
      </c>
      <c r="L171" s="111"/>
      <c r="M171" s="172" t="s">
        <v>1187</v>
      </c>
      <c r="N171" s="106"/>
      <c r="O171" s="113"/>
      <c r="P171" s="106"/>
      <c r="Q171" s="50"/>
      <c r="R171" s="157"/>
    </row>
    <row r="172" spans="1:18" ht="69.5" customHeight="1">
      <c r="A172" s="111">
        <v>189</v>
      </c>
      <c r="B172" s="111" t="s">
        <v>377</v>
      </c>
      <c r="C172" s="111" t="s">
        <v>23</v>
      </c>
      <c r="D172" s="111" t="s">
        <v>309</v>
      </c>
      <c r="E172" s="111">
        <v>2075500</v>
      </c>
      <c r="F172" s="111">
        <v>99.33</v>
      </c>
      <c r="G172" s="111"/>
      <c r="H172" s="116">
        <v>45683</v>
      </c>
      <c r="I172" s="111" t="s">
        <v>768</v>
      </c>
      <c r="J172" s="111" t="s">
        <v>768</v>
      </c>
      <c r="K172" s="172">
        <v>45692</v>
      </c>
      <c r="L172" s="111"/>
      <c r="M172" s="172" t="s">
        <v>1188</v>
      </c>
      <c r="N172" s="106"/>
      <c r="O172" s="113"/>
      <c r="P172" s="106"/>
      <c r="Q172" s="50"/>
      <c r="R172" s="157"/>
    </row>
    <row r="173" spans="1:18" ht="69" customHeight="1">
      <c r="A173" s="111">
        <v>190</v>
      </c>
      <c r="B173" s="111" t="s">
        <v>679</v>
      </c>
      <c r="C173" s="111" t="s">
        <v>55</v>
      </c>
      <c r="D173" s="111" t="s">
        <v>1043</v>
      </c>
      <c r="E173" s="106">
        <v>986514</v>
      </c>
      <c r="F173" s="111">
        <v>65.631</v>
      </c>
      <c r="G173" s="111"/>
      <c r="H173" s="116">
        <v>45682</v>
      </c>
      <c r="I173" s="111" t="s">
        <v>768</v>
      </c>
      <c r="J173" s="283" t="s">
        <v>768</v>
      </c>
      <c r="K173" s="172">
        <v>45686</v>
      </c>
      <c r="L173" s="111"/>
      <c r="M173" s="172" t="s">
        <v>1110</v>
      </c>
      <c r="N173" s="106"/>
      <c r="O173" s="113"/>
      <c r="P173" s="106"/>
      <c r="Q173" s="50"/>
      <c r="R173" s="157"/>
    </row>
    <row r="174" spans="1:18" ht="62" customHeight="1">
      <c r="A174" s="111">
        <v>191</v>
      </c>
      <c r="B174" s="111" t="s">
        <v>685</v>
      </c>
      <c r="C174" s="111" t="s">
        <v>12</v>
      </c>
      <c r="D174" s="111" t="s">
        <v>1043</v>
      </c>
      <c r="E174" s="106">
        <v>881091</v>
      </c>
      <c r="F174" s="111">
        <v>63.345999999999997</v>
      </c>
      <c r="G174" s="111"/>
      <c r="H174" s="116">
        <v>45682</v>
      </c>
      <c r="I174" s="111" t="s">
        <v>768</v>
      </c>
      <c r="J174" s="283" t="s">
        <v>768</v>
      </c>
      <c r="K174" s="172">
        <v>45686</v>
      </c>
      <c r="L174" s="111"/>
      <c r="M174" s="172" t="s">
        <v>1102</v>
      </c>
      <c r="N174" s="106"/>
      <c r="O174" s="113"/>
      <c r="P174" s="106"/>
      <c r="Q174" s="50"/>
      <c r="R174" s="157"/>
    </row>
    <row r="175" spans="1:18" ht="72.5" customHeight="1">
      <c r="A175" s="111">
        <v>192</v>
      </c>
      <c r="B175" s="111" t="s">
        <v>369</v>
      </c>
      <c r="C175" s="111" t="s">
        <v>10</v>
      </c>
      <c r="D175" s="111" t="s">
        <v>1043</v>
      </c>
      <c r="E175" s="111">
        <v>2328166.27</v>
      </c>
      <c r="F175" s="111">
        <v>117.033</v>
      </c>
      <c r="G175" s="111"/>
      <c r="H175" s="116">
        <v>45683</v>
      </c>
      <c r="I175" s="111" t="s">
        <v>768</v>
      </c>
      <c r="J175" s="285" t="s">
        <v>768</v>
      </c>
      <c r="K175" s="172">
        <v>45688</v>
      </c>
      <c r="L175" s="111"/>
      <c r="M175" s="172" t="s">
        <v>1164</v>
      </c>
      <c r="N175" s="106"/>
      <c r="O175" s="113"/>
      <c r="P175" s="106"/>
      <c r="Q175" s="50"/>
      <c r="R175" s="157"/>
    </row>
    <row r="176" spans="1:18" ht="51" customHeight="1">
      <c r="A176" s="111">
        <v>193</v>
      </c>
      <c r="B176" s="111" t="s">
        <v>335</v>
      </c>
      <c r="C176" s="111" t="s">
        <v>11</v>
      </c>
      <c r="D176" s="111" t="s">
        <v>1043</v>
      </c>
      <c r="E176" s="106">
        <v>881091</v>
      </c>
      <c r="F176" s="111">
        <v>63.345999999999997</v>
      </c>
      <c r="G176" s="111"/>
      <c r="H176" s="116">
        <v>45686</v>
      </c>
      <c r="I176" s="111" t="s">
        <v>768</v>
      </c>
      <c r="J176" s="283" t="s">
        <v>768</v>
      </c>
      <c r="K176" s="172">
        <v>45688</v>
      </c>
      <c r="L176" s="111"/>
      <c r="M176" s="172" t="s">
        <v>1182</v>
      </c>
      <c r="N176" s="106"/>
      <c r="O176" s="113"/>
      <c r="P176" s="106"/>
      <c r="Q176" s="50"/>
      <c r="R176" s="157"/>
    </row>
    <row r="177" spans="1:18" ht="31" customHeight="1">
      <c r="A177" s="111">
        <v>196</v>
      </c>
      <c r="B177" s="111" t="s">
        <v>680</v>
      </c>
      <c r="C177" s="111" t="s">
        <v>12</v>
      </c>
      <c r="D177" s="111" t="s">
        <v>1043</v>
      </c>
      <c r="E177" s="106">
        <v>881091</v>
      </c>
      <c r="F177" s="111">
        <v>63.345999999999997</v>
      </c>
      <c r="G177" s="111"/>
      <c r="H177" s="116">
        <v>45686</v>
      </c>
      <c r="I177" s="111" t="s">
        <v>768</v>
      </c>
      <c r="J177" s="283" t="s">
        <v>768</v>
      </c>
      <c r="K177" s="172">
        <v>45688</v>
      </c>
      <c r="L177" s="111"/>
      <c r="M177" s="172" t="s">
        <v>1110</v>
      </c>
      <c r="N177" s="106"/>
      <c r="O177" s="113"/>
      <c r="P177" s="106"/>
      <c r="Q177" s="50"/>
      <c r="R177" s="157"/>
    </row>
    <row r="178" spans="1:18" ht="31" customHeight="1">
      <c r="A178" s="111">
        <v>197</v>
      </c>
      <c r="B178" s="111" t="s">
        <v>347</v>
      </c>
      <c r="C178" s="111" t="s">
        <v>12</v>
      </c>
      <c r="D178" s="111" t="s">
        <v>1043</v>
      </c>
      <c r="E178" s="106">
        <v>881091</v>
      </c>
      <c r="F178" s="111">
        <v>63.345999999999997</v>
      </c>
      <c r="G178" s="111"/>
      <c r="H178" s="116" t="s">
        <v>1193</v>
      </c>
      <c r="I178" s="111" t="s">
        <v>768</v>
      </c>
      <c r="J178" s="283" t="s">
        <v>768</v>
      </c>
      <c r="K178" s="172">
        <v>45688</v>
      </c>
      <c r="L178" s="111"/>
      <c r="M178" s="172" t="s">
        <v>1160</v>
      </c>
      <c r="N178" s="106"/>
      <c r="O178" s="113"/>
      <c r="P178" s="106"/>
      <c r="Q178" s="50"/>
      <c r="R178" s="157"/>
    </row>
    <row r="179" spans="1:18" ht="61" customHeight="1">
      <c r="A179" s="111">
        <v>198</v>
      </c>
      <c r="B179" s="111" t="s">
        <v>433</v>
      </c>
      <c r="C179" s="111" t="s">
        <v>1195</v>
      </c>
      <c r="D179" s="111" t="s">
        <v>606</v>
      </c>
      <c r="E179" s="111">
        <v>5295995.92</v>
      </c>
      <c r="F179" s="111">
        <v>266.81799999999998</v>
      </c>
      <c r="G179" s="111"/>
      <c r="H179" s="116">
        <v>45687</v>
      </c>
      <c r="I179" s="111" t="s">
        <v>768</v>
      </c>
      <c r="J179" s="111" t="s">
        <v>768</v>
      </c>
      <c r="K179" s="172">
        <v>45698</v>
      </c>
      <c r="L179" s="111"/>
      <c r="M179" s="172" t="s">
        <v>1102</v>
      </c>
      <c r="N179" s="106"/>
      <c r="O179" s="113"/>
      <c r="P179" s="106"/>
      <c r="Q179" s="50"/>
      <c r="R179" s="157"/>
    </row>
    <row r="180" spans="1:18" ht="30" customHeight="1">
      <c r="A180" s="111">
        <v>200</v>
      </c>
      <c r="B180" s="111" t="s">
        <v>372</v>
      </c>
      <c r="C180" s="111" t="s">
        <v>12</v>
      </c>
      <c r="D180" s="111" t="s">
        <v>1043</v>
      </c>
      <c r="E180" s="106">
        <v>881091</v>
      </c>
      <c r="F180" s="111">
        <v>63.345999999999997</v>
      </c>
      <c r="G180" s="111"/>
      <c r="H180" s="116">
        <v>45687</v>
      </c>
      <c r="I180" s="111" t="s">
        <v>768</v>
      </c>
      <c r="J180" s="111" t="s">
        <v>768</v>
      </c>
      <c r="K180" s="172">
        <v>45690</v>
      </c>
      <c r="L180" s="111"/>
      <c r="M180" s="172" t="s">
        <v>1184</v>
      </c>
      <c r="N180" s="106"/>
      <c r="O180" s="113"/>
      <c r="P180" s="106"/>
      <c r="Q180" s="50"/>
      <c r="R180" s="157"/>
    </row>
    <row r="181" spans="1:18" ht="63" customHeight="1">
      <c r="A181" s="111">
        <v>202</v>
      </c>
      <c r="B181" s="111" t="s">
        <v>351</v>
      </c>
      <c r="C181" s="111" t="s">
        <v>24</v>
      </c>
      <c r="D181" s="111" t="s">
        <v>309</v>
      </c>
      <c r="E181" s="111">
        <v>4512711.95</v>
      </c>
      <c r="F181" s="111">
        <v>233.46</v>
      </c>
      <c r="G181" s="111"/>
      <c r="H181" s="116">
        <v>45688</v>
      </c>
      <c r="I181" s="111" t="s">
        <v>768</v>
      </c>
      <c r="J181" s="111" t="s">
        <v>768</v>
      </c>
      <c r="K181" s="172">
        <v>45705</v>
      </c>
      <c r="L181" s="111"/>
      <c r="M181" s="172" t="s">
        <v>840</v>
      </c>
      <c r="N181" s="106"/>
      <c r="O181" s="113"/>
      <c r="P181" s="106"/>
      <c r="Q181" s="50"/>
      <c r="R181" s="157"/>
    </row>
    <row r="182" spans="1:18" ht="30" customHeight="1">
      <c r="A182" s="111">
        <v>203</v>
      </c>
      <c r="B182" s="111" t="s">
        <v>382</v>
      </c>
      <c r="C182" s="111" t="s">
        <v>12</v>
      </c>
      <c r="D182" s="111" t="s">
        <v>1043</v>
      </c>
      <c r="E182" s="106">
        <v>881091</v>
      </c>
      <c r="F182" s="111">
        <v>63.345999999999997</v>
      </c>
      <c r="G182" s="111"/>
      <c r="H182" s="116">
        <v>45689</v>
      </c>
      <c r="I182" s="111" t="s">
        <v>768</v>
      </c>
      <c r="J182" s="111" t="s">
        <v>768</v>
      </c>
      <c r="K182" s="172">
        <v>45693</v>
      </c>
      <c r="L182" s="111"/>
      <c r="M182" s="172" t="s">
        <v>1151</v>
      </c>
      <c r="N182" s="106"/>
      <c r="O182" s="113"/>
      <c r="P182" s="106"/>
      <c r="Q182" s="50"/>
      <c r="R182" s="157"/>
    </row>
    <row r="183" spans="1:18" ht="66" customHeight="1">
      <c r="A183" s="111">
        <v>204</v>
      </c>
      <c r="B183" s="111" t="s">
        <v>323</v>
      </c>
      <c r="C183" s="111" t="s">
        <v>39</v>
      </c>
      <c r="D183" s="111" t="s">
        <v>1043</v>
      </c>
      <c r="E183" s="111">
        <v>4465782</v>
      </c>
      <c r="F183" s="111">
        <v>224.07</v>
      </c>
      <c r="G183" s="111"/>
      <c r="H183" s="116" t="s">
        <v>1198</v>
      </c>
      <c r="I183" s="111" t="s">
        <v>768</v>
      </c>
      <c r="J183" s="111" t="s">
        <v>768</v>
      </c>
      <c r="K183" s="172">
        <v>45701</v>
      </c>
      <c r="L183" s="111"/>
      <c r="M183" s="172" t="s">
        <v>1128</v>
      </c>
      <c r="N183" s="106"/>
      <c r="O183" s="113"/>
      <c r="P183" s="106"/>
      <c r="Q183" s="50"/>
      <c r="R183" s="157"/>
    </row>
    <row r="184" spans="1:18" ht="64.5" customHeight="1">
      <c r="A184" s="111">
        <v>205</v>
      </c>
      <c r="B184" s="111" t="s">
        <v>272</v>
      </c>
      <c r="C184" s="111" t="s">
        <v>39</v>
      </c>
      <c r="D184" s="111" t="s">
        <v>1043</v>
      </c>
      <c r="E184" s="111">
        <v>4465782</v>
      </c>
      <c r="F184" s="111">
        <v>224.07</v>
      </c>
      <c r="G184" s="111"/>
      <c r="H184" s="116">
        <v>45690</v>
      </c>
      <c r="I184" s="111" t="s">
        <v>768</v>
      </c>
      <c r="J184" s="111" t="s">
        <v>768</v>
      </c>
      <c r="K184" s="172">
        <v>45696</v>
      </c>
      <c r="L184" s="111"/>
      <c r="M184" s="172" t="s">
        <v>1142</v>
      </c>
      <c r="N184" s="106"/>
      <c r="O184" s="113"/>
      <c r="P184" s="106"/>
      <c r="Q184" s="50"/>
      <c r="R184" s="157"/>
    </row>
    <row r="185" spans="1:18" ht="66.5" customHeight="1">
      <c r="A185" s="111">
        <v>206</v>
      </c>
      <c r="B185" s="111" t="s">
        <v>375</v>
      </c>
      <c r="C185" s="111" t="s">
        <v>71</v>
      </c>
      <c r="D185" s="111" t="s">
        <v>1043</v>
      </c>
      <c r="E185" s="106">
        <v>986514</v>
      </c>
      <c r="F185" s="111">
        <v>65.631</v>
      </c>
      <c r="G185" s="111"/>
      <c r="H185" s="116">
        <v>45691</v>
      </c>
      <c r="I185" s="111" t="s">
        <v>768</v>
      </c>
      <c r="J185" s="111" t="s">
        <v>768</v>
      </c>
      <c r="K185" s="172">
        <v>45695</v>
      </c>
      <c r="L185" s="111"/>
      <c r="M185" s="172" t="s">
        <v>1164</v>
      </c>
      <c r="N185" s="106"/>
      <c r="O185" s="113"/>
      <c r="P185" s="106"/>
      <c r="Q185" s="50"/>
      <c r="R185" s="157"/>
    </row>
    <row r="186" spans="1:18" ht="70" customHeight="1">
      <c r="A186" s="111">
        <v>207</v>
      </c>
      <c r="B186" s="111" t="s">
        <v>374</v>
      </c>
      <c r="C186" s="111" t="s">
        <v>37</v>
      </c>
      <c r="D186" s="111" t="s">
        <v>1043</v>
      </c>
      <c r="E186" s="111">
        <v>3915704.88</v>
      </c>
      <c r="F186" s="111">
        <v>252.47399999999999</v>
      </c>
      <c r="G186" s="111"/>
      <c r="H186" s="116">
        <v>45692</v>
      </c>
      <c r="I186" s="111" t="s">
        <v>768</v>
      </c>
      <c r="J186" s="111" t="s">
        <v>768</v>
      </c>
      <c r="K186" s="172">
        <v>45700</v>
      </c>
      <c r="L186" s="111"/>
      <c r="M186" s="172" t="s">
        <v>1184</v>
      </c>
      <c r="N186" s="106"/>
      <c r="O186" s="113"/>
      <c r="P186" s="106"/>
      <c r="Q186" s="50"/>
      <c r="R186" s="157"/>
    </row>
    <row r="187" spans="1:18" ht="50" customHeight="1">
      <c r="A187" s="111">
        <v>208</v>
      </c>
      <c r="B187" s="111" t="s">
        <v>379</v>
      </c>
      <c r="C187" s="111" t="s">
        <v>9</v>
      </c>
      <c r="D187" s="111" t="s">
        <v>738</v>
      </c>
      <c r="E187" s="111"/>
      <c r="F187" s="111">
        <v>448.20800000000003</v>
      </c>
      <c r="G187" s="111"/>
      <c r="H187" s="116">
        <v>45690</v>
      </c>
      <c r="I187" s="111" t="s">
        <v>768</v>
      </c>
      <c r="J187" s="111" t="s">
        <v>768</v>
      </c>
      <c r="K187" s="172">
        <v>45699</v>
      </c>
      <c r="L187" s="111"/>
      <c r="M187" s="172" t="s">
        <v>1182</v>
      </c>
      <c r="N187" s="106"/>
      <c r="O187" s="113"/>
      <c r="P187" s="106"/>
      <c r="Q187" s="50"/>
      <c r="R187" s="157"/>
    </row>
    <row r="188" spans="1:18" ht="65" customHeight="1">
      <c r="A188" s="111">
        <v>209</v>
      </c>
      <c r="B188" s="111" t="s">
        <v>376</v>
      </c>
      <c r="C188" s="111" t="s">
        <v>70</v>
      </c>
      <c r="D188" s="111" t="s">
        <v>1043</v>
      </c>
      <c r="E188" s="111">
        <v>2530056</v>
      </c>
      <c r="F188" s="111">
        <v>134.785</v>
      </c>
      <c r="G188" s="111"/>
      <c r="H188" s="116">
        <v>45691</v>
      </c>
      <c r="I188" s="111" t="s">
        <v>768</v>
      </c>
      <c r="J188" s="111" t="s">
        <v>768</v>
      </c>
      <c r="K188" s="172">
        <v>45698</v>
      </c>
      <c r="L188" s="111"/>
      <c r="M188" s="172" t="s">
        <v>1110</v>
      </c>
      <c r="N188" s="106"/>
      <c r="O188" s="113"/>
      <c r="P188" s="106"/>
      <c r="Q188" s="50"/>
      <c r="R188" s="157"/>
    </row>
    <row r="189" spans="1:18" ht="66.5" customHeight="1">
      <c r="A189" s="111">
        <v>210</v>
      </c>
      <c r="B189" s="111" t="s">
        <v>352</v>
      </c>
      <c r="C189" s="111" t="s">
        <v>71</v>
      </c>
      <c r="D189" s="111" t="s">
        <v>1043</v>
      </c>
      <c r="E189" s="106">
        <v>986514</v>
      </c>
      <c r="F189" s="111">
        <v>65.631</v>
      </c>
      <c r="G189" s="111"/>
      <c r="H189" s="116">
        <v>45691</v>
      </c>
      <c r="I189" s="111" t="s">
        <v>768</v>
      </c>
      <c r="J189" s="111" t="s">
        <v>768</v>
      </c>
      <c r="K189" s="172">
        <v>45700</v>
      </c>
      <c r="L189" s="111"/>
      <c r="M189" s="172" t="s">
        <v>840</v>
      </c>
      <c r="N189" s="106"/>
      <c r="O189" s="113"/>
      <c r="P189" s="106"/>
      <c r="Q189" s="50"/>
      <c r="R189" s="157"/>
    </row>
    <row r="190" spans="1:18" ht="63.5" customHeight="1">
      <c r="A190" s="111">
        <v>211</v>
      </c>
      <c r="B190" s="111" t="s">
        <v>363</v>
      </c>
      <c r="C190" s="111" t="s">
        <v>192</v>
      </c>
      <c r="D190" s="111" t="s">
        <v>1043</v>
      </c>
      <c r="E190" s="111">
        <v>3953330</v>
      </c>
      <c r="F190" s="111">
        <v>192.374</v>
      </c>
      <c r="G190" s="111"/>
      <c r="H190" s="116">
        <v>45690</v>
      </c>
      <c r="I190" s="111" t="s">
        <v>768</v>
      </c>
      <c r="J190" s="111" t="s">
        <v>768</v>
      </c>
      <c r="K190" s="172">
        <v>45699</v>
      </c>
      <c r="L190" s="111"/>
      <c r="M190" s="172" t="s">
        <v>840</v>
      </c>
      <c r="N190" s="106"/>
      <c r="O190" s="113"/>
      <c r="P190" s="106"/>
      <c r="Q190" s="50"/>
      <c r="R190" s="157"/>
    </row>
    <row r="191" spans="1:18" ht="67" customHeight="1">
      <c r="A191" s="111">
        <v>212</v>
      </c>
      <c r="B191" s="111" t="s">
        <v>384</v>
      </c>
      <c r="C191" s="111" t="s">
        <v>12</v>
      </c>
      <c r="D191" s="111" t="s">
        <v>1043</v>
      </c>
      <c r="E191" s="106">
        <v>881091</v>
      </c>
      <c r="F191" s="111">
        <v>63.345999999999997</v>
      </c>
      <c r="G191" s="111"/>
      <c r="H191" s="116">
        <v>45693</v>
      </c>
      <c r="I191" s="111" t="s">
        <v>768</v>
      </c>
      <c r="J191" s="111" t="s">
        <v>768</v>
      </c>
      <c r="K191" s="172">
        <v>45696</v>
      </c>
      <c r="L191" s="111"/>
      <c r="M191" s="172" t="s">
        <v>1151</v>
      </c>
      <c r="N191" s="106"/>
      <c r="O191" s="113"/>
      <c r="P191" s="106"/>
      <c r="Q191" s="50"/>
      <c r="R191" s="157"/>
    </row>
    <row r="192" spans="1:18" ht="64.5" customHeight="1">
      <c r="A192" s="111">
        <v>213</v>
      </c>
      <c r="B192" s="111" t="s">
        <v>388</v>
      </c>
      <c r="C192" s="111" t="s">
        <v>24</v>
      </c>
      <c r="D192" s="111" t="s">
        <v>1043</v>
      </c>
      <c r="E192" s="111">
        <v>3743190.59</v>
      </c>
      <c r="F192" s="111">
        <v>189.08099999999999</v>
      </c>
      <c r="G192" s="111"/>
      <c r="H192" s="116">
        <v>45695</v>
      </c>
      <c r="I192" s="111" t="s">
        <v>768</v>
      </c>
      <c r="J192" s="111" t="s">
        <v>1218</v>
      </c>
      <c r="K192" s="172">
        <v>45703</v>
      </c>
      <c r="L192" s="111"/>
      <c r="M192" s="172" t="s">
        <v>1219</v>
      </c>
      <c r="N192" s="106"/>
      <c r="O192" s="113"/>
      <c r="P192" s="106"/>
      <c r="Q192" s="50"/>
      <c r="R192" s="157"/>
    </row>
    <row r="193" spans="1:18" ht="63" customHeight="1">
      <c r="A193" s="111">
        <v>214</v>
      </c>
      <c r="B193" s="111" t="s">
        <v>364</v>
      </c>
      <c r="C193" s="111" t="s">
        <v>55</v>
      </c>
      <c r="D193" s="111" t="s">
        <v>1043</v>
      </c>
      <c r="E193" s="106">
        <v>986514</v>
      </c>
      <c r="F193" s="111">
        <v>65.631</v>
      </c>
      <c r="G193" s="111"/>
      <c r="H193" s="116">
        <v>45695</v>
      </c>
      <c r="I193" s="111" t="s">
        <v>768</v>
      </c>
      <c r="J193" s="111" t="s">
        <v>768</v>
      </c>
      <c r="K193" s="172">
        <v>45704</v>
      </c>
      <c r="L193" s="111"/>
      <c r="M193" s="172" t="s">
        <v>840</v>
      </c>
      <c r="N193" s="106"/>
      <c r="O193" s="113"/>
      <c r="P193" s="106"/>
      <c r="Q193" s="50"/>
      <c r="R193" s="157"/>
    </row>
    <row r="194" spans="1:18" ht="70" customHeight="1">
      <c r="A194" s="111">
        <v>215</v>
      </c>
      <c r="B194" s="111" t="s">
        <v>386</v>
      </c>
      <c r="C194" s="111" t="s">
        <v>54</v>
      </c>
      <c r="D194" s="111" t="s">
        <v>1043</v>
      </c>
      <c r="E194" s="111">
        <v>4251845</v>
      </c>
      <c r="F194" s="111">
        <v>255.73099999999999</v>
      </c>
      <c r="G194" s="111"/>
      <c r="H194" s="116">
        <v>45697</v>
      </c>
      <c r="I194" s="111" t="s">
        <v>768</v>
      </c>
      <c r="J194" s="111" t="s">
        <v>768</v>
      </c>
      <c r="K194" s="172">
        <v>45706</v>
      </c>
      <c r="L194" s="111"/>
      <c r="M194" s="172" t="s">
        <v>1164</v>
      </c>
      <c r="N194" s="111"/>
      <c r="O194" s="113"/>
      <c r="P194" s="106"/>
      <c r="Q194" s="50"/>
      <c r="R194" s="157"/>
    </row>
    <row r="195" spans="1:18" ht="70.5" customHeight="1">
      <c r="A195" s="111">
        <v>217</v>
      </c>
      <c r="B195" s="111" t="s">
        <v>348</v>
      </c>
      <c r="C195" s="111" t="s">
        <v>81</v>
      </c>
      <c r="D195" s="111" t="s">
        <v>1043</v>
      </c>
      <c r="E195" s="111">
        <v>3953330</v>
      </c>
      <c r="F195" s="111">
        <v>192.374</v>
      </c>
      <c r="G195" s="111"/>
      <c r="H195" s="116">
        <v>45698</v>
      </c>
      <c r="I195" s="111" t="s">
        <v>768</v>
      </c>
      <c r="J195" s="111" t="s">
        <v>768</v>
      </c>
      <c r="K195" s="172">
        <v>45709</v>
      </c>
      <c r="L195" s="111"/>
      <c r="M195" s="172" t="s">
        <v>1160</v>
      </c>
      <c r="N195" s="111"/>
      <c r="O195" s="113"/>
      <c r="P195" s="106"/>
      <c r="Q195" s="50"/>
      <c r="R195" s="157"/>
    </row>
    <row r="196" spans="1:18" ht="69" customHeight="1">
      <c r="A196" s="111">
        <v>218</v>
      </c>
      <c r="B196" s="111" t="s">
        <v>385</v>
      </c>
      <c r="C196" s="111" t="s">
        <v>37</v>
      </c>
      <c r="D196" s="111" t="s">
        <v>1043</v>
      </c>
      <c r="E196" s="111">
        <v>3915704.88</v>
      </c>
      <c r="F196" s="111">
        <v>252.47399999999999</v>
      </c>
      <c r="G196" s="111"/>
      <c r="H196" s="116">
        <v>45698</v>
      </c>
      <c r="I196" s="111" t="s">
        <v>768</v>
      </c>
      <c r="J196" s="111" t="s">
        <v>768</v>
      </c>
      <c r="K196" s="172">
        <v>45705</v>
      </c>
      <c r="L196" s="111"/>
      <c r="M196" s="172" t="s">
        <v>1151</v>
      </c>
      <c r="N196" s="106"/>
      <c r="O196" s="113"/>
      <c r="P196" s="106"/>
      <c r="Q196" s="50"/>
      <c r="R196" s="157"/>
    </row>
    <row r="197" spans="1:18" ht="62" customHeight="1">
      <c r="A197" s="111">
        <v>219</v>
      </c>
      <c r="B197" s="111" t="s">
        <v>262</v>
      </c>
      <c r="C197" s="111" t="s">
        <v>9</v>
      </c>
      <c r="D197" s="111" t="s">
        <v>606</v>
      </c>
      <c r="E197" s="111">
        <v>6685851</v>
      </c>
      <c r="F197" s="111">
        <v>390.68200000000002</v>
      </c>
      <c r="G197" s="111"/>
      <c r="H197" s="116">
        <v>45699</v>
      </c>
      <c r="I197" s="111" t="s">
        <v>768</v>
      </c>
      <c r="J197" s="111" t="s">
        <v>768</v>
      </c>
      <c r="K197" s="172">
        <v>45710</v>
      </c>
      <c r="L197" s="111"/>
      <c r="M197" s="172" t="s">
        <v>1142</v>
      </c>
      <c r="N197" s="106"/>
      <c r="O197" s="113"/>
      <c r="P197" s="106"/>
      <c r="Q197" s="50"/>
      <c r="R197" s="157"/>
    </row>
    <row r="198" spans="1:18" ht="64.5" customHeight="1">
      <c r="A198" s="111">
        <v>220</v>
      </c>
      <c r="B198" s="111" t="s">
        <v>381</v>
      </c>
      <c r="C198" s="111" t="s">
        <v>71</v>
      </c>
      <c r="D198" s="111" t="s">
        <v>1043</v>
      </c>
      <c r="E198" s="106">
        <v>986514</v>
      </c>
      <c r="F198" s="111">
        <v>65.631</v>
      </c>
      <c r="G198" s="111"/>
      <c r="H198" s="116">
        <v>45698</v>
      </c>
      <c r="I198" s="111" t="s">
        <v>768</v>
      </c>
      <c r="J198" s="111" t="s">
        <v>768</v>
      </c>
      <c r="K198" s="172">
        <v>45701</v>
      </c>
      <c r="L198" s="111"/>
      <c r="M198" s="172" t="s">
        <v>1209</v>
      </c>
      <c r="N198" s="106"/>
      <c r="O198" s="113"/>
      <c r="P198" s="106"/>
      <c r="Q198" s="50"/>
      <c r="R198" s="157"/>
    </row>
    <row r="199" spans="1:18" ht="61" customHeight="1">
      <c r="A199" s="111">
        <v>221</v>
      </c>
      <c r="B199" s="111" t="s">
        <v>366</v>
      </c>
      <c r="C199" s="111" t="s">
        <v>9</v>
      </c>
      <c r="D199" s="111" t="s">
        <v>606</v>
      </c>
      <c r="E199" s="111">
        <v>6685851</v>
      </c>
      <c r="F199" s="111">
        <v>390.68200000000002</v>
      </c>
      <c r="G199" s="111"/>
      <c r="H199" s="116">
        <v>45699</v>
      </c>
      <c r="I199" s="111" t="s">
        <v>768</v>
      </c>
      <c r="J199" s="111" t="s">
        <v>768</v>
      </c>
      <c r="K199" s="172">
        <v>45713</v>
      </c>
      <c r="L199" s="111"/>
      <c r="M199" s="172" t="s">
        <v>840</v>
      </c>
      <c r="N199" s="106"/>
      <c r="O199" s="113"/>
      <c r="P199" s="106"/>
      <c r="Q199" s="50"/>
      <c r="R199" s="157"/>
    </row>
    <row r="200" spans="1:18" ht="70.5" customHeight="1">
      <c r="A200" s="111">
        <v>222</v>
      </c>
      <c r="B200" s="111" t="s">
        <v>367</v>
      </c>
      <c r="C200" s="111" t="s">
        <v>8</v>
      </c>
      <c r="D200" s="111" t="s">
        <v>606</v>
      </c>
      <c r="E200" s="111">
        <v>6685851</v>
      </c>
      <c r="F200" s="111">
        <v>390.68200000000002</v>
      </c>
      <c r="G200" s="111"/>
      <c r="H200" s="116">
        <v>45701</v>
      </c>
      <c r="I200" s="111" t="s">
        <v>768</v>
      </c>
      <c r="J200" s="111" t="s">
        <v>768</v>
      </c>
      <c r="K200" s="172">
        <v>45711</v>
      </c>
      <c r="L200" s="111"/>
      <c r="M200" s="172" t="s">
        <v>1210</v>
      </c>
      <c r="N200" s="106"/>
      <c r="O200" s="113"/>
      <c r="P200" s="106"/>
      <c r="Q200" s="50"/>
      <c r="R200" s="157"/>
    </row>
    <row r="201" spans="1:18" ht="62.5" customHeight="1">
      <c r="A201" s="111">
        <v>223</v>
      </c>
      <c r="B201" s="111" t="s">
        <v>334</v>
      </c>
      <c r="C201" s="111" t="s">
        <v>1211</v>
      </c>
      <c r="D201" s="111" t="s">
        <v>1043</v>
      </c>
      <c r="E201" s="111"/>
      <c r="F201" s="111">
        <v>282.69200000000001</v>
      </c>
      <c r="G201" s="111"/>
      <c r="H201" s="116">
        <v>45701</v>
      </c>
      <c r="I201" s="111" t="s">
        <v>768</v>
      </c>
      <c r="J201" s="111" t="s">
        <v>768</v>
      </c>
      <c r="K201" s="172">
        <v>45708</v>
      </c>
      <c r="L201" s="111"/>
      <c r="M201" s="172" t="s">
        <v>1182</v>
      </c>
      <c r="N201" s="106"/>
      <c r="O201" s="113"/>
      <c r="P201" s="106"/>
      <c r="Q201" s="50"/>
      <c r="R201" s="157"/>
    </row>
    <row r="202" spans="1:18" ht="70.5" customHeight="1">
      <c r="A202" s="111">
        <v>224</v>
      </c>
      <c r="B202" s="111" t="s">
        <v>668</v>
      </c>
      <c r="C202" s="111" t="s">
        <v>55</v>
      </c>
      <c r="D202" s="111" t="s">
        <v>1043</v>
      </c>
      <c r="E202" s="106">
        <v>986514</v>
      </c>
      <c r="F202" s="111">
        <v>65.631</v>
      </c>
      <c r="G202" s="111"/>
      <c r="H202" s="116">
        <v>45700</v>
      </c>
      <c r="I202" s="111" t="s">
        <v>768</v>
      </c>
      <c r="J202" s="111" t="s">
        <v>768</v>
      </c>
      <c r="K202" s="172">
        <v>45704</v>
      </c>
      <c r="L202" s="111"/>
      <c r="M202" s="172" t="s">
        <v>1102</v>
      </c>
      <c r="N202" s="106"/>
      <c r="O202" s="113"/>
      <c r="P202" s="106"/>
      <c r="Q202" s="50"/>
      <c r="R202" s="157"/>
    </row>
    <row r="203" spans="1:18" ht="70" customHeight="1">
      <c r="A203" s="111">
        <v>225</v>
      </c>
      <c r="B203" s="111" t="s">
        <v>392</v>
      </c>
      <c r="C203" s="111" t="s">
        <v>1196</v>
      </c>
      <c r="D203" s="111" t="s">
        <v>1043</v>
      </c>
      <c r="E203" s="111"/>
      <c r="F203" s="111">
        <v>213.31800000000001</v>
      </c>
      <c r="G203" s="111"/>
      <c r="H203" s="116">
        <v>45702</v>
      </c>
      <c r="I203" s="111" t="s">
        <v>768</v>
      </c>
      <c r="J203" s="111" t="s">
        <v>768</v>
      </c>
      <c r="K203" s="172">
        <v>45711</v>
      </c>
      <c r="L203" s="111"/>
      <c r="M203" s="172" t="s">
        <v>1184</v>
      </c>
      <c r="N203" s="106"/>
      <c r="O203" s="113"/>
      <c r="P203" s="106"/>
      <c r="Q203" s="50"/>
      <c r="R203" s="157"/>
    </row>
    <row r="204" spans="1:18" ht="66" customHeight="1">
      <c r="A204" s="111">
        <v>226</v>
      </c>
      <c r="B204" s="111" t="s">
        <v>389</v>
      </c>
      <c r="C204" s="111" t="s">
        <v>24</v>
      </c>
      <c r="D204" s="111" t="s">
        <v>1043</v>
      </c>
      <c r="E204" s="111">
        <v>3743190.59</v>
      </c>
      <c r="F204" s="111">
        <v>189.08099999999999</v>
      </c>
      <c r="G204" s="111"/>
      <c r="H204" s="116">
        <v>45701</v>
      </c>
      <c r="I204" s="111" t="s">
        <v>768</v>
      </c>
      <c r="J204" s="111" t="s">
        <v>768</v>
      </c>
      <c r="K204" s="172">
        <v>45709</v>
      </c>
      <c r="L204" s="111"/>
      <c r="M204" s="172" t="s">
        <v>1203</v>
      </c>
      <c r="N204" s="106"/>
      <c r="O204" s="113"/>
      <c r="P204" s="106"/>
      <c r="Q204" s="50"/>
      <c r="R204" s="157"/>
    </row>
    <row r="205" spans="1:18" ht="61.5" customHeight="1">
      <c r="A205" s="111">
        <v>227</v>
      </c>
      <c r="B205" s="111" t="s">
        <v>371</v>
      </c>
      <c r="C205" s="111" t="s">
        <v>12</v>
      </c>
      <c r="D205" s="111" t="s">
        <v>1043</v>
      </c>
      <c r="E205" s="106">
        <v>881091</v>
      </c>
      <c r="F205" s="111">
        <v>63.345999999999997</v>
      </c>
      <c r="G205" s="111"/>
      <c r="H205" s="116">
        <v>45702</v>
      </c>
      <c r="I205" s="111" t="s">
        <v>768</v>
      </c>
      <c r="J205" s="111" t="s">
        <v>768</v>
      </c>
      <c r="K205" s="172">
        <v>45706</v>
      </c>
      <c r="L205" s="111"/>
      <c r="M205" s="172" t="s">
        <v>1209</v>
      </c>
      <c r="N205" s="106"/>
      <c r="O205" s="113"/>
      <c r="P205" s="106"/>
      <c r="Q205" s="50"/>
      <c r="R205" s="157"/>
    </row>
    <row r="206" spans="1:18" ht="71.5" customHeight="1">
      <c r="A206" s="111">
        <v>228</v>
      </c>
      <c r="B206" s="111" t="s">
        <v>322</v>
      </c>
      <c r="C206" s="111" t="s">
        <v>12</v>
      </c>
      <c r="D206" s="111" t="s">
        <v>1043</v>
      </c>
      <c r="E206" s="106">
        <v>881091</v>
      </c>
      <c r="F206" s="111">
        <v>63.345999999999997</v>
      </c>
      <c r="G206" s="111"/>
      <c r="H206" s="116">
        <v>45704</v>
      </c>
      <c r="I206" s="111" t="s">
        <v>768</v>
      </c>
      <c r="J206" s="111" t="s">
        <v>768</v>
      </c>
      <c r="K206" s="172">
        <v>45711</v>
      </c>
      <c r="L206" s="111"/>
      <c r="M206" s="172" t="s">
        <v>1128</v>
      </c>
      <c r="N206" s="106"/>
      <c r="O206" s="113"/>
      <c r="P206" s="106"/>
      <c r="Q206" s="50"/>
      <c r="R206" s="157"/>
    </row>
    <row r="207" spans="1:18" ht="65.5" customHeight="1">
      <c r="A207" s="111">
        <v>229</v>
      </c>
      <c r="B207" s="111" t="s">
        <v>285</v>
      </c>
      <c r="C207" s="111" t="s">
        <v>8</v>
      </c>
      <c r="D207" s="111" t="s">
        <v>1043</v>
      </c>
      <c r="E207" s="111">
        <v>4801423</v>
      </c>
      <c r="F207" s="111">
        <v>298.55399999999997</v>
      </c>
      <c r="G207" s="111"/>
      <c r="H207" s="116">
        <v>45705</v>
      </c>
      <c r="I207" s="111" t="s">
        <v>768</v>
      </c>
      <c r="J207" s="111" t="s">
        <v>768</v>
      </c>
      <c r="K207" s="172">
        <v>45719</v>
      </c>
      <c r="L207" s="111"/>
      <c r="M207" s="172" t="s">
        <v>1217</v>
      </c>
      <c r="N207" s="106"/>
      <c r="O207" s="113"/>
      <c r="P207" s="106"/>
      <c r="Q207" s="50"/>
      <c r="R207" s="157"/>
    </row>
    <row r="208" spans="1:18" ht="73" customHeight="1">
      <c r="A208" s="111">
        <v>230</v>
      </c>
      <c r="B208" s="111" t="s">
        <v>390</v>
      </c>
      <c r="C208" s="111" t="s">
        <v>82</v>
      </c>
      <c r="D208" s="111" t="s">
        <v>309</v>
      </c>
      <c r="E208" s="111"/>
      <c r="F208" s="111">
        <v>162.89599999999999</v>
      </c>
      <c r="G208" s="111"/>
      <c r="H208" s="116">
        <v>45705</v>
      </c>
      <c r="I208" s="111" t="s">
        <v>768</v>
      </c>
      <c r="J208" s="111" t="s">
        <v>768</v>
      </c>
      <c r="K208" s="172">
        <v>45716</v>
      </c>
      <c r="L208" s="111"/>
      <c r="M208" s="172" t="s">
        <v>1203</v>
      </c>
      <c r="N208" s="106"/>
      <c r="O208" s="113"/>
      <c r="P208" s="106"/>
      <c r="Q208" s="50"/>
      <c r="R208" s="157"/>
    </row>
    <row r="209" spans="1:18" ht="73.5" customHeight="1">
      <c r="A209" s="111">
        <v>231</v>
      </c>
      <c r="B209" s="111" t="s">
        <v>402</v>
      </c>
      <c r="C209" s="111" t="s">
        <v>12</v>
      </c>
      <c r="D209" s="111" t="s">
        <v>606</v>
      </c>
      <c r="E209" s="106">
        <v>1287409</v>
      </c>
      <c r="F209" s="111">
        <v>91.087999999999994</v>
      </c>
      <c r="G209" s="111"/>
      <c r="H209" s="116">
        <v>45704</v>
      </c>
      <c r="I209" s="111" t="s">
        <v>768</v>
      </c>
      <c r="J209" s="111" t="s">
        <v>768</v>
      </c>
      <c r="K209" s="172">
        <v>45710</v>
      </c>
      <c r="L209" s="111"/>
      <c r="M209" s="172" t="s">
        <v>1234</v>
      </c>
      <c r="N209" s="106">
        <v>25</v>
      </c>
      <c r="O209" s="113"/>
      <c r="P209" s="106"/>
      <c r="Q209" s="50"/>
      <c r="R209" s="157"/>
    </row>
    <row r="210" spans="1:18" ht="64" customHeight="1">
      <c r="A210" s="111">
        <v>232</v>
      </c>
      <c r="B210" s="111" t="s">
        <v>358</v>
      </c>
      <c r="C210" s="111" t="s">
        <v>55</v>
      </c>
      <c r="D210" s="111" t="s">
        <v>309</v>
      </c>
      <c r="E210" s="106">
        <v>1215596</v>
      </c>
      <c r="F210" s="111">
        <v>83.811999999999998</v>
      </c>
      <c r="G210" s="111"/>
      <c r="H210" s="116">
        <v>45705</v>
      </c>
      <c r="I210" s="111" t="s">
        <v>768</v>
      </c>
      <c r="J210" s="111" t="s">
        <v>768</v>
      </c>
      <c r="K210" s="172">
        <v>45713</v>
      </c>
      <c r="L210" s="111"/>
      <c r="M210" s="172" t="s">
        <v>840</v>
      </c>
      <c r="N210" s="106"/>
      <c r="O210" s="113"/>
      <c r="P210" s="106"/>
      <c r="Q210" s="50"/>
      <c r="R210" s="157"/>
    </row>
    <row r="211" spans="1:18" ht="69.5" customHeight="1">
      <c r="A211" s="111">
        <v>233</v>
      </c>
      <c r="B211" s="111" t="s">
        <v>394</v>
      </c>
      <c r="C211" s="111" t="s">
        <v>8</v>
      </c>
      <c r="D211" s="111" t="s">
        <v>606</v>
      </c>
      <c r="E211" s="111">
        <v>6685851</v>
      </c>
      <c r="F211" s="111">
        <v>390.68200000000002</v>
      </c>
      <c r="G211" s="111"/>
      <c r="H211" s="116">
        <v>45706</v>
      </c>
      <c r="I211" s="111" t="s">
        <v>768</v>
      </c>
      <c r="J211" s="111" t="s">
        <v>768</v>
      </c>
      <c r="K211" s="172">
        <v>45716</v>
      </c>
      <c r="L211" s="111"/>
      <c r="M211" s="172" t="s">
        <v>1102</v>
      </c>
      <c r="N211" s="106"/>
      <c r="O211" s="113"/>
      <c r="P211" s="106"/>
      <c r="Q211" s="50"/>
      <c r="R211" s="157"/>
    </row>
    <row r="212" spans="1:18" ht="68.5" customHeight="1">
      <c r="A212" s="111">
        <v>235</v>
      </c>
      <c r="B212" s="111" t="s">
        <v>677</v>
      </c>
      <c r="C212" s="111" t="s">
        <v>22</v>
      </c>
      <c r="D212" s="111" t="s">
        <v>1043</v>
      </c>
      <c r="E212" s="106">
        <v>986514</v>
      </c>
      <c r="F212" s="111">
        <v>65.631</v>
      </c>
      <c r="G212" s="111"/>
      <c r="H212" s="116">
        <v>45706</v>
      </c>
      <c r="I212" s="111" t="s">
        <v>768</v>
      </c>
      <c r="J212" s="111" t="s">
        <v>768</v>
      </c>
      <c r="K212" s="172">
        <v>45712</v>
      </c>
      <c r="L212" s="111"/>
      <c r="M212" s="172" t="s">
        <v>1229</v>
      </c>
      <c r="N212" s="106"/>
      <c r="O212" s="113"/>
      <c r="P212" s="106"/>
      <c r="Q212" s="50"/>
      <c r="R212" s="157"/>
    </row>
    <row r="213" spans="1:18" ht="46" customHeight="1">
      <c r="A213" s="111">
        <v>236</v>
      </c>
      <c r="B213" s="111" t="s">
        <v>370</v>
      </c>
      <c r="C213" s="111" t="s">
        <v>12</v>
      </c>
      <c r="D213" s="111" t="s">
        <v>1043</v>
      </c>
      <c r="E213" s="106">
        <v>881091</v>
      </c>
      <c r="F213" s="111">
        <v>63.345999999999997</v>
      </c>
      <c r="G213" s="111"/>
      <c r="H213" s="116">
        <v>45706</v>
      </c>
      <c r="I213" s="111" t="s">
        <v>768</v>
      </c>
      <c r="J213" s="283" t="s">
        <v>768</v>
      </c>
      <c r="K213" s="172">
        <v>45709</v>
      </c>
      <c r="L213" s="111"/>
      <c r="M213" s="172" t="s">
        <v>1209</v>
      </c>
      <c r="N213" s="106"/>
      <c r="O213" s="113"/>
      <c r="P213" s="106"/>
      <c r="Q213" s="50"/>
      <c r="R213" s="157"/>
    </row>
    <row r="214" spans="1:18" ht="70" customHeight="1">
      <c r="A214" s="111">
        <v>237</v>
      </c>
      <c r="B214" s="111" t="s">
        <v>387</v>
      </c>
      <c r="C214" s="111" t="s">
        <v>153</v>
      </c>
      <c r="D214" s="111" t="s">
        <v>1043</v>
      </c>
      <c r="E214" s="111">
        <v>4251845</v>
      </c>
      <c r="F214" s="111">
        <v>255.73099999999999</v>
      </c>
      <c r="G214" s="111"/>
      <c r="H214" s="116">
        <v>45707</v>
      </c>
      <c r="I214" s="111" t="s">
        <v>768</v>
      </c>
      <c r="J214" s="283" t="s">
        <v>768</v>
      </c>
      <c r="K214" s="172">
        <v>45716</v>
      </c>
      <c r="L214" s="111"/>
      <c r="M214" s="172" t="s">
        <v>1228</v>
      </c>
      <c r="N214" s="106"/>
      <c r="O214" s="113"/>
      <c r="P214" s="106"/>
      <c r="Q214" s="50"/>
      <c r="R214" s="157"/>
    </row>
    <row r="215" spans="1:18" ht="65" customHeight="1">
      <c r="A215" s="111">
        <v>238</v>
      </c>
      <c r="B215" s="111" t="s">
        <v>396</v>
      </c>
      <c r="C215" s="111" t="s">
        <v>80</v>
      </c>
      <c r="D215" s="111" t="s">
        <v>606</v>
      </c>
      <c r="E215" s="111"/>
      <c r="F215" s="111">
        <v>113.343</v>
      </c>
      <c r="G215" s="111"/>
      <c r="H215" s="116">
        <v>45707</v>
      </c>
      <c r="I215" s="111" t="s">
        <v>768</v>
      </c>
      <c r="J215" s="111" t="s">
        <v>768</v>
      </c>
      <c r="K215" s="172">
        <v>45715</v>
      </c>
      <c r="L215" s="111"/>
      <c r="M215" s="172" t="s">
        <v>1101</v>
      </c>
      <c r="N215" s="106"/>
      <c r="O215" s="113"/>
      <c r="P215" s="106"/>
      <c r="Q215" s="50"/>
      <c r="R215" s="157"/>
    </row>
    <row r="216" spans="1:18" ht="49.5" customHeight="1">
      <c r="A216" s="111">
        <v>239</v>
      </c>
      <c r="B216" s="111" t="s">
        <v>669</v>
      </c>
      <c r="C216" s="111" t="s">
        <v>11</v>
      </c>
      <c r="D216" s="111" t="s">
        <v>1043</v>
      </c>
      <c r="E216" s="106">
        <v>881091</v>
      </c>
      <c r="F216" s="111">
        <v>63.345999999999997</v>
      </c>
      <c r="G216" s="111"/>
      <c r="H216" s="116">
        <v>45706</v>
      </c>
      <c r="I216" s="111" t="s">
        <v>768</v>
      </c>
      <c r="J216" s="283" t="s">
        <v>768</v>
      </c>
      <c r="K216" s="172">
        <v>45709</v>
      </c>
      <c r="L216" s="111"/>
      <c r="M216" s="172" t="s">
        <v>1164</v>
      </c>
      <c r="N216" s="106"/>
      <c r="O216" s="113"/>
      <c r="P216" s="106"/>
      <c r="Q216" s="50"/>
      <c r="R216" s="157"/>
    </row>
    <row r="217" spans="1:18" ht="63.5" customHeight="1">
      <c r="A217" s="111">
        <v>241</v>
      </c>
      <c r="B217" s="111" t="s">
        <v>281</v>
      </c>
      <c r="C217" s="111" t="s">
        <v>23</v>
      </c>
      <c r="D217" s="111" t="s">
        <v>1043</v>
      </c>
      <c r="E217" s="111">
        <v>1741972</v>
      </c>
      <c r="F217" s="111">
        <v>80.468999999999994</v>
      </c>
      <c r="G217" s="111"/>
      <c r="H217" s="116">
        <v>45708</v>
      </c>
      <c r="I217" s="111" t="s">
        <v>768</v>
      </c>
      <c r="J217" s="111" t="s">
        <v>768</v>
      </c>
      <c r="K217" s="172">
        <v>45714</v>
      </c>
      <c r="L217" s="111"/>
      <c r="M217" s="172" t="s">
        <v>1230</v>
      </c>
      <c r="N217" s="106"/>
      <c r="O217" s="113"/>
      <c r="P217" s="106"/>
      <c r="Q217" s="50"/>
      <c r="R217" s="157"/>
    </row>
    <row r="218" spans="1:18" ht="67" customHeight="1">
      <c r="A218" s="111">
        <v>242</v>
      </c>
      <c r="B218" s="111" t="s">
        <v>305</v>
      </c>
      <c r="C218" s="111" t="s">
        <v>12</v>
      </c>
      <c r="D218" s="111" t="s">
        <v>1043</v>
      </c>
      <c r="E218" s="106">
        <v>881091</v>
      </c>
      <c r="F218" s="111">
        <v>63.345999999999997</v>
      </c>
      <c r="G218" s="111"/>
      <c r="H218" s="116">
        <v>45709</v>
      </c>
      <c r="I218" s="111" t="s">
        <v>768</v>
      </c>
      <c r="J218" s="111" t="s">
        <v>768</v>
      </c>
      <c r="K218" s="172">
        <v>45714</v>
      </c>
      <c r="L218" s="111"/>
      <c r="M218" s="172" t="s">
        <v>1087</v>
      </c>
      <c r="N218" s="106"/>
      <c r="O218" s="113"/>
      <c r="P218" s="106"/>
      <c r="Q218" s="50"/>
      <c r="R218" s="157"/>
    </row>
    <row r="219" spans="1:18" ht="65" customHeight="1">
      <c r="A219" s="111">
        <v>243</v>
      </c>
      <c r="B219" s="111" t="s">
        <v>329</v>
      </c>
      <c r="C219" s="111" t="s">
        <v>54</v>
      </c>
      <c r="D219" s="111" t="s">
        <v>1043</v>
      </c>
      <c r="E219" s="111">
        <v>4251845</v>
      </c>
      <c r="F219" s="111">
        <v>255.73099999999999</v>
      </c>
      <c r="G219" s="111"/>
      <c r="H219" s="116">
        <v>45709</v>
      </c>
      <c r="I219" s="111" t="s">
        <v>768</v>
      </c>
      <c r="J219" s="111" t="s">
        <v>768</v>
      </c>
      <c r="K219" s="172">
        <v>45716</v>
      </c>
      <c r="L219" s="111"/>
      <c r="M219" s="172" t="s">
        <v>1066</v>
      </c>
      <c r="N219" s="106"/>
      <c r="O219" s="113"/>
      <c r="P219" s="106"/>
      <c r="Q219" s="50"/>
      <c r="R219" s="157"/>
    </row>
    <row r="220" spans="1:18" ht="75" customHeight="1">
      <c r="A220" s="111">
        <v>244</v>
      </c>
      <c r="B220" s="111" t="s">
        <v>666</v>
      </c>
      <c r="C220" s="111" t="s">
        <v>12</v>
      </c>
      <c r="D220" s="111" t="s">
        <v>309</v>
      </c>
      <c r="E220" s="106">
        <v>1086615</v>
      </c>
      <c r="F220" s="111">
        <v>80.771000000000001</v>
      </c>
      <c r="G220" s="111"/>
      <c r="H220" s="116">
        <v>45710</v>
      </c>
      <c r="I220" s="111" t="s">
        <v>768</v>
      </c>
      <c r="J220" s="111" t="s">
        <v>768</v>
      </c>
      <c r="K220" s="172">
        <v>45715</v>
      </c>
      <c r="L220" s="111"/>
      <c r="M220" s="172" t="s">
        <v>1160</v>
      </c>
      <c r="N220" s="106"/>
      <c r="O220" s="113"/>
      <c r="P220" s="106"/>
      <c r="Q220" s="50"/>
      <c r="R220" s="157"/>
    </row>
    <row r="221" spans="1:18" ht="48" customHeight="1">
      <c r="A221" s="111">
        <v>245</v>
      </c>
      <c r="B221" s="111" t="s">
        <v>671</v>
      </c>
      <c r="C221" s="111" t="s">
        <v>12</v>
      </c>
      <c r="D221" s="111" t="s">
        <v>606</v>
      </c>
      <c r="E221" s="106">
        <v>1287409</v>
      </c>
      <c r="F221" s="111">
        <v>91.087999999999994</v>
      </c>
      <c r="G221" s="111"/>
      <c r="H221" s="116">
        <v>45711</v>
      </c>
      <c r="I221" s="111" t="s">
        <v>768</v>
      </c>
      <c r="J221" s="111" t="s">
        <v>768</v>
      </c>
      <c r="K221" s="172">
        <v>45714</v>
      </c>
      <c r="L221" s="111"/>
      <c r="M221" s="172" t="s">
        <v>1209</v>
      </c>
      <c r="N221" s="106"/>
      <c r="O221" s="113"/>
      <c r="P221" s="106"/>
      <c r="Q221" s="50"/>
      <c r="R221" s="157"/>
    </row>
    <row r="222" spans="1:18" ht="75.5" customHeight="1">
      <c r="A222" s="111">
        <v>246</v>
      </c>
      <c r="B222" s="111" t="s">
        <v>667</v>
      </c>
      <c r="C222" s="111" t="s">
        <v>11</v>
      </c>
      <c r="D222" s="111" t="s">
        <v>1043</v>
      </c>
      <c r="E222" s="106">
        <v>881091</v>
      </c>
      <c r="F222" s="111">
        <v>63.345999999999997</v>
      </c>
      <c r="G222" s="111"/>
      <c r="H222" s="116">
        <v>45711</v>
      </c>
      <c r="I222" s="111" t="s">
        <v>768</v>
      </c>
      <c r="J222" s="111" t="s">
        <v>768</v>
      </c>
      <c r="K222" s="172">
        <v>45716</v>
      </c>
      <c r="L222" s="111"/>
      <c r="M222" s="172" t="s">
        <v>1233</v>
      </c>
      <c r="N222" s="106"/>
      <c r="O222" s="113"/>
      <c r="P222" s="106"/>
      <c r="Q222" s="50"/>
      <c r="R222" s="157"/>
    </row>
    <row r="223" spans="1:18" ht="66" customHeight="1">
      <c r="A223" s="111">
        <v>247</v>
      </c>
      <c r="B223" s="111" t="s">
        <v>460</v>
      </c>
      <c r="C223" s="111" t="s">
        <v>71</v>
      </c>
      <c r="D223" s="111" t="s">
        <v>738</v>
      </c>
      <c r="E223" s="111">
        <v>1821043</v>
      </c>
      <c r="F223" s="111">
        <v>113.92400000000001</v>
      </c>
      <c r="G223" s="111"/>
      <c r="H223" s="116">
        <v>45710</v>
      </c>
      <c r="I223" s="111" t="s">
        <v>768</v>
      </c>
      <c r="J223" s="111" t="s">
        <v>768</v>
      </c>
      <c r="K223" s="172">
        <v>45715</v>
      </c>
      <c r="L223" s="111"/>
      <c r="M223" s="172" t="s">
        <v>1234</v>
      </c>
      <c r="N223" s="106"/>
      <c r="O223" s="113"/>
      <c r="P223" s="106"/>
      <c r="Q223" s="50"/>
      <c r="R223" s="157"/>
    </row>
    <row r="224" spans="1:18" ht="73.5" customHeight="1">
      <c r="A224" s="111">
        <v>248</v>
      </c>
      <c r="B224" s="111" t="s">
        <v>674</v>
      </c>
      <c r="C224" s="111" t="s">
        <v>12</v>
      </c>
      <c r="D224" s="111" t="s">
        <v>1043</v>
      </c>
      <c r="E224" s="106">
        <v>881091</v>
      </c>
      <c r="F224" s="111">
        <v>63.345999999999997</v>
      </c>
      <c r="G224" s="111"/>
      <c r="H224" s="116">
        <v>45712</v>
      </c>
      <c r="I224" s="111" t="s">
        <v>768</v>
      </c>
      <c r="J224" s="111" t="s">
        <v>768</v>
      </c>
      <c r="K224" s="172">
        <v>45715</v>
      </c>
      <c r="L224" s="111"/>
      <c r="M224" s="172" t="s">
        <v>1164</v>
      </c>
      <c r="N224" s="106"/>
      <c r="O224" s="113"/>
      <c r="P224" s="106"/>
      <c r="Q224" s="50"/>
      <c r="R224" s="157"/>
    </row>
    <row r="225" spans="1:18" ht="70" customHeight="1">
      <c r="A225" s="111">
        <v>249</v>
      </c>
      <c r="B225" s="111" t="s">
        <v>276</v>
      </c>
      <c r="C225" s="111" t="s">
        <v>12</v>
      </c>
      <c r="D225" s="111" t="s">
        <v>1043</v>
      </c>
      <c r="E225" s="106">
        <v>881091</v>
      </c>
      <c r="F225" s="111">
        <v>63.345999999999997</v>
      </c>
      <c r="G225" s="111"/>
      <c r="H225" s="116">
        <v>45713</v>
      </c>
      <c r="I225" s="111" t="s">
        <v>768</v>
      </c>
      <c r="J225" s="111" t="s">
        <v>768</v>
      </c>
      <c r="K225" s="172">
        <v>45716</v>
      </c>
      <c r="L225" s="111"/>
      <c r="M225" s="172" t="s">
        <v>1142</v>
      </c>
      <c r="N225" s="106"/>
      <c r="O225" s="113"/>
      <c r="P225" s="106"/>
      <c r="Q225" s="50"/>
      <c r="R225" s="157"/>
    </row>
    <row r="226" spans="1:18" ht="70" customHeight="1">
      <c r="A226" s="111">
        <v>250</v>
      </c>
      <c r="B226" s="111" t="s">
        <v>672</v>
      </c>
      <c r="C226" s="111" t="s">
        <v>55</v>
      </c>
      <c r="D226" s="111" t="s">
        <v>1043</v>
      </c>
      <c r="E226" s="106">
        <v>986514</v>
      </c>
      <c r="F226" s="111">
        <v>65.631</v>
      </c>
      <c r="G226" s="111"/>
      <c r="H226" s="116">
        <v>45712</v>
      </c>
      <c r="I226" s="111" t="s">
        <v>768</v>
      </c>
      <c r="J226" s="111" t="s">
        <v>768</v>
      </c>
      <c r="K226" s="172">
        <v>45716</v>
      </c>
      <c r="L226" s="111"/>
      <c r="M226" s="172" t="s">
        <v>1240</v>
      </c>
      <c r="N226" s="106"/>
      <c r="O226" s="113"/>
      <c r="P226" s="106"/>
      <c r="Q226" s="50"/>
      <c r="R226" s="157"/>
    </row>
    <row r="227" spans="1:18" ht="71" customHeight="1">
      <c r="A227" s="111">
        <v>251</v>
      </c>
      <c r="B227" s="111" t="s">
        <v>451</v>
      </c>
      <c r="C227" s="111" t="s">
        <v>55</v>
      </c>
      <c r="D227" s="111" t="s">
        <v>606</v>
      </c>
      <c r="E227" s="111">
        <v>1442822</v>
      </c>
      <c r="F227" s="111">
        <v>94.623000000000005</v>
      </c>
      <c r="G227" s="111"/>
      <c r="H227" s="116">
        <v>45714</v>
      </c>
      <c r="I227" s="111" t="s">
        <v>768</v>
      </c>
      <c r="J227" s="111" t="s">
        <v>768</v>
      </c>
      <c r="K227" s="172">
        <v>45720</v>
      </c>
      <c r="L227" s="111"/>
      <c r="M227" s="172" t="s">
        <v>1242</v>
      </c>
      <c r="N227" s="106"/>
      <c r="O227" s="113"/>
      <c r="P227" s="106"/>
      <c r="Q227" s="50"/>
      <c r="R227" s="157"/>
    </row>
    <row r="228" spans="1:18" ht="43" customHeight="1">
      <c r="A228" s="111">
        <v>252</v>
      </c>
      <c r="B228" s="111" t="s">
        <v>676</v>
      </c>
      <c r="C228" s="111" t="s">
        <v>22</v>
      </c>
      <c r="D228" s="111" t="s">
        <v>1043</v>
      </c>
      <c r="E228" s="106">
        <v>986514</v>
      </c>
      <c r="F228" s="111">
        <v>65.631</v>
      </c>
      <c r="G228" s="111"/>
      <c r="H228" s="116">
        <v>45713</v>
      </c>
      <c r="I228" s="111" t="s">
        <v>768</v>
      </c>
      <c r="J228" s="283" t="s">
        <v>768</v>
      </c>
      <c r="K228" s="172">
        <v>45716</v>
      </c>
      <c r="L228" s="111"/>
      <c r="M228" s="172" t="s">
        <v>1229</v>
      </c>
      <c r="N228" s="106"/>
      <c r="O228" s="113"/>
      <c r="P228" s="106"/>
      <c r="Q228" s="50"/>
      <c r="R228" s="157"/>
    </row>
    <row r="229" spans="1:18" ht="62" customHeight="1">
      <c r="A229" s="111">
        <v>253</v>
      </c>
      <c r="B229" s="111" t="s">
        <v>359</v>
      </c>
      <c r="C229" s="111" t="s">
        <v>12</v>
      </c>
      <c r="D229" s="111" t="s">
        <v>309</v>
      </c>
      <c r="E229" s="106">
        <v>1086615</v>
      </c>
      <c r="F229" s="111">
        <v>80.771000000000001</v>
      </c>
      <c r="G229" s="111"/>
      <c r="H229" s="116">
        <v>45713</v>
      </c>
      <c r="I229" s="111" t="s">
        <v>768</v>
      </c>
      <c r="J229" s="283" t="s">
        <v>768</v>
      </c>
      <c r="K229" s="172">
        <v>45716</v>
      </c>
      <c r="L229" s="111"/>
      <c r="M229" s="172" t="s">
        <v>840</v>
      </c>
      <c r="N229" s="106"/>
      <c r="O229" s="113"/>
      <c r="P229" s="106"/>
      <c r="Q229" s="50"/>
      <c r="R229" s="157"/>
    </row>
    <row r="230" spans="1:18" ht="68.5" customHeight="1">
      <c r="A230" s="111">
        <v>254</v>
      </c>
      <c r="B230" s="111" t="s">
        <v>355</v>
      </c>
      <c r="C230" s="111" t="s">
        <v>1243</v>
      </c>
      <c r="D230" s="111" t="s">
        <v>1043</v>
      </c>
      <c r="E230" s="111"/>
      <c r="F230" s="111">
        <v>120.61</v>
      </c>
      <c r="G230" s="111"/>
      <c r="H230" s="116">
        <v>45715</v>
      </c>
      <c r="I230" s="296" t="s">
        <v>768</v>
      </c>
      <c r="J230" s="111" t="s">
        <v>768</v>
      </c>
      <c r="K230" s="172">
        <v>45728</v>
      </c>
      <c r="L230" s="111"/>
      <c r="M230" s="172" t="s">
        <v>840</v>
      </c>
      <c r="N230" s="106"/>
      <c r="O230" s="113"/>
      <c r="P230" s="106"/>
      <c r="Q230" s="50"/>
      <c r="R230" s="157"/>
    </row>
    <row r="231" spans="1:18" ht="60" customHeight="1">
      <c r="A231" s="111">
        <v>255</v>
      </c>
      <c r="B231" s="111" t="s">
        <v>336</v>
      </c>
      <c r="C231" s="111" t="s">
        <v>55</v>
      </c>
      <c r="D231" s="111" t="s">
        <v>1043</v>
      </c>
      <c r="E231" s="106">
        <v>986514</v>
      </c>
      <c r="F231" s="111">
        <v>65.631</v>
      </c>
      <c r="G231" s="111"/>
      <c r="H231" s="116">
        <v>45714</v>
      </c>
      <c r="I231" s="111" t="s">
        <v>768</v>
      </c>
      <c r="J231" s="283" t="s">
        <v>768</v>
      </c>
      <c r="K231" s="172">
        <v>45716</v>
      </c>
      <c r="L231" s="111"/>
      <c r="M231" s="172" t="s">
        <v>1247</v>
      </c>
      <c r="N231" s="106"/>
      <c r="O231" s="113"/>
      <c r="P231" s="106"/>
      <c r="Q231" s="50"/>
      <c r="R231" s="157"/>
    </row>
    <row r="232" spans="1:18" ht="70" customHeight="1">
      <c r="A232" s="111">
        <v>256</v>
      </c>
      <c r="B232" s="111" t="s">
        <v>325</v>
      </c>
      <c r="C232" s="111" t="s">
        <v>365</v>
      </c>
      <c r="D232" s="111" t="s">
        <v>1043</v>
      </c>
      <c r="E232" s="111">
        <v>3336290</v>
      </c>
      <c r="F232" s="111">
        <v>149.965</v>
      </c>
      <c r="G232" s="111"/>
      <c r="H232" s="116">
        <v>45714</v>
      </c>
      <c r="I232" s="111" t="s">
        <v>768</v>
      </c>
      <c r="J232" s="283" t="s">
        <v>768</v>
      </c>
      <c r="K232" s="172">
        <v>45722</v>
      </c>
      <c r="L232" s="111"/>
      <c r="M232" s="172" t="s">
        <v>1128</v>
      </c>
      <c r="N232" s="106"/>
      <c r="O232" s="113"/>
      <c r="P232" s="106"/>
      <c r="Q232" s="50"/>
      <c r="R232" s="157"/>
    </row>
    <row r="233" spans="1:18" ht="63" customHeight="1">
      <c r="A233" s="111">
        <v>257</v>
      </c>
      <c r="B233" s="111" t="s">
        <v>663</v>
      </c>
      <c r="C233" s="111" t="s">
        <v>12</v>
      </c>
      <c r="D233" s="111" t="s">
        <v>1043</v>
      </c>
      <c r="E233" s="106">
        <v>881091</v>
      </c>
      <c r="F233" s="111">
        <v>63.345999999999997</v>
      </c>
      <c r="G233" s="111"/>
      <c r="H233" s="116">
        <v>45712</v>
      </c>
      <c r="I233" s="111" t="s">
        <v>768</v>
      </c>
      <c r="J233" s="283" t="s">
        <v>768</v>
      </c>
      <c r="K233" s="172">
        <v>45715</v>
      </c>
      <c r="L233" s="111"/>
      <c r="M233" s="172" t="s">
        <v>1184</v>
      </c>
      <c r="N233" s="106"/>
      <c r="O233" s="113"/>
      <c r="P233" s="106"/>
      <c r="Q233" s="50"/>
      <c r="R233" s="157"/>
    </row>
    <row r="234" spans="1:18" ht="65" customHeight="1">
      <c r="A234" s="111">
        <v>258</v>
      </c>
      <c r="B234" s="111" t="s">
        <v>664</v>
      </c>
      <c r="C234" s="111" t="s">
        <v>11</v>
      </c>
      <c r="D234" s="111" t="s">
        <v>1043</v>
      </c>
      <c r="E234" s="106">
        <v>881091</v>
      </c>
      <c r="F234" s="111">
        <v>63.345999999999997</v>
      </c>
      <c r="G234" s="111"/>
      <c r="H234" s="116">
        <v>45714</v>
      </c>
      <c r="I234" s="111" t="s">
        <v>768</v>
      </c>
      <c r="J234" s="283" t="s">
        <v>768</v>
      </c>
      <c r="K234" s="172">
        <v>45716</v>
      </c>
      <c r="L234" s="111"/>
      <c r="M234" s="172" t="s">
        <v>1184</v>
      </c>
      <c r="N234" s="106"/>
      <c r="O234" s="113"/>
      <c r="P234" s="106"/>
      <c r="Q234" s="50"/>
      <c r="R234" s="157"/>
    </row>
    <row r="235" spans="1:18" ht="41.5" customHeight="1">
      <c r="A235" s="111">
        <v>259</v>
      </c>
      <c r="B235" s="111" t="s">
        <v>277</v>
      </c>
      <c r="C235" s="111" t="s">
        <v>37</v>
      </c>
      <c r="D235" s="111" t="s">
        <v>1043</v>
      </c>
      <c r="E235" s="111">
        <v>3915704.88</v>
      </c>
      <c r="F235" s="111">
        <v>252.47399999999999</v>
      </c>
      <c r="G235" s="111"/>
      <c r="H235" s="116">
        <v>45715</v>
      </c>
      <c r="I235" s="111" t="s">
        <v>768</v>
      </c>
      <c r="J235" s="111" t="s">
        <v>768</v>
      </c>
      <c r="K235" s="172">
        <v>45729</v>
      </c>
      <c r="L235" s="111"/>
      <c r="M235" s="172" t="s">
        <v>1230</v>
      </c>
      <c r="N235" s="106"/>
      <c r="O235" s="113"/>
      <c r="P235" s="106"/>
      <c r="Q235" s="50"/>
      <c r="R235" s="157"/>
    </row>
    <row r="236" spans="1:18" ht="64" customHeight="1">
      <c r="A236" s="111">
        <v>260</v>
      </c>
      <c r="B236" s="111" t="s">
        <v>282</v>
      </c>
      <c r="C236" s="111" t="s">
        <v>70</v>
      </c>
      <c r="D236" s="111" t="s">
        <v>1043</v>
      </c>
      <c r="E236" s="111">
        <v>2530056</v>
      </c>
      <c r="F236" s="111">
        <v>134.785</v>
      </c>
      <c r="G236" s="111"/>
      <c r="H236" s="116">
        <v>45715</v>
      </c>
      <c r="I236" s="111" t="s">
        <v>768</v>
      </c>
      <c r="J236" s="111" t="s">
        <v>768</v>
      </c>
      <c r="K236" s="172">
        <v>45729</v>
      </c>
      <c r="L236" s="111"/>
      <c r="M236" s="172" t="s">
        <v>1087</v>
      </c>
      <c r="N236" s="106"/>
      <c r="O236" s="113"/>
      <c r="P236" s="106"/>
      <c r="Q236" s="50"/>
      <c r="R236" s="157"/>
    </row>
    <row r="237" spans="1:18" ht="66.5" customHeight="1">
      <c r="A237" s="111">
        <v>261</v>
      </c>
      <c r="B237" s="111" t="s">
        <v>404</v>
      </c>
      <c r="C237" s="111" t="s">
        <v>37</v>
      </c>
      <c r="D237" s="111" t="s">
        <v>606</v>
      </c>
      <c r="E237" s="111">
        <v>5576159.9199999999</v>
      </c>
      <c r="F237" s="111">
        <v>346.952</v>
      </c>
      <c r="G237" s="111"/>
      <c r="H237" s="116">
        <v>45715</v>
      </c>
      <c r="I237" s="111" t="s">
        <v>768</v>
      </c>
      <c r="J237" s="111" t="s">
        <v>768</v>
      </c>
      <c r="K237" s="172">
        <v>45728</v>
      </c>
      <c r="L237" s="111"/>
      <c r="M237" s="172" t="s">
        <v>1209</v>
      </c>
      <c r="N237" s="106"/>
      <c r="O237" s="113"/>
      <c r="P237" s="106"/>
      <c r="Q237" s="50"/>
      <c r="R237" s="157"/>
    </row>
    <row r="238" spans="1:18" ht="68.5" customHeight="1">
      <c r="A238" s="111">
        <v>263</v>
      </c>
      <c r="B238" s="111" t="s">
        <v>342</v>
      </c>
      <c r="C238" s="111" t="s">
        <v>166</v>
      </c>
      <c r="D238" s="111" t="s">
        <v>1043</v>
      </c>
      <c r="E238" s="111">
        <v>1741972</v>
      </c>
      <c r="F238" s="111">
        <v>80.468999999999994</v>
      </c>
      <c r="G238" s="111"/>
      <c r="H238" s="116">
        <v>45718</v>
      </c>
      <c r="I238" s="111" t="s">
        <v>768</v>
      </c>
      <c r="J238" s="111" t="s">
        <v>768</v>
      </c>
      <c r="K238" s="172">
        <v>45732</v>
      </c>
      <c r="L238" s="111"/>
      <c r="M238" s="172" t="s">
        <v>1187</v>
      </c>
      <c r="N238" s="106"/>
      <c r="O238" s="113"/>
      <c r="P238" s="106"/>
      <c r="Q238" s="50"/>
      <c r="R238" s="157"/>
    </row>
    <row r="239" spans="1:18" ht="67.5" customHeight="1">
      <c r="A239" s="111">
        <v>264</v>
      </c>
      <c r="B239" s="111" t="s">
        <v>399</v>
      </c>
      <c r="C239" s="111" t="s">
        <v>1251</v>
      </c>
      <c r="D239" s="111" t="s">
        <v>738</v>
      </c>
      <c r="E239" s="111"/>
      <c r="F239" s="111">
        <v>197.88200000000001</v>
      </c>
      <c r="G239" s="111"/>
      <c r="H239" s="116">
        <v>45717</v>
      </c>
      <c r="I239" s="111" t="s">
        <v>768</v>
      </c>
      <c r="J239" s="111" t="s">
        <v>768</v>
      </c>
      <c r="K239" s="172">
        <v>45729</v>
      </c>
      <c r="L239" s="111"/>
      <c r="M239" s="172" t="s">
        <v>1164</v>
      </c>
      <c r="N239" s="106"/>
      <c r="O239" s="113"/>
      <c r="P239" s="106"/>
      <c r="Q239" s="50"/>
      <c r="R239" s="157"/>
    </row>
    <row r="240" spans="1:18" ht="66" customHeight="1">
      <c r="A240" s="111">
        <v>265</v>
      </c>
      <c r="B240" s="111" t="s">
        <v>378</v>
      </c>
      <c r="C240" s="111" t="s">
        <v>8</v>
      </c>
      <c r="D240" s="111" t="s">
        <v>309</v>
      </c>
      <c r="E240" s="111">
        <v>5611385.9699999997</v>
      </c>
      <c r="F240" s="111">
        <v>341.95</v>
      </c>
      <c r="G240" s="111"/>
      <c r="H240" s="116">
        <v>45717</v>
      </c>
      <c r="I240" s="111" t="s">
        <v>768</v>
      </c>
      <c r="J240" s="111" t="s">
        <v>768</v>
      </c>
      <c r="K240" s="172">
        <v>45805</v>
      </c>
      <c r="L240" s="111" t="s">
        <v>1360</v>
      </c>
      <c r="M240" s="172" t="s">
        <v>1110</v>
      </c>
      <c r="N240" s="106"/>
      <c r="O240" s="113"/>
      <c r="P240" s="106"/>
      <c r="Q240" s="50"/>
      <c r="R240" s="157"/>
    </row>
    <row r="241" spans="1:18" ht="51" customHeight="1">
      <c r="A241" s="111">
        <v>266</v>
      </c>
      <c r="B241" s="111" t="s">
        <v>333</v>
      </c>
      <c r="C241" s="111" t="s">
        <v>52</v>
      </c>
      <c r="D241" s="111" t="s">
        <v>1043</v>
      </c>
      <c r="E241" s="111">
        <v>4251845</v>
      </c>
      <c r="F241" s="111">
        <v>255.73099999999999</v>
      </c>
      <c r="G241" s="111"/>
      <c r="H241" s="116">
        <v>45718</v>
      </c>
      <c r="I241" s="111" t="s">
        <v>768</v>
      </c>
      <c r="J241" s="111" t="s">
        <v>768</v>
      </c>
      <c r="K241" s="172">
        <v>45724</v>
      </c>
      <c r="L241" s="111"/>
      <c r="M241" s="172" t="s">
        <v>1066</v>
      </c>
      <c r="N241" s="106"/>
      <c r="O241" s="113"/>
      <c r="P241" s="106"/>
      <c r="Q241" s="50"/>
      <c r="R241" s="157"/>
    </row>
    <row r="242" spans="1:18" ht="66" customHeight="1">
      <c r="A242" s="111">
        <v>267</v>
      </c>
      <c r="B242" s="111" t="s">
        <v>341</v>
      </c>
      <c r="C242" s="111" t="s">
        <v>540</v>
      </c>
      <c r="D242" s="111" t="s">
        <v>1043</v>
      </c>
      <c r="E242" s="111">
        <v>2472338</v>
      </c>
      <c r="F242" s="111">
        <v>111.669</v>
      </c>
      <c r="G242" s="111"/>
      <c r="H242" s="116">
        <v>45718</v>
      </c>
      <c r="I242" s="111" t="s">
        <v>768</v>
      </c>
      <c r="J242" s="111" t="s">
        <v>768</v>
      </c>
      <c r="K242" s="172">
        <v>45736</v>
      </c>
      <c r="L242" s="111"/>
      <c r="M242" s="172" t="s">
        <v>1101</v>
      </c>
      <c r="N242" s="106"/>
      <c r="O242" s="113"/>
      <c r="P242" s="106"/>
      <c r="Q242" s="50"/>
      <c r="R242" s="157"/>
    </row>
    <row r="243" spans="1:18" ht="62.5" customHeight="1">
      <c r="A243" s="111">
        <v>268</v>
      </c>
      <c r="B243" s="111" t="s">
        <v>395</v>
      </c>
      <c r="C243" s="111" t="s">
        <v>169</v>
      </c>
      <c r="D243" s="111" t="s">
        <v>738</v>
      </c>
      <c r="E243" s="111">
        <v>3850981</v>
      </c>
      <c r="F243" s="111">
        <v>173.06100000000001</v>
      </c>
      <c r="G243" s="111"/>
      <c r="H243" s="116">
        <v>45739</v>
      </c>
      <c r="I243" s="111" t="s">
        <v>768</v>
      </c>
      <c r="J243" s="111" t="s">
        <v>768</v>
      </c>
      <c r="K243" s="172">
        <v>45753</v>
      </c>
      <c r="L243" s="111"/>
      <c r="M243" s="172" t="s">
        <v>1102</v>
      </c>
      <c r="N243" s="106"/>
      <c r="O243" s="113"/>
      <c r="P243" s="106"/>
      <c r="Q243" s="50"/>
      <c r="R243" s="157"/>
    </row>
    <row r="244" spans="1:18" ht="58.5" customHeight="1">
      <c r="A244" s="111">
        <v>269</v>
      </c>
      <c r="B244" s="111" t="s">
        <v>403</v>
      </c>
      <c r="C244" s="111" t="s">
        <v>37</v>
      </c>
      <c r="D244" s="111" t="s">
        <v>309</v>
      </c>
      <c r="E244" s="111">
        <v>4780790.5</v>
      </c>
      <c r="F244" s="111">
        <v>306.05200000000002</v>
      </c>
      <c r="G244" s="111"/>
      <c r="H244" s="116">
        <v>45718</v>
      </c>
      <c r="I244" s="111" t="s">
        <v>768</v>
      </c>
      <c r="J244" s="111" t="s">
        <v>768</v>
      </c>
      <c r="K244" s="116">
        <v>45737</v>
      </c>
      <c r="L244" s="111"/>
      <c r="M244" s="111" t="s">
        <v>1184</v>
      </c>
      <c r="N244" s="106"/>
      <c r="O244" s="106"/>
      <c r="P244" s="106"/>
      <c r="Q244" s="50"/>
      <c r="R244" s="157"/>
    </row>
    <row r="245" spans="1:18" ht="62" customHeight="1">
      <c r="A245" s="111">
        <v>270</v>
      </c>
      <c r="B245" s="111" t="s">
        <v>441</v>
      </c>
      <c r="C245" s="111" t="s">
        <v>11</v>
      </c>
      <c r="D245" s="111" t="s">
        <v>606</v>
      </c>
      <c r="E245" s="106">
        <v>1287409</v>
      </c>
      <c r="F245" s="111">
        <v>91.087999999999994</v>
      </c>
      <c r="G245" s="111"/>
      <c r="H245" s="116">
        <v>45719</v>
      </c>
      <c r="I245" s="111" t="s">
        <v>768</v>
      </c>
      <c r="J245" s="111" t="s">
        <v>768</v>
      </c>
      <c r="K245" s="116">
        <v>45729</v>
      </c>
      <c r="L245" s="111"/>
      <c r="M245" s="111" t="s">
        <v>1252</v>
      </c>
      <c r="N245" s="106"/>
      <c r="O245" s="106"/>
      <c r="P245" s="106"/>
      <c r="Q245" s="50"/>
      <c r="R245" s="157"/>
    </row>
    <row r="246" spans="1:18" ht="65" customHeight="1">
      <c r="A246" s="111">
        <v>273</v>
      </c>
      <c r="B246" s="111" t="s">
        <v>391</v>
      </c>
      <c r="C246" s="111" t="s">
        <v>25</v>
      </c>
      <c r="D246" s="111" t="s">
        <v>1043</v>
      </c>
      <c r="E246" s="111">
        <v>1880164</v>
      </c>
      <c r="F246" s="111">
        <v>89.905000000000001</v>
      </c>
      <c r="G246" s="111"/>
      <c r="H246" s="116">
        <v>45718</v>
      </c>
      <c r="I246" s="111" t="s">
        <v>768</v>
      </c>
      <c r="J246" s="111" t="s">
        <v>768</v>
      </c>
      <c r="K246" s="116">
        <v>45735</v>
      </c>
      <c r="L246" s="111"/>
      <c r="M246" s="111" t="s">
        <v>1203</v>
      </c>
      <c r="N246" s="106"/>
      <c r="O246" s="106"/>
      <c r="P246" s="106"/>
      <c r="Q246" s="50"/>
      <c r="R246" s="157"/>
    </row>
    <row r="247" spans="1:18" ht="67" customHeight="1">
      <c r="A247" s="111">
        <v>274</v>
      </c>
      <c r="B247" s="111" t="s">
        <v>665</v>
      </c>
      <c r="C247" s="111" t="s">
        <v>11</v>
      </c>
      <c r="D247" s="111" t="s">
        <v>1043</v>
      </c>
      <c r="E247" s="106">
        <v>881091</v>
      </c>
      <c r="F247" s="111">
        <v>63.345999999999997</v>
      </c>
      <c r="G247" s="111"/>
      <c r="H247" s="116">
        <v>45719</v>
      </c>
      <c r="I247" s="111" t="s">
        <v>768</v>
      </c>
      <c r="J247" s="111" t="s">
        <v>768</v>
      </c>
      <c r="K247" s="116">
        <v>45723</v>
      </c>
      <c r="L247" s="111"/>
      <c r="M247" s="111" t="s">
        <v>1253</v>
      </c>
      <c r="N247" s="106"/>
      <c r="O247" s="106"/>
      <c r="P247" s="106"/>
      <c r="Q247" s="50"/>
      <c r="R247" s="157"/>
    </row>
    <row r="248" spans="1:18" ht="69.5" customHeight="1">
      <c r="A248" s="111">
        <v>275</v>
      </c>
      <c r="B248" s="111" t="s">
        <v>397</v>
      </c>
      <c r="C248" s="111" t="s">
        <v>11</v>
      </c>
      <c r="D248" s="111" t="s">
        <v>1043</v>
      </c>
      <c r="E248" s="106">
        <v>881091</v>
      </c>
      <c r="F248" s="111">
        <v>63.345999999999997</v>
      </c>
      <c r="G248" s="111"/>
      <c r="H248" s="116">
        <v>45718</v>
      </c>
      <c r="I248" s="111" t="s">
        <v>768</v>
      </c>
      <c r="J248" s="111" t="s">
        <v>768</v>
      </c>
      <c r="K248" s="116">
        <v>45722</v>
      </c>
      <c r="L248" s="111"/>
      <c r="M248" s="111" t="s">
        <v>840</v>
      </c>
      <c r="N248" s="106"/>
      <c r="O248" s="106"/>
      <c r="P248" s="106"/>
      <c r="Q248" s="50"/>
      <c r="R248" s="157"/>
    </row>
    <row r="249" spans="1:18" ht="66.5" customHeight="1">
      <c r="A249" s="111">
        <v>277</v>
      </c>
      <c r="B249" s="111" t="s">
        <v>274</v>
      </c>
      <c r="C249" s="111" t="s">
        <v>12</v>
      </c>
      <c r="D249" s="111" t="s">
        <v>1043</v>
      </c>
      <c r="E249" s="106">
        <v>881091</v>
      </c>
      <c r="F249" s="111">
        <v>63.345999999999997</v>
      </c>
      <c r="G249" s="111"/>
      <c r="H249" s="116">
        <v>45719</v>
      </c>
      <c r="I249" s="111" t="s">
        <v>768</v>
      </c>
      <c r="J249" s="111" t="s">
        <v>768</v>
      </c>
      <c r="K249" s="116">
        <v>45722</v>
      </c>
      <c r="L249" s="111"/>
      <c r="M249" s="111" t="s">
        <v>1142</v>
      </c>
      <c r="N249" s="106"/>
      <c r="O249" s="106"/>
      <c r="P249" s="106"/>
      <c r="Q249" s="50"/>
      <c r="R249" s="157"/>
    </row>
    <row r="250" spans="1:18" ht="70" customHeight="1">
      <c r="A250" s="111">
        <v>279</v>
      </c>
      <c r="B250" s="111" t="s">
        <v>286</v>
      </c>
      <c r="C250" s="111" t="s">
        <v>55</v>
      </c>
      <c r="D250" s="111" t="s">
        <v>1043</v>
      </c>
      <c r="E250" s="106">
        <v>986514</v>
      </c>
      <c r="F250" s="111">
        <v>65.631</v>
      </c>
      <c r="G250" s="111"/>
      <c r="H250" s="116">
        <v>45720</v>
      </c>
      <c r="I250" s="111" t="s">
        <v>768</v>
      </c>
      <c r="J250" s="111" t="s">
        <v>768</v>
      </c>
      <c r="K250" s="116">
        <v>45726</v>
      </c>
      <c r="L250" s="111"/>
      <c r="M250" s="111" t="s">
        <v>1142</v>
      </c>
      <c r="N250" s="106"/>
      <c r="O250" s="106"/>
      <c r="P250" s="106"/>
      <c r="Q250" s="50"/>
      <c r="R250" s="157"/>
    </row>
    <row r="251" spans="1:18" ht="65.5" customHeight="1">
      <c r="A251" s="111">
        <v>280</v>
      </c>
      <c r="B251" s="111" t="s">
        <v>673</v>
      </c>
      <c r="C251" s="111" t="s">
        <v>11</v>
      </c>
      <c r="D251" s="111" t="s">
        <v>1043</v>
      </c>
      <c r="E251" s="106">
        <v>881091</v>
      </c>
      <c r="F251" s="111">
        <v>63.345999999999997</v>
      </c>
      <c r="G251" s="111"/>
      <c r="H251" s="116">
        <v>45719</v>
      </c>
      <c r="I251" s="111" t="s">
        <v>768</v>
      </c>
      <c r="J251" s="111" t="s">
        <v>768</v>
      </c>
      <c r="K251" s="116">
        <v>45723</v>
      </c>
      <c r="L251" s="111"/>
      <c r="M251" s="111" t="s">
        <v>1184</v>
      </c>
      <c r="N251" s="106"/>
      <c r="O251" s="106"/>
      <c r="P251" s="106"/>
      <c r="Q251" s="50"/>
      <c r="R251" s="157"/>
    </row>
    <row r="252" spans="1:18" ht="61.5" customHeight="1">
      <c r="A252" s="111">
        <v>281</v>
      </c>
      <c r="B252" s="111" t="s">
        <v>678</v>
      </c>
      <c r="C252" s="111" t="s">
        <v>71</v>
      </c>
      <c r="D252" s="111" t="s">
        <v>1043</v>
      </c>
      <c r="E252" s="106">
        <v>986514</v>
      </c>
      <c r="F252" s="111">
        <v>65.631</v>
      </c>
      <c r="G252" s="111"/>
      <c r="H252" s="116">
        <v>45719</v>
      </c>
      <c r="I252" s="111" t="s">
        <v>768</v>
      </c>
      <c r="J252" s="111" t="s">
        <v>768</v>
      </c>
      <c r="K252" s="116">
        <v>45723</v>
      </c>
      <c r="L252" s="111"/>
      <c r="M252" s="111" t="s">
        <v>1229</v>
      </c>
      <c r="N252" s="106"/>
      <c r="O252" s="106"/>
      <c r="P252" s="106"/>
      <c r="Q252" s="50"/>
      <c r="R252" s="157"/>
    </row>
    <row r="253" spans="1:18" ht="66.5" customHeight="1">
      <c r="A253" s="111">
        <v>282</v>
      </c>
      <c r="B253" s="111" t="s">
        <v>675</v>
      </c>
      <c r="C253" s="111" t="s">
        <v>1259</v>
      </c>
      <c r="D253" s="111" t="s">
        <v>1043</v>
      </c>
      <c r="E253" s="111">
        <v>2772635</v>
      </c>
      <c r="F253" s="111">
        <v>138.20699999999999</v>
      </c>
      <c r="G253" s="111"/>
      <c r="H253" s="116">
        <v>45725</v>
      </c>
      <c r="I253" s="111" t="s">
        <v>768</v>
      </c>
      <c r="J253" s="111" t="s">
        <v>768</v>
      </c>
      <c r="K253" s="116">
        <v>45742</v>
      </c>
      <c r="L253" s="111"/>
      <c r="M253" s="111" t="s">
        <v>1229</v>
      </c>
      <c r="N253" s="106"/>
      <c r="O253" s="106"/>
      <c r="P253" s="106"/>
      <c r="Q253" s="50"/>
      <c r="R253" s="157"/>
    </row>
    <row r="254" spans="1:18" ht="30" customHeight="1">
      <c r="A254" s="111">
        <v>283</v>
      </c>
      <c r="B254" s="111" t="s">
        <v>670</v>
      </c>
      <c r="C254" s="111" t="s">
        <v>11</v>
      </c>
      <c r="D254" s="111" t="s">
        <v>1043</v>
      </c>
      <c r="E254" s="106">
        <v>881091</v>
      </c>
      <c r="F254" s="111">
        <v>63.345999999999997</v>
      </c>
      <c r="G254" s="111"/>
      <c r="H254" s="116">
        <v>45726</v>
      </c>
      <c r="I254" s="111" t="s">
        <v>768</v>
      </c>
      <c r="J254" s="111" t="s">
        <v>768</v>
      </c>
      <c r="K254" s="116">
        <v>45729</v>
      </c>
      <c r="L254" s="111"/>
      <c r="M254" s="111" t="s">
        <v>1184</v>
      </c>
      <c r="N254" s="106"/>
      <c r="O254" s="106"/>
      <c r="P254" s="106"/>
      <c r="Q254" s="50"/>
      <c r="R254" s="157"/>
    </row>
    <row r="255" spans="1:18" ht="72" customHeight="1">
      <c r="A255" s="111">
        <v>284</v>
      </c>
      <c r="B255" s="111" t="s">
        <v>273</v>
      </c>
      <c r="C255" s="111" t="s">
        <v>12</v>
      </c>
      <c r="D255" s="111" t="s">
        <v>1043</v>
      </c>
      <c r="E255" s="106">
        <v>881091</v>
      </c>
      <c r="F255" s="111">
        <v>63.345999999999997</v>
      </c>
      <c r="G255" s="111"/>
      <c r="H255" s="116">
        <v>45729</v>
      </c>
      <c r="I255" s="111" t="s">
        <v>768</v>
      </c>
      <c r="J255" s="111" t="s">
        <v>768</v>
      </c>
      <c r="K255" s="116">
        <v>45736</v>
      </c>
      <c r="L255" s="111"/>
      <c r="M255" s="111" t="s">
        <v>1087</v>
      </c>
      <c r="N255" s="106"/>
      <c r="O255" s="106"/>
      <c r="P255" s="106"/>
      <c r="Q255" s="50"/>
      <c r="R255" s="157"/>
    </row>
    <row r="256" spans="1:18" ht="65" customHeight="1">
      <c r="A256" s="111">
        <v>285</v>
      </c>
      <c r="B256" s="111" t="s">
        <v>360</v>
      </c>
      <c r="C256" s="111" t="s">
        <v>37</v>
      </c>
      <c r="D256" s="111" t="s">
        <v>1043</v>
      </c>
      <c r="E256" s="111">
        <v>3915704.88</v>
      </c>
      <c r="F256" s="111">
        <v>252.47399999999999</v>
      </c>
      <c r="G256" s="111"/>
      <c r="H256" s="116">
        <v>45726</v>
      </c>
      <c r="I256" s="111" t="s">
        <v>768</v>
      </c>
      <c r="J256" s="283" t="s">
        <v>768</v>
      </c>
      <c r="K256" s="116">
        <v>45747</v>
      </c>
      <c r="L256" s="111"/>
      <c r="M256" s="111" t="s">
        <v>1261</v>
      </c>
      <c r="N256" s="111"/>
      <c r="O256" s="106"/>
      <c r="P256" s="106"/>
      <c r="Q256" s="50"/>
      <c r="R256" s="157"/>
    </row>
    <row r="257" spans="1:18" ht="64.5" customHeight="1">
      <c r="A257" s="111">
        <v>286</v>
      </c>
      <c r="B257" s="111" t="s">
        <v>254</v>
      </c>
      <c r="C257" s="111" t="s">
        <v>10</v>
      </c>
      <c r="D257" s="111" t="s">
        <v>1043</v>
      </c>
      <c r="E257" s="111">
        <v>2328166.27</v>
      </c>
      <c r="F257" s="111">
        <v>117.033</v>
      </c>
      <c r="G257" s="111"/>
      <c r="H257" s="116">
        <v>45729</v>
      </c>
      <c r="I257" s="111" t="s">
        <v>768</v>
      </c>
      <c r="J257" s="111" t="s">
        <v>768</v>
      </c>
      <c r="K257" s="116">
        <v>45743</v>
      </c>
      <c r="L257" s="111"/>
      <c r="M257" s="111" t="s">
        <v>1203</v>
      </c>
      <c r="N257" s="106"/>
      <c r="O257" s="106"/>
      <c r="P257" s="106"/>
      <c r="Q257" s="50"/>
      <c r="R257" s="157"/>
    </row>
    <row r="258" spans="1:18" ht="64.5" customHeight="1">
      <c r="A258" s="111">
        <v>287</v>
      </c>
      <c r="B258" s="111" t="s">
        <v>328</v>
      </c>
      <c r="C258" s="111" t="s">
        <v>1262</v>
      </c>
      <c r="D258" s="111" t="s">
        <v>738</v>
      </c>
      <c r="E258" s="111"/>
      <c r="F258" s="111">
        <v>768.13300000000004</v>
      </c>
      <c r="G258" s="111"/>
      <c r="H258" s="116">
        <v>45725</v>
      </c>
      <c r="I258" s="111" t="s">
        <v>768</v>
      </c>
      <c r="J258" s="111" t="s">
        <v>768</v>
      </c>
      <c r="K258" s="116">
        <v>45747</v>
      </c>
      <c r="L258" s="111"/>
      <c r="M258" s="111" t="s">
        <v>1066</v>
      </c>
      <c r="N258" s="111"/>
      <c r="O258" s="106"/>
      <c r="P258" s="106"/>
      <c r="Q258" s="50"/>
      <c r="R258" s="157"/>
    </row>
    <row r="259" spans="1:18" ht="68" customHeight="1">
      <c r="A259" s="111">
        <v>288</v>
      </c>
      <c r="B259" s="111" t="s">
        <v>268</v>
      </c>
      <c r="C259" s="111" t="s">
        <v>37</v>
      </c>
      <c r="D259" s="111" t="s">
        <v>309</v>
      </c>
      <c r="E259" s="111">
        <v>4780790.5</v>
      </c>
      <c r="F259" s="111">
        <v>306.05200000000002</v>
      </c>
      <c r="G259" s="111"/>
      <c r="H259" s="116">
        <v>45728</v>
      </c>
      <c r="I259" s="111" t="s">
        <v>768</v>
      </c>
      <c r="J259" s="111" t="s">
        <v>768</v>
      </c>
      <c r="K259" s="116">
        <v>45738</v>
      </c>
      <c r="L259" s="111"/>
      <c r="M259" s="111" t="s">
        <v>1142</v>
      </c>
      <c r="N259" s="106"/>
      <c r="O259" s="106"/>
      <c r="P259" s="106"/>
      <c r="Q259" s="50"/>
      <c r="R259" s="157"/>
    </row>
    <row r="260" spans="1:18" ht="65" customHeight="1">
      <c r="A260" s="111">
        <v>289</v>
      </c>
      <c r="B260" s="111" t="s">
        <v>265</v>
      </c>
      <c r="C260" s="111" t="s">
        <v>12</v>
      </c>
      <c r="D260" s="111" t="s">
        <v>1043</v>
      </c>
      <c r="E260" s="106">
        <v>881091</v>
      </c>
      <c r="F260" s="111">
        <v>63.345999999999997</v>
      </c>
      <c r="G260" s="111"/>
      <c r="H260" s="116">
        <v>45732</v>
      </c>
      <c r="I260" s="111" t="s">
        <v>768</v>
      </c>
      <c r="J260" s="111" t="s">
        <v>768</v>
      </c>
      <c r="K260" s="116">
        <v>45735</v>
      </c>
      <c r="L260" s="111"/>
      <c r="M260" s="111" t="s">
        <v>1230</v>
      </c>
      <c r="N260" s="106"/>
      <c r="O260" s="106"/>
      <c r="P260" s="106"/>
      <c r="Q260" s="50"/>
      <c r="R260" s="157"/>
    </row>
    <row r="261" spans="1:18" ht="73" customHeight="1">
      <c r="A261" s="111">
        <v>290</v>
      </c>
      <c r="B261" s="111" t="s">
        <v>401</v>
      </c>
      <c r="C261" s="111" t="s">
        <v>24</v>
      </c>
      <c r="D261" s="111" t="s">
        <v>606</v>
      </c>
      <c r="E261" s="111">
        <v>5295995.92</v>
      </c>
      <c r="F261" s="111">
        <v>266.81799999999998</v>
      </c>
      <c r="G261" s="111"/>
      <c r="H261" s="116">
        <v>45732</v>
      </c>
      <c r="I261" s="111" t="s">
        <v>768</v>
      </c>
      <c r="J261" s="111" t="s">
        <v>768</v>
      </c>
      <c r="K261" s="116">
        <v>45742</v>
      </c>
      <c r="L261" s="111"/>
      <c r="M261" s="111" t="s">
        <v>1164</v>
      </c>
      <c r="N261" s="106"/>
      <c r="O261" s="106"/>
      <c r="P261" s="106"/>
      <c r="Q261" s="50"/>
      <c r="R261" s="157"/>
    </row>
    <row r="262" spans="1:18" ht="31.5" customHeight="1">
      <c r="A262" s="106">
        <v>293</v>
      </c>
      <c r="B262" s="106" t="s">
        <v>383</v>
      </c>
      <c r="C262" s="106" t="s">
        <v>12</v>
      </c>
      <c r="D262" s="106" t="s">
        <v>1043</v>
      </c>
      <c r="E262" s="106">
        <v>881091</v>
      </c>
      <c r="F262" s="111">
        <v>63.345999999999997</v>
      </c>
      <c r="G262" s="106"/>
      <c r="H262" s="108">
        <v>45730</v>
      </c>
      <c r="I262" s="106" t="s">
        <v>768</v>
      </c>
      <c r="J262" s="106" t="s">
        <v>768</v>
      </c>
      <c r="K262" s="108">
        <v>45733</v>
      </c>
      <c r="L262" s="106"/>
      <c r="M262" s="106" t="s">
        <v>840</v>
      </c>
      <c r="N262" s="106"/>
      <c r="O262" s="106"/>
      <c r="P262" s="106"/>
      <c r="Q262" s="50"/>
      <c r="R262" s="157"/>
    </row>
    <row r="263" spans="1:18" ht="39.5" customHeight="1">
      <c r="A263" s="106">
        <v>294</v>
      </c>
      <c r="B263" s="106" t="s">
        <v>368</v>
      </c>
      <c r="C263" s="106" t="s">
        <v>154</v>
      </c>
      <c r="D263" s="106" t="s">
        <v>1043</v>
      </c>
      <c r="E263" s="111">
        <v>1741972</v>
      </c>
      <c r="F263" s="111">
        <v>80.468999999999994</v>
      </c>
      <c r="G263" s="106"/>
      <c r="H263" s="108">
        <v>45730</v>
      </c>
      <c r="I263" s="106" t="s">
        <v>768</v>
      </c>
      <c r="J263" s="106" t="s">
        <v>768</v>
      </c>
      <c r="K263" s="108">
        <v>45733</v>
      </c>
      <c r="L263" s="106"/>
      <c r="M263" s="106" t="s">
        <v>1110</v>
      </c>
      <c r="N263" s="106"/>
      <c r="O263" s="106"/>
      <c r="P263" s="106"/>
      <c r="Q263" s="50"/>
      <c r="R263" s="157"/>
    </row>
    <row r="264" spans="1:18" ht="34.5" customHeight="1">
      <c r="A264" s="111">
        <v>295</v>
      </c>
      <c r="B264" s="111" t="s">
        <v>357</v>
      </c>
      <c r="C264" s="111" t="s">
        <v>154</v>
      </c>
      <c r="D264" s="111" t="s">
        <v>1043</v>
      </c>
      <c r="E264" s="111">
        <v>1741972</v>
      </c>
      <c r="F264" s="111">
        <v>80.468999999999994</v>
      </c>
      <c r="G264" s="111"/>
      <c r="H264" s="116">
        <v>45735</v>
      </c>
      <c r="I264" s="111" t="s">
        <v>768</v>
      </c>
      <c r="J264" s="111" t="s">
        <v>768</v>
      </c>
      <c r="K264" s="116">
        <v>45739</v>
      </c>
      <c r="L264" s="111"/>
      <c r="M264" s="111" t="s">
        <v>1110</v>
      </c>
      <c r="N264" s="106"/>
      <c r="O264" s="106"/>
      <c r="P264" s="106"/>
      <c r="Q264" s="50"/>
      <c r="R264" s="157"/>
    </row>
    <row r="265" spans="1:18" ht="80" customHeight="1">
      <c r="A265" s="111">
        <v>296</v>
      </c>
      <c r="B265" s="111" t="s">
        <v>356</v>
      </c>
      <c r="C265" s="111" t="s">
        <v>1268</v>
      </c>
      <c r="D265" s="111" t="s">
        <v>1043</v>
      </c>
      <c r="E265" s="111"/>
      <c r="F265" s="111">
        <v>231.25800000000001</v>
      </c>
      <c r="G265" s="111"/>
      <c r="H265" s="116">
        <v>45734</v>
      </c>
      <c r="I265" s="111" t="s">
        <v>768</v>
      </c>
      <c r="J265" s="111" t="s">
        <v>768</v>
      </c>
      <c r="K265" s="116">
        <v>45747</v>
      </c>
      <c r="L265" s="111"/>
      <c r="M265" s="111" t="s">
        <v>840</v>
      </c>
      <c r="N265" s="106"/>
      <c r="O265" s="106"/>
      <c r="P265" s="106"/>
      <c r="Q265" s="50"/>
      <c r="R265" s="157"/>
    </row>
    <row r="266" spans="1:18" ht="46.5" customHeight="1">
      <c r="A266" s="111">
        <v>297</v>
      </c>
      <c r="B266" s="111" t="s">
        <v>302</v>
      </c>
      <c r="C266" s="111" t="s">
        <v>54</v>
      </c>
      <c r="D266" s="111" t="s">
        <v>1043</v>
      </c>
      <c r="E266" s="111">
        <v>4251845</v>
      </c>
      <c r="F266" s="111">
        <v>255.73099999999999</v>
      </c>
      <c r="G266" s="111"/>
      <c r="H266" s="116">
        <v>45735</v>
      </c>
      <c r="I266" s="111" t="s">
        <v>768</v>
      </c>
      <c r="J266" s="111" t="s">
        <v>768</v>
      </c>
      <c r="K266" s="116">
        <v>45747</v>
      </c>
      <c r="L266" s="111"/>
      <c r="M266" s="111" t="s">
        <v>1087</v>
      </c>
      <c r="N266" s="106"/>
      <c r="O266" s="106"/>
      <c r="P266" s="106"/>
      <c r="Q266" s="50" t="s">
        <v>1288</v>
      </c>
      <c r="R266" s="157"/>
    </row>
    <row r="267" spans="1:18" ht="49.5" customHeight="1">
      <c r="A267" s="111">
        <v>298</v>
      </c>
      <c r="B267" s="111" t="s">
        <v>264</v>
      </c>
      <c r="C267" s="111" t="s">
        <v>24</v>
      </c>
      <c r="D267" s="111" t="s">
        <v>1043</v>
      </c>
      <c r="E267" s="111">
        <v>3743190.59</v>
      </c>
      <c r="F267" s="111">
        <v>189.08099999999999</v>
      </c>
      <c r="G267" s="111"/>
      <c r="H267" s="116">
        <v>45738</v>
      </c>
      <c r="I267" s="111" t="s">
        <v>768</v>
      </c>
      <c r="J267" s="111" t="s">
        <v>768</v>
      </c>
      <c r="K267" s="116">
        <v>45744</v>
      </c>
      <c r="L267" s="111"/>
      <c r="M267" s="111" t="s">
        <v>1230</v>
      </c>
      <c r="N267" s="106"/>
      <c r="O267" s="106"/>
      <c r="P267" s="106"/>
      <c r="Q267" s="50"/>
      <c r="R267" s="157"/>
    </row>
    <row r="268" spans="1:18" ht="40.5" customHeight="1">
      <c r="A268" s="111">
        <v>299</v>
      </c>
      <c r="B268" s="111" t="s">
        <v>398</v>
      </c>
      <c r="C268" s="111" t="s">
        <v>166</v>
      </c>
      <c r="D268" s="111" t="s">
        <v>606</v>
      </c>
      <c r="E268" s="111"/>
      <c r="F268" s="111">
        <v>113.896</v>
      </c>
      <c r="G268" s="111"/>
      <c r="H268" s="116">
        <v>45739</v>
      </c>
      <c r="I268" s="296" t="s">
        <v>768</v>
      </c>
      <c r="J268" s="111" t="s">
        <v>768</v>
      </c>
      <c r="K268" s="116">
        <v>45745</v>
      </c>
      <c r="L268" s="111"/>
      <c r="M268" s="111" t="s">
        <v>1184</v>
      </c>
      <c r="N268" s="106"/>
      <c r="O268" s="106"/>
      <c r="P268" s="106"/>
      <c r="Q268" s="50"/>
      <c r="R268" s="157"/>
    </row>
    <row r="269" spans="1:18" ht="68" customHeight="1">
      <c r="A269" s="111">
        <v>300</v>
      </c>
      <c r="B269" s="111" t="s">
        <v>263</v>
      </c>
      <c r="C269" s="111" t="s">
        <v>80</v>
      </c>
      <c r="D269" s="111" t="s">
        <v>309</v>
      </c>
      <c r="E269" s="111">
        <v>2122856.48</v>
      </c>
      <c r="F269" s="111">
        <v>98.820999999999998</v>
      </c>
      <c r="G269" s="111"/>
      <c r="H269" s="116">
        <v>45742</v>
      </c>
      <c r="I269" s="111" t="s">
        <v>768</v>
      </c>
      <c r="J269" s="111" t="s">
        <v>768</v>
      </c>
      <c r="K269" s="116">
        <v>45746</v>
      </c>
      <c r="L269" s="111"/>
      <c r="M269" s="111" t="s">
        <v>1142</v>
      </c>
      <c r="N269" s="106"/>
      <c r="O269" s="106"/>
      <c r="P269" s="106"/>
      <c r="Q269" s="50"/>
      <c r="R269" s="157"/>
    </row>
    <row r="270" spans="1:18" ht="58.5" customHeight="1">
      <c r="A270" s="111">
        <v>301</v>
      </c>
      <c r="B270" s="111" t="s">
        <v>311</v>
      </c>
      <c r="C270" s="111" t="s">
        <v>71</v>
      </c>
      <c r="D270" s="111" t="s">
        <v>606</v>
      </c>
      <c r="E270" s="111">
        <v>1442822</v>
      </c>
      <c r="F270" s="111">
        <v>94.623000000000005</v>
      </c>
      <c r="G270" s="111"/>
      <c r="H270" s="116">
        <v>45741</v>
      </c>
      <c r="I270" s="111" t="s">
        <v>768</v>
      </c>
      <c r="J270" s="111" t="s">
        <v>768</v>
      </c>
      <c r="K270" s="116">
        <v>45745</v>
      </c>
      <c r="L270" s="111"/>
      <c r="M270" s="111" t="s">
        <v>1281</v>
      </c>
      <c r="N270" s="106"/>
      <c r="O270" s="106"/>
      <c r="P270" s="106"/>
      <c r="Q270" s="50"/>
      <c r="R270" s="157"/>
    </row>
    <row r="271" spans="1:18" ht="53.5" customHeight="1">
      <c r="A271" s="111">
        <v>302</v>
      </c>
      <c r="B271" s="111" t="s">
        <v>380</v>
      </c>
      <c r="C271" s="111" t="s">
        <v>23</v>
      </c>
      <c r="D271" s="111" t="s">
        <v>1043</v>
      </c>
      <c r="E271" s="111">
        <v>1741972</v>
      </c>
      <c r="F271" s="111">
        <v>80.468999999999994</v>
      </c>
      <c r="G271" s="111"/>
      <c r="H271" s="116">
        <v>45741</v>
      </c>
      <c r="I271" s="111" t="s">
        <v>768</v>
      </c>
      <c r="J271" s="111" t="s">
        <v>768</v>
      </c>
      <c r="K271" s="116">
        <v>45754</v>
      </c>
      <c r="L271" s="111"/>
      <c r="M271" s="111" t="s">
        <v>840</v>
      </c>
      <c r="N271" s="106"/>
      <c r="O271" s="106"/>
      <c r="P271" s="106"/>
      <c r="Q271" s="50"/>
      <c r="R271" s="157"/>
    </row>
    <row r="272" spans="1:18" ht="68" customHeight="1">
      <c r="A272" s="111">
        <v>303</v>
      </c>
      <c r="B272" s="111" t="s">
        <v>400</v>
      </c>
      <c r="C272" s="111" t="s">
        <v>166</v>
      </c>
      <c r="D272" s="111" t="s">
        <v>738</v>
      </c>
      <c r="E272" s="111"/>
      <c r="F272" s="111">
        <v>138.16399999999999</v>
      </c>
      <c r="G272" s="111"/>
      <c r="H272" s="116">
        <v>45743</v>
      </c>
      <c r="I272" s="111" t="s">
        <v>768</v>
      </c>
      <c r="J272" s="111" t="s">
        <v>768</v>
      </c>
      <c r="K272" s="116">
        <v>45747</v>
      </c>
      <c r="L272" s="111"/>
      <c r="M272" s="111" t="s">
        <v>1164</v>
      </c>
      <c r="N272" s="111"/>
      <c r="O272" s="106"/>
      <c r="P272" s="106"/>
      <c r="Q272" s="50"/>
      <c r="R272" s="157"/>
    </row>
    <row r="273" spans="1:18" ht="58" customHeight="1">
      <c r="A273" s="111">
        <v>304</v>
      </c>
      <c r="B273" s="111" t="s">
        <v>326</v>
      </c>
      <c r="C273" s="111" t="s">
        <v>1302</v>
      </c>
      <c r="D273" s="111" t="s">
        <v>1043</v>
      </c>
      <c r="E273" s="111">
        <v>5379537</v>
      </c>
      <c r="F273" s="111">
        <v>282.69200000000001</v>
      </c>
      <c r="G273" s="111"/>
      <c r="H273" s="116">
        <v>45746</v>
      </c>
      <c r="I273" s="111" t="s">
        <v>768</v>
      </c>
      <c r="J273" s="111" t="s">
        <v>768</v>
      </c>
      <c r="K273" s="116">
        <v>45756</v>
      </c>
      <c r="L273" s="111"/>
      <c r="M273" s="111" t="s">
        <v>1303</v>
      </c>
      <c r="N273" s="106"/>
      <c r="O273" s="106"/>
      <c r="P273" s="106"/>
      <c r="Q273" s="50"/>
      <c r="R273" s="157"/>
    </row>
    <row r="274" spans="1:18" ht="62.5" customHeight="1">
      <c r="A274" s="111">
        <v>305</v>
      </c>
      <c r="B274" s="111" t="s">
        <v>393</v>
      </c>
      <c r="C274" s="111" t="s">
        <v>8</v>
      </c>
      <c r="D274" s="111" t="s">
        <v>1043</v>
      </c>
      <c r="E274" s="111">
        <v>4801423</v>
      </c>
      <c r="F274" s="111">
        <v>298.55399999999997</v>
      </c>
      <c r="G274" s="111"/>
      <c r="H274" s="116">
        <v>45748</v>
      </c>
      <c r="I274" s="111" t="s">
        <v>768</v>
      </c>
      <c r="J274" s="111" t="s">
        <v>768</v>
      </c>
      <c r="K274" s="116">
        <v>45758</v>
      </c>
      <c r="L274" s="111"/>
      <c r="M274" s="111" t="s">
        <v>1115</v>
      </c>
      <c r="N274" s="106"/>
      <c r="O274" s="106"/>
      <c r="P274" s="106"/>
      <c r="Q274" s="50"/>
      <c r="R274" s="157"/>
    </row>
    <row r="275" spans="1:18" ht="59" customHeight="1">
      <c r="A275" s="111">
        <v>306</v>
      </c>
      <c r="B275" s="111" t="s">
        <v>327</v>
      </c>
      <c r="C275" s="111" t="s">
        <v>1262</v>
      </c>
      <c r="D275" s="111" t="s">
        <v>738</v>
      </c>
      <c r="E275" s="111"/>
      <c r="F275" s="111">
        <v>768.13300000000004</v>
      </c>
      <c r="G275" s="111"/>
      <c r="H275" s="116">
        <v>45752</v>
      </c>
      <c r="I275" s="111" t="s">
        <v>768</v>
      </c>
      <c r="J275" s="111" t="s">
        <v>768</v>
      </c>
      <c r="K275" s="116">
        <v>45783</v>
      </c>
      <c r="L275" s="111"/>
      <c r="M275" s="111" t="s">
        <v>1066</v>
      </c>
      <c r="N275" s="106">
        <v>18</v>
      </c>
      <c r="O275" s="106"/>
      <c r="P275" s="108">
        <v>45786</v>
      </c>
      <c r="Q275" s="50"/>
      <c r="R275" s="157"/>
    </row>
    <row r="276" spans="1:18" ht="49.5" customHeight="1">
      <c r="A276" s="111">
        <v>307</v>
      </c>
      <c r="B276" s="111" t="s">
        <v>279</v>
      </c>
      <c r="C276" s="111" t="s">
        <v>8</v>
      </c>
      <c r="D276" s="111" t="s">
        <v>309</v>
      </c>
      <c r="E276" s="111">
        <v>5611385.9699999997</v>
      </c>
      <c r="F276" s="111">
        <v>341.95</v>
      </c>
      <c r="G276" s="111"/>
      <c r="H276" s="116">
        <v>45754</v>
      </c>
      <c r="I276" s="111" t="s">
        <v>768</v>
      </c>
      <c r="J276" s="111" t="s">
        <v>768</v>
      </c>
      <c r="K276" s="116">
        <v>45767</v>
      </c>
      <c r="L276" s="111"/>
      <c r="M276" s="111" t="s">
        <v>840</v>
      </c>
      <c r="N276" s="106">
        <v>26</v>
      </c>
      <c r="O276" s="106"/>
      <c r="P276" s="106"/>
      <c r="Q276" s="50"/>
      <c r="R276" s="157"/>
    </row>
    <row r="277" spans="1:18" ht="61" customHeight="1">
      <c r="A277" s="111">
        <v>308</v>
      </c>
      <c r="B277" s="111" t="s">
        <v>459</v>
      </c>
      <c r="C277" s="111" t="s">
        <v>25</v>
      </c>
      <c r="D277" s="111" t="s">
        <v>606</v>
      </c>
      <c r="E277" s="106">
        <v>2986642.46</v>
      </c>
      <c r="F277" s="111">
        <v>132.20500000000001</v>
      </c>
      <c r="G277" s="111"/>
      <c r="H277" s="116">
        <v>45778</v>
      </c>
      <c r="I277" s="296" t="s">
        <v>768</v>
      </c>
      <c r="J277" s="111" t="s">
        <v>768</v>
      </c>
      <c r="K277" s="116">
        <v>45821</v>
      </c>
      <c r="L277" s="111" t="s">
        <v>1384</v>
      </c>
      <c r="M277" s="111" t="s">
        <v>1110</v>
      </c>
      <c r="N277" s="111"/>
      <c r="O277" s="111"/>
      <c r="P277" s="111"/>
      <c r="Q277" s="321"/>
      <c r="R277" s="322" t="s">
        <v>1348</v>
      </c>
    </row>
    <row r="278" spans="1:18" ht="51.5" customHeight="1">
      <c r="A278" s="111">
        <v>309</v>
      </c>
      <c r="B278" s="111" t="s">
        <v>267</v>
      </c>
      <c r="C278" s="111" t="s">
        <v>37</v>
      </c>
      <c r="D278" s="111" t="s">
        <v>1043</v>
      </c>
      <c r="E278" s="111">
        <v>3915704.88</v>
      </c>
      <c r="F278" s="111">
        <v>252.47399999999999</v>
      </c>
      <c r="G278" s="111"/>
      <c r="H278" s="116">
        <v>45792</v>
      </c>
      <c r="I278" s="111" t="s">
        <v>768</v>
      </c>
      <c r="J278" s="111" t="s">
        <v>768</v>
      </c>
      <c r="K278" s="116">
        <v>45800</v>
      </c>
      <c r="L278" s="111"/>
      <c r="M278" s="111" t="s">
        <v>1142</v>
      </c>
      <c r="N278" s="111"/>
      <c r="O278" s="106"/>
      <c r="P278" s="106"/>
      <c r="Q278" s="50"/>
      <c r="R278" s="157"/>
    </row>
    <row r="279" spans="1:18" ht="50" customHeight="1">
      <c r="A279" s="111">
        <v>310</v>
      </c>
      <c r="B279" s="111" t="s">
        <v>266</v>
      </c>
      <c r="C279" s="111" t="s">
        <v>12</v>
      </c>
      <c r="D279" s="111" t="s">
        <v>1043</v>
      </c>
      <c r="E279" s="106">
        <v>881091</v>
      </c>
      <c r="F279" s="111">
        <v>63.345999999999997</v>
      </c>
      <c r="G279" s="111"/>
      <c r="H279" s="116">
        <v>45795</v>
      </c>
      <c r="I279" s="111" t="s">
        <v>768</v>
      </c>
      <c r="J279" s="111" t="s">
        <v>768</v>
      </c>
      <c r="K279" s="116">
        <v>45799</v>
      </c>
      <c r="L279" s="111"/>
      <c r="M279" s="111" t="s">
        <v>1025</v>
      </c>
      <c r="N279" s="111"/>
      <c r="O279" s="106"/>
      <c r="P279" s="106"/>
      <c r="Q279" s="50"/>
      <c r="R279" s="157"/>
    </row>
    <row r="280" spans="1:18" ht="67.5" customHeight="1">
      <c r="A280" s="111">
        <v>311</v>
      </c>
      <c r="B280" s="111" t="s">
        <v>247</v>
      </c>
      <c r="C280" s="111" t="s">
        <v>54</v>
      </c>
      <c r="D280" s="111" t="s">
        <v>606</v>
      </c>
      <c r="E280" s="111"/>
      <c r="F280" s="111"/>
      <c r="G280" s="111"/>
      <c r="H280" s="116">
        <v>45886</v>
      </c>
      <c r="I280" s="296" t="s">
        <v>768</v>
      </c>
      <c r="J280" s="111" t="s">
        <v>768</v>
      </c>
      <c r="K280" s="116">
        <v>45933</v>
      </c>
      <c r="L280" s="111" t="s">
        <v>1667</v>
      </c>
      <c r="M280" s="111" t="s">
        <v>1659</v>
      </c>
      <c r="N280" s="111"/>
      <c r="O280" s="106"/>
      <c r="P280" s="106"/>
      <c r="Q280" s="50"/>
      <c r="R280" s="157"/>
    </row>
    <row r="281" spans="1:18" ht="62">
      <c r="A281" s="115">
        <v>312</v>
      </c>
      <c r="B281" s="115" t="s">
        <v>246</v>
      </c>
      <c r="C281" s="411" t="s">
        <v>1658</v>
      </c>
      <c r="D281" s="115" t="s">
        <v>309</v>
      </c>
      <c r="E281" s="115"/>
      <c r="F281" s="115"/>
      <c r="G281" s="115"/>
      <c r="H281" s="354">
        <v>45925</v>
      </c>
      <c r="I281" s="115" t="s">
        <v>1908</v>
      </c>
      <c r="J281" s="115" t="s">
        <v>1669</v>
      </c>
      <c r="K281" s="115"/>
      <c r="L281" s="115" t="s">
        <v>1675</v>
      </c>
      <c r="M281" s="115" t="s">
        <v>1659</v>
      </c>
      <c r="N281" s="106">
        <v>29</v>
      </c>
      <c r="O281" s="106"/>
      <c r="P281" s="106"/>
      <c r="Q281" s="50"/>
      <c r="R281" s="157"/>
    </row>
    <row r="282" spans="1:18" ht="30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284"/>
      <c r="K282" s="106"/>
      <c r="L282" s="106"/>
      <c r="M282" s="106"/>
      <c r="N282" s="106"/>
      <c r="O282" s="106"/>
      <c r="P282" s="106"/>
      <c r="Q282" s="50"/>
      <c r="R282" s="157"/>
    </row>
    <row r="283" spans="1:18" ht="22.5" customHeight="1">
      <c r="A283" s="106"/>
      <c r="B283" s="106"/>
      <c r="C283" s="106"/>
      <c r="D283" s="106"/>
      <c r="E283" s="106"/>
      <c r="F283" s="118">
        <f>SUM(F3:F282)</f>
        <v>38482.842000000041</v>
      </c>
      <c r="G283" s="118"/>
      <c r="H283" s="106"/>
      <c r="I283" s="106"/>
      <c r="J283" s="284"/>
      <c r="K283" s="106"/>
      <c r="L283" s="106"/>
      <c r="M283" s="106"/>
      <c r="N283" s="106"/>
      <c r="O283" s="106"/>
      <c r="P283" s="106"/>
      <c r="Q283" s="50"/>
      <c r="R283" s="157"/>
    </row>
    <row r="285" spans="1:18">
      <c r="J285" s="38" t="s">
        <v>1029</v>
      </c>
    </row>
  </sheetData>
  <autoFilter ref="A2:P284" xr:uid="{6C7C7C85-6419-43F5-8EAC-D217E8D95839}"/>
  <mergeCells count="1">
    <mergeCell ref="A1:R1"/>
  </mergeCells>
  <pageMargins left="0.27559055118110237" right="0.31496062992125984" top="0.35433070866141736" bottom="0.39370078740157483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F1B3-256C-4E6C-A7BA-0E2E08DE39F0}">
  <dimension ref="A1:L440"/>
  <sheetViews>
    <sheetView workbookViewId="0">
      <pane ySplit="1" topLeftCell="A393" activePane="bottomLeft" state="frozen"/>
      <selection pane="bottomLeft" activeCell="F405" sqref="F405"/>
    </sheetView>
  </sheetViews>
  <sheetFormatPr defaultRowHeight="14.5"/>
  <cols>
    <col min="4" max="4" width="11.6328125" customWidth="1"/>
    <col min="5" max="5" width="13.81640625" bestFit="1" customWidth="1"/>
    <col min="6" max="7" width="12.90625" bestFit="1" customWidth="1"/>
    <col min="8" max="8" width="11.1796875" bestFit="1" customWidth="1"/>
    <col min="9" max="9" width="13" bestFit="1" customWidth="1"/>
    <col min="10" max="10" width="19.90625" style="427" bestFit="1" customWidth="1"/>
  </cols>
  <sheetData>
    <row r="1" spans="1:12" ht="29">
      <c r="A1" s="333" t="s">
        <v>471</v>
      </c>
      <c r="B1" s="333" t="s">
        <v>603</v>
      </c>
      <c r="C1" s="333" t="s">
        <v>1544</v>
      </c>
      <c r="D1" s="333" t="s">
        <v>508</v>
      </c>
      <c r="E1" s="334" t="s">
        <v>1933</v>
      </c>
      <c r="F1" s="333" t="s">
        <v>1337</v>
      </c>
      <c r="G1" s="335" t="s">
        <v>1404</v>
      </c>
      <c r="H1" s="333" t="s">
        <v>474</v>
      </c>
      <c r="I1" s="334" t="s">
        <v>810</v>
      </c>
      <c r="J1" s="333" t="s">
        <v>1708</v>
      </c>
      <c r="K1" s="456" t="s">
        <v>1800</v>
      </c>
      <c r="L1" s="456" t="s">
        <v>892</v>
      </c>
    </row>
    <row r="2" spans="1:12" ht="15.5">
      <c r="A2" s="49">
        <v>1</v>
      </c>
      <c r="B2" s="111" t="s">
        <v>0</v>
      </c>
      <c r="C2" s="111" t="s">
        <v>1545</v>
      </c>
      <c r="D2" s="111" t="s">
        <v>6</v>
      </c>
      <c r="E2" s="336"/>
      <c r="F2" s="111"/>
      <c r="G2" s="308">
        <v>171.017</v>
      </c>
      <c r="H2" s="111" t="s">
        <v>477</v>
      </c>
      <c r="I2" s="336">
        <v>45919</v>
      </c>
      <c r="J2" s="285" t="s">
        <v>1008</v>
      </c>
    </row>
    <row r="3" spans="1:12" ht="15.5">
      <c r="A3" s="4">
        <f>A2+1</f>
        <v>2</v>
      </c>
      <c r="B3" s="111" t="s">
        <v>3</v>
      </c>
      <c r="C3" s="111" t="s">
        <v>1545</v>
      </c>
      <c r="D3" s="111" t="s">
        <v>6</v>
      </c>
      <c r="E3" s="336"/>
      <c r="F3" s="111"/>
      <c r="G3" s="308">
        <v>172.15100000000001</v>
      </c>
      <c r="H3" s="111" t="s">
        <v>477</v>
      </c>
      <c r="I3" s="336">
        <v>45882</v>
      </c>
      <c r="J3" s="285" t="s">
        <v>1008</v>
      </c>
    </row>
    <row r="4" spans="1:12" ht="15.5">
      <c r="A4" s="4">
        <f t="shared" ref="A4:A67" si="0">A3+1</f>
        <v>3</v>
      </c>
      <c r="B4" s="111" t="s">
        <v>4</v>
      </c>
      <c r="C4" s="111" t="s">
        <v>1545</v>
      </c>
      <c r="D4" s="111" t="s">
        <v>6</v>
      </c>
      <c r="E4" s="336">
        <v>45801</v>
      </c>
      <c r="F4" s="111"/>
      <c r="G4" s="308">
        <v>172.15100000000001</v>
      </c>
      <c r="H4" s="111" t="s">
        <v>477</v>
      </c>
      <c r="I4" s="336">
        <v>45923</v>
      </c>
      <c r="J4" s="285" t="s">
        <v>1272</v>
      </c>
    </row>
    <row r="5" spans="1:12" ht="15.5">
      <c r="A5" s="4">
        <f t="shared" si="0"/>
        <v>4</v>
      </c>
      <c r="B5" s="111" t="s">
        <v>5</v>
      </c>
      <c r="C5" s="111" t="s">
        <v>1545</v>
      </c>
      <c r="D5" s="111" t="s">
        <v>52</v>
      </c>
      <c r="E5" s="336">
        <v>45568</v>
      </c>
      <c r="F5" s="111">
        <v>753337</v>
      </c>
      <c r="G5" s="308">
        <v>98.835999999999999</v>
      </c>
      <c r="H5" s="111" t="s">
        <v>477</v>
      </c>
      <c r="I5" s="336">
        <v>45634</v>
      </c>
      <c r="J5" s="285" t="s">
        <v>1052</v>
      </c>
    </row>
    <row r="6" spans="1:12" ht="15.5">
      <c r="A6" s="4">
        <f t="shared" si="0"/>
        <v>5</v>
      </c>
      <c r="B6" s="111" t="s">
        <v>13</v>
      </c>
      <c r="C6" s="111" t="s">
        <v>1546</v>
      </c>
      <c r="D6" s="111" t="s">
        <v>70</v>
      </c>
      <c r="E6" s="336">
        <v>45655</v>
      </c>
      <c r="F6" s="111">
        <v>470077</v>
      </c>
      <c r="G6" s="308">
        <v>64.254000000000005</v>
      </c>
      <c r="H6" s="111" t="s">
        <v>477</v>
      </c>
      <c r="I6" s="336">
        <v>45660</v>
      </c>
      <c r="J6" s="285" t="s">
        <v>1052</v>
      </c>
    </row>
    <row r="7" spans="1:12" ht="15.5">
      <c r="A7" s="4">
        <f t="shared" si="0"/>
        <v>6</v>
      </c>
      <c r="B7" s="111" t="s">
        <v>14</v>
      </c>
      <c r="C7" s="111" t="s">
        <v>1547</v>
      </c>
      <c r="D7" s="111" t="s">
        <v>71</v>
      </c>
      <c r="E7" s="336">
        <v>45648</v>
      </c>
      <c r="F7" s="111">
        <v>342192</v>
      </c>
      <c r="G7" s="308">
        <v>44.728000000000002</v>
      </c>
      <c r="H7" s="111" t="s">
        <v>477</v>
      </c>
      <c r="I7" s="336">
        <v>45654</v>
      </c>
      <c r="J7" s="285" t="s">
        <v>1052</v>
      </c>
    </row>
    <row r="8" spans="1:12" ht="15.5">
      <c r="A8" s="4">
        <f t="shared" si="0"/>
        <v>7</v>
      </c>
      <c r="B8" s="111" t="s">
        <v>614</v>
      </c>
      <c r="C8" s="111" t="s">
        <v>1547</v>
      </c>
      <c r="D8" s="111" t="s">
        <v>11</v>
      </c>
      <c r="E8" s="336">
        <v>45645</v>
      </c>
      <c r="F8" s="111">
        <v>273608.93</v>
      </c>
      <c r="G8" s="308">
        <v>36.045000000000002</v>
      </c>
      <c r="H8" s="111" t="s">
        <v>477</v>
      </c>
      <c r="I8" s="336">
        <v>45654</v>
      </c>
      <c r="J8" s="285" t="s">
        <v>1053</v>
      </c>
    </row>
    <row r="9" spans="1:12" ht="15.5">
      <c r="A9" s="4">
        <f t="shared" si="0"/>
        <v>8</v>
      </c>
      <c r="B9" s="111" t="s">
        <v>615</v>
      </c>
      <c r="C9" s="111" t="s">
        <v>1547</v>
      </c>
      <c r="D9" s="111" t="s">
        <v>55</v>
      </c>
      <c r="E9" s="336">
        <v>45468</v>
      </c>
      <c r="F9" s="111">
        <v>297143</v>
      </c>
      <c r="G9" s="308">
        <v>39.459000000000003</v>
      </c>
      <c r="H9" s="111" t="s">
        <v>477</v>
      </c>
      <c r="I9" s="336">
        <v>45475</v>
      </c>
      <c r="J9" s="285" t="s">
        <v>1548</v>
      </c>
    </row>
    <row r="10" spans="1:12" ht="15.5">
      <c r="A10" s="4">
        <f t="shared" si="0"/>
        <v>9</v>
      </c>
      <c r="B10" s="111" t="s">
        <v>616</v>
      </c>
      <c r="C10" s="111" t="s">
        <v>1547</v>
      </c>
      <c r="D10" s="111" t="s">
        <v>22</v>
      </c>
      <c r="E10" s="336">
        <v>45457</v>
      </c>
      <c r="F10" s="111">
        <v>357181</v>
      </c>
      <c r="G10" s="308">
        <v>46.622999999999998</v>
      </c>
      <c r="H10" s="111" t="s">
        <v>477</v>
      </c>
      <c r="I10" s="336">
        <v>45467</v>
      </c>
      <c r="J10" s="285" t="s">
        <v>1548</v>
      </c>
    </row>
    <row r="11" spans="1:12" ht="15.5">
      <c r="A11" s="4">
        <f t="shared" si="0"/>
        <v>10</v>
      </c>
      <c r="B11" s="111" t="s">
        <v>617</v>
      </c>
      <c r="C11" s="111" t="s">
        <v>1549</v>
      </c>
      <c r="D11" s="111" t="s">
        <v>169</v>
      </c>
      <c r="E11" s="336">
        <v>45512</v>
      </c>
      <c r="F11" s="111">
        <v>503365</v>
      </c>
      <c r="G11" s="308">
        <v>65.757000000000005</v>
      </c>
      <c r="H11" s="111" t="s">
        <v>477</v>
      </c>
      <c r="I11" s="336">
        <v>45528</v>
      </c>
      <c r="J11" s="285" t="s">
        <v>764</v>
      </c>
    </row>
    <row r="12" spans="1:12" ht="15.5">
      <c r="A12" s="4">
        <f t="shared" si="0"/>
        <v>11</v>
      </c>
      <c r="B12" s="111" t="s">
        <v>618</v>
      </c>
      <c r="C12" s="111" t="s">
        <v>1547</v>
      </c>
      <c r="D12" s="111" t="s">
        <v>22</v>
      </c>
      <c r="E12" s="336">
        <v>45501</v>
      </c>
      <c r="F12" s="111">
        <v>357181</v>
      </c>
      <c r="G12" s="308">
        <v>46.262999999999998</v>
      </c>
      <c r="H12" s="111" t="s">
        <v>477</v>
      </c>
      <c r="I12" s="336">
        <v>45512</v>
      </c>
      <c r="J12" s="285" t="s">
        <v>763</v>
      </c>
    </row>
    <row r="13" spans="1:12" ht="15.5">
      <c r="A13" s="4">
        <f t="shared" si="0"/>
        <v>12</v>
      </c>
      <c r="B13" s="111" t="s">
        <v>619</v>
      </c>
      <c r="C13" s="111" t="s">
        <v>1547</v>
      </c>
      <c r="D13" s="111" t="s">
        <v>71</v>
      </c>
      <c r="E13" s="336">
        <v>45475</v>
      </c>
      <c r="F13" s="111">
        <v>342192</v>
      </c>
      <c r="G13" s="308">
        <v>44.728000000000002</v>
      </c>
      <c r="H13" s="111" t="s">
        <v>477</v>
      </c>
      <c r="I13" s="336">
        <v>45485</v>
      </c>
      <c r="J13" s="285" t="s">
        <v>1548</v>
      </c>
    </row>
    <row r="14" spans="1:12" ht="15.5">
      <c r="A14" s="4">
        <f t="shared" si="0"/>
        <v>13</v>
      </c>
      <c r="B14" s="111" t="s">
        <v>15</v>
      </c>
      <c r="C14" s="111" t="s">
        <v>1550</v>
      </c>
      <c r="D14" s="111" t="s">
        <v>24</v>
      </c>
      <c r="E14" s="336">
        <v>45486</v>
      </c>
      <c r="F14" s="296">
        <v>546238</v>
      </c>
      <c r="G14" s="308">
        <v>72.238</v>
      </c>
      <c r="H14" s="111" t="s">
        <v>477</v>
      </c>
      <c r="I14" s="336">
        <v>45502</v>
      </c>
      <c r="J14" s="285" t="s">
        <v>1548</v>
      </c>
    </row>
    <row r="15" spans="1:12" ht="15.5">
      <c r="A15" s="4">
        <f t="shared" si="0"/>
        <v>14</v>
      </c>
      <c r="B15" s="111" t="s">
        <v>16</v>
      </c>
      <c r="C15" s="111" t="s">
        <v>1547</v>
      </c>
      <c r="D15" s="111" t="s">
        <v>11</v>
      </c>
      <c r="E15" s="336">
        <v>45551</v>
      </c>
      <c r="F15" s="111">
        <v>273608.93</v>
      </c>
      <c r="G15" s="308">
        <v>36.045000000000002</v>
      </c>
      <c r="H15" s="111" t="s">
        <v>477</v>
      </c>
      <c r="I15" s="336">
        <v>45561</v>
      </c>
      <c r="J15" s="285" t="s">
        <v>1053</v>
      </c>
    </row>
    <row r="16" spans="1:12" ht="15.5">
      <c r="A16" s="4">
        <f t="shared" si="0"/>
        <v>15</v>
      </c>
      <c r="B16" s="111" t="s">
        <v>17</v>
      </c>
      <c r="C16" s="111" t="s">
        <v>1550</v>
      </c>
      <c r="D16" s="111" t="s">
        <v>24</v>
      </c>
      <c r="E16" s="336">
        <v>45563</v>
      </c>
      <c r="F16" s="296">
        <v>546238</v>
      </c>
      <c r="G16" s="308">
        <v>72.238</v>
      </c>
      <c r="H16" s="111" t="s">
        <v>477</v>
      </c>
      <c r="I16" s="336">
        <v>45578</v>
      </c>
      <c r="J16" s="285" t="s">
        <v>1052</v>
      </c>
    </row>
    <row r="17" spans="1:10" ht="15.5">
      <c r="A17" s="4">
        <f t="shared" si="0"/>
        <v>16</v>
      </c>
      <c r="B17" s="111" t="s">
        <v>18</v>
      </c>
      <c r="C17" s="111" t="s">
        <v>1549</v>
      </c>
      <c r="D17" s="111" t="s">
        <v>25</v>
      </c>
      <c r="E17" s="336">
        <v>45515</v>
      </c>
      <c r="F17" s="111">
        <v>403998</v>
      </c>
      <c r="G17" s="308">
        <v>54.417999999999999</v>
      </c>
      <c r="H17" s="111" t="s">
        <v>477</v>
      </c>
      <c r="I17" s="336">
        <v>45527</v>
      </c>
      <c r="J17" s="285" t="s">
        <v>1548</v>
      </c>
    </row>
    <row r="18" spans="1:10" ht="15.5">
      <c r="A18" s="4">
        <f t="shared" si="0"/>
        <v>17</v>
      </c>
      <c r="B18" s="111" t="s">
        <v>19</v>
      </c>
      <c r="C18" s="111" t="s">
        <v>1549</v>
      </c>
      <c r="D18" s="111" t="s">
        <v>25</v>
      </c>
      <c r="E18" s="336">
        <v>45522</v>
      </c>
      <c r="F18" s="111">
        <v>403998</v>
      </c>
      <c r="G18" s="308">
        <v>54.417999999999999</v>
      </c>
      <c r="H18" s="111" t="s">
        <v>477</v>
      </c>
      <c r="I18" s="336">
        <v>45535</v>
      </c>
      <c r="J18" s="285" t="s">
        <v>764</v>
      </c>
    </row>
    <row r="19" spans="1:10" ht="15.5">
      <c r="A19" s="4">
        <f t="shared" si="0"/>
        <v>18</v>
      </c>
      <c r="B19" s="111" t="s">
        <v>20</v>
      </c>
      <c r="C19" s="111" t="s">
        <v>1546</v>
      </c>
      <c r="D19" s="111" t="s">
        <v>10</v>
      </c>
      <c r="E19" s="336">
        <v>45544</v>
      </c>
      <c r="F19" s="111">
        <v>470077</v>
      </c>
      <c r="G19" s="308">
        <v>64.254000000000005</v>
      </c>
      <c r="H19" s="111" t="s">
        <v>477</v>
      </c>
      <c r="I19" s="336">
        <v>45556</v>
      </c>
      <c r="J19" s="285" t="s">
        <v>764</v>
      </c>
    </row>
    <row r="20" spans="1:10" ht="15.5">
      <c r="A20" s="4">
        <f t="shared" si="0"/>
        <v>19</v>
      </c>
      <c r="B20" s="111" t="s">
        <v>21</v>
      </c>
      <c r="C20" s="111" t="s">
        <v>1550</v>
      </c>
      <c r="D20" s="111" t="s">
        <v>24</v>
      </c>
      <c r="E20" s="336">
        <v>45448</v>
      </c>
      <c r="F20" s="296">
        <v>546238</v>
      </c>
      <c r="G20" s="308">
        <v>72.238</v>
      </c>
      <c r="H20" s="111" t="s">
        <v>477</v>
      </c>
      <c r="I20" s="336">
        <v>45456</v>
      </c>
      <c r="J20" s="285" t="s">
        <v>1548</v>
      </c>
    </row>
    <row r="21" spans="1:10" ht="15.5">
      <c r="A21" s="4">
        <f t="shared" si="0"/>
        <v>20</v>
      </c>
      <c r="B21" s="111" t="s">
        <v>26</v>
      </c>
      <c r="C21" s="111" t="s">
        <v>1545</v>
      </c>
      <c r="D21" s="111" t="s">
        <v>37</v>
      </c>
      <c r="E21" s="336">
        <v>45481</v>
      </c>
      <c r="F21" s="111">
        <v>604881</v>
      </c>
      <c r="G21" s="308">
        <v>80.408000000000001</v>
      </c>
      <c r="H21" s="111" t="s">
        <v>477</v>
      </c>
      <c r="I21" s="336">
        <v>45498</v>
      </c>
      <c r="J21" s="285" t="s">
        <v>763</v>
      </c>
    </row>
    <row r="22" spans="1:10" ht="15.5">
      <c r="A22" s="4">
        <f t="shared" si="0"/>
        <v>21</v>
      </c>
      <c r="B22" s="111" t="s">
        <v>27</v>
      </c>
      <c r="C22" s="111" t="s">
        <v>1550</v>
      </c>
      <c r="D22" s="111" t="s">
        <v>24</v>
      </c>
      <c r="E22" s="336">
        <v>45537</v>
      </c>
      <c r="F22" s="296">
        <v>546238</v>
      </c>
      <c r="G22" s="308">
        <v>72.238</v>
      </c>
      <c r="H22" s="111" t="s">
        <v>477</v>
      </c>
      <c r="I22" s="336">
        <v>45548</v>
      </c>
      <c r="J22" s="285" t="s">
        <v>1548</v>
      </c>
    </row>
    <row r="23" spans="1:10" ht="15.5">
      <c r="A23" s="4">
        <f t="shared" si="0"/>
        <v>22</v>
      </c>
      <c r="B23" s="111" t="s">
        <v>28</v>
      </c>
      <c r="C23" s="111" t="s">
        <v>1546</v>
      </c>
      <c r="D23" s="111" t="s">
        <v>38</v>
      </c>
      <c r="E23" s="336">
        <v>45630</v>
      </c>
      <c r="F23" s="111"/>
      <c r="G23" s="308">
        <v>109.608</v>
      </c>
      <c r="H23" s="111" t="s">
        <v>477</v>
      </c>
      <c r="I23" s="336">
        <v>45646</v>
      </c>
      <c r="J23" s="285" t="s">
        <v>1548</v>
      </c>
    </row>
    <row r="24" spans="1:10" ht="15.5">
      <c r="A24" s="4">
        <f t="shared" si="0"/>
        <v>23</v>
      </c>
      <c r="B24" s="111" t="s">
        <v>29</v>
      </c>
      <c r="C24" s="111" t="s">
        <v>1550</v>
      </c>
      <c r="D24" s="111" t="s">
        <v>39</v>
      </c>
      <c r="E24" s="336">
        <v>45545</v>
      </c>
      <c r="F24" s="111">
        <v>906755</v>
      </c>
      <c r="G24" s="308">
        <v>112.42400000000001</v>
      </c>
      <c r="H24" s="111" t="s">
        <v>477</v>
      </c>
      <c r="I24" s="336">
        <v>45562</v>
      </c>
      <c r="J24" s="285" t="s">
        <v>791</v>
      </c>
    </row>
    <row r="25" spans="1:10" ht="15.5">
      <c r="A25" s="4">
        <f t="shared" si="0"/>
        <v>24</v>
      </c>
      <c r="B25" s="111" t="s">
        <v>30</v>
      </c>
      <c r="C25" s="111" t="s">
        <v>1546</v>
      </c>
      <c r="D25" s="111" t="s">
        <v>10</v>
      </c>
      <c r="E25" s="336">
        <v>45503</v>
      </c>
      <c r="F25" s="111">
        <v>470077</v>
      </c>
      <c r="G25" s="308">
        <v>64.254000000000005</v>
      </c>
      <c r="H25" s="111" t="s">
        <v>477</v>
      </c>
      <c r="I25" s="336">
        <v>45515</v>
      </c>
      <c r="J25" s="285" t="s">
        <v>1548</v>
      </c>
    </row>
    <row r="26" spans="1:10" ht="15.5">
      <c r="A26" s="4">
        <f t="shared" si="0"/>
        <v>25</v>
      </c>
      <c r="B26" s="111" t="s">
        <v>31</v>
      </c>
      <c r="C26" s="111" t="s">
        <v>1547</v>
      </c>
      <c r="D26" s="111" t="s">
        <v>12</v>
      </c>
      <c r="E26" s="336">
        <v>45635</v>
      </c>
      <c r="F26" s="111">
        <v>286911</v>
      </c>
      <c r="G26" s="308">
        <v>37.729999999999997</v>
      </c>
      <c r="H26" s="111" t="s">
        <v>477</v>
      </c>
      <c r="I26" s="336">
        <v>45647</v>
      </c>
      <c r="J26" s="285" t="s">
        <v>1052</v>
      </c>
    </row>
    <row r="27" spans="1:10" ht="15.5">
      <c r="A27" s="4">
        <f t="shared" si="0"/>
        <v>26</v>
      </c>
      <c r="B27" s="111" t="s">
        <v>32</v>
      </c>
      <c r="C27" s="111" t="s">
        <v>1550</v>
      </c>
      <c r="D27" s="111" t="s">
        <v>40</v>
      </c>
      <c r="E27" s="336">
        <v>45578</v>
      </c>
      <c r="F27" s="111">
        <v>650023</v>
      </c>
      <c r="G27" s="308">
        <v>85.233999999999995</v>
      </c>
      <c r="H27" s="111" t="s">
        <v>477</v>
      </c>
      <c r="I27" s="336">
        <v>45596</v>
      </c>
      <c r="J27" s="285" t="s">
        <v>763</v>
      </c>
    </row>
    <row r="28" spans="1:10" ht="15.5">
      <c r="A28" s="4">
        <f t="shared" si="0"/>
        <v>27</v>
      </c>
      <c r="B28" s="296" t="s">
        <v>33</v>
      </c>
      <c r="C28" s="111" t="s">
        <v>1545</v>
      </c>
      <c r="D28" s="296" t="s">
        <v>153</v>
      </c>
      <c r="E28" s="337">
        <v>45616</v>
      </c>
      <c r="F28" s="296">
        <v>635073</v>
      </c>
      <c r="G28" s="338">
        <v>84.299000000000007</v>
      </c>
      <c r="H28" s="111" t="s">
        <v>477</v>
      </c>
      <c r="I28" s="337">
        <v>45629</v>
      </c>
      <c r="J28" s="285" t="s">
        <v>1548</v>
      </c>
    </row>
    <row r="29" spans="1:10" ht="15.5">
      <c r="A29" s="4">
        <f t="shared" si="0"/>
        <v>28</v>
      </c>
      <c r="B29" s="111" t="s">
        <v>34</v>
      </c>
      <c r="C29" s="111" t="s">
        <v>1550</v>
      </c>
      <c r="D29" s="111" t="s">
        <v>24</v>
      </c>
      <c r="E29" s="336">
        <v>45505</v>
      </c>
      <c r="F29" s="296">
        <v>546238</v>
      </c>
      <c r="G29" s="308">
        <v>72.238</v>
      </c>
      <c r="H29" s="111" t="s">
        <v>477</v>
      </c>
      <c r="I29" s="336">
        <v>45524</v>
      </c>
      <c r="J29" s="285" t="s">
        <v>764</v>
      </c>
    </row>
    <row r="30" spans="1:10" ht="15.5">
      <c r="A30" s="4">
        <f t="shared" si="0"/>
        <v>29</v>
      </c>
      <c r="B30" s="111" t="s">
        <v>35</v>
      </c>
      <c r="C30" s="111" t="s">
        <v>1550</v>
      </c>
      <c r="D30" s="111" t="s">
        <v>24</v>
      </c>
      <c r="E30" s="336">
        <v>45547</v>
      </c>
      <c r="F30" s="296">
        <v>546238</v>
      </c>
      <c r="G30" s="308">
        <v>72.238</v>
      </c>
      <c r="H30" s="111" t="s">
        <v>477</v>
      </c>
      <c r="I30" s="336">
        <v>45559</v>
      </c>
      <c r="J30" s="285" t="s">
        <v>763</v>
      </c>
    </row>
    <row r="31" spans="1:10" ht="15.5">
      <c r="A31" s="4">
        <f t="shared" si="0"/>
        <v>30</v>
      </c>
      <c r="B31" s="111" t="s">
        <v>36</v>
      </c>
      <c r="C31" s="111" t="s">
        <v>1547</v>
      </c>
      <c r="D31" s="111" t="s">
        <v>11</v>
      </c>
      <c r="E31" s="336">
        <v>45549</v>
      </c>
      <c r="F31" s="111">
        <v>273608.93</v>
      </c>
      <c r="G31" s="308">
        <v>36.045000000000002</v>
      </c>
      <c r="H31" s="111" t="s">
        <v>477</v>
      </c>
      <c r="I31" s="336">
        <v>45558</v>
      </c>
      <c r="J31" s="285" t="s">
        <v>1548</v>
      </c>
    </row>
    <row r="32" spans="1:10" ht="15.5">
      <c r="A32" s="4">
        <f t="shared" si="0"/>
        <v>31</v>
      </c>
      <c r="B32" s="111" t="s">
        <v>41</v>
      </c>
      <c r="C32" s="111" t="s">
        <v>1547</v>
      </c>
      <c r="D32" s="111" t="s">
        <v>12</v>
      </c>
      <c r="E32" s="336">
        <v>45481</v>
      </c>
      <c r="F32" s="111">
        <v>286911</v>
      </c>
      <c r="G32" s="308">
        <v>37.729999999999997</v>
      </c>
      <c r="H32" s="111" t="s">
        <v>477</v>
      </c>
      <c r="I32" s="336">
        <v>45485</v>
      </c>
      <c r="J32" s="285" t="s">
        <v>764</v>
      </c>
    </row>
    <row r="33" spans="1:10" ht="15.5">
      <c r="A33" s="4">
        <f t="shared" si="0"/>
        <v>32</v>
      </c>
      <c r="B33" s="111" t="s">
        <v>42</v>
      </c>
      <c r="C33" s="111" t="s">
        <v>1547</v>
      </c>
      <c r="D33" s="111" t="s">
        <v>12</v>
      </c>
      <c r="E33" s="336">
        <v>45486</v>
      </c>
      <c r="F33" s="111">
        <v>286911</v>
      </c>
      <c r="G33" s="308">
        <v>37.729999999999997</v>
      </c>
      <c r="H33" s="111" t="s">
        <v>477</v>
      </c>
      <c r="I33" s="336">
        <v>45491</v>
      </c>
      <c r="J33" s="285" t="s">
        <v>764</v>
      </c>
    </row>
    <row r="34" spans="1:10" ht="15.5">
      <c r="A34" s="4">
        <f t="shared" si="0"/>
        <v>33</v>
      </c>
      <c r="B34" s="111" t="s">
        <v>43</v>
      </c>
      <c r="C34" s="111" t="s">
        <v>1545</v>
      </c>
      <c r="D34" s="111" t="s">
        <v>52</v>
      </c>
      <c r="E34" s="336">
        <v>45566</v>
      </c>
      <c r="F34" s="111">
        <v>753337</v>
      </c>
      <c r="G34" s="308">
        <v>98.835999999999999</v>
      </c>
      <c r="H34" s="111" t="s">
        <v>477</v>
      </c>
      <c r="I34" s="336">
        <v>45589</v>
      </c>
      <c r="J34" s="285" t="s">
        <v>1548</v>
      </c>
    </row>
    <row r="35" spans="1:10" ht="15.5">
      <c r="A35" s="4">
        <f t="shared" si="0"/>
        <v>34</v>
      </c>
      <c r="B35" s="111" t="s">
        <v>44</v>
      </c>
      <c r="C35" s="111" t="s">
        <v>1545</v>
      </c>
      <c r="D35" s="111" t="s">
        <v>9</v>
      </c>
      <c r="E35" s="336">
        <v>45558</v>
      </c>
      <c r="F35" s="111">
        <v>1003256</v>
      </c>
      <c r="G35" s="308">
        <v>129.34100000000001</v>
      </c>
      <c r="H35" s="111" t="s">
        <v>477</v>
      </c>
      <c r="I35" s="336">
        <v>45575</v>
      </c>
      <c r="J35" s="285" t="s">
        <v>764</v>
      </c>
    </row>
    <row r="36" spans="1:10" ht="15.5">
      <c r="A36" s="4">
        <f t="shared" si="0"/>
        <v>35</v>
      </c>
      <c r="B36" s="111" t="s">
        <v>45</v>
      </c>
      <c r="C36" s="111" t="s">
        <v>1546</v>
      </c>
      <c r="D36" s="111" t="s">
        <v>53</v>
      </c>
      <c r="E36" s="336">
        <v>45569</v>
      </c>
      <c r="F36" s="111">
        <v>559332</v>
      </c>
      <c r="G36" s="308">
        <v>74.632000000000005</v>
      </c>
      <c r="H36" s="111" t="s">
        <v>477</v>
      </c>
      <c r="I36" s="336">
        <v>45580</v>
      </c>
      <c r="J36" s="285" t="s">
        <v>1548</v>
      </c>
    </row>
    <row r="37" spans="1:10" ht="15.5">
      <c r="A37" s="4">
        <f t="shared" si="0"/>
        <v>36</v>
      </c>
      <c r="B37" s="111" t="s">
        <v>46</v>
      </c>
      <c r="C37" s="111" t="s">
        <v>1545</v>
      </c>
      <c r="D37" s="111" t="s">
        <v>54</v>
      </c>
      <c r="E37" s="336">
        <v>45561</v>
      </c>
      <c r="F37" s="111">
        <v>719574</v>
      </c>
      <c r="G37" s="308">
        <v>94.408000000000001</v>
      </c>
      <c r="H37" s="111" t="s">
        <v>477</v>
      </c>
      <c r="I37" s="336">
        <v>45575</v>
      </c>
      <c r="J37" s="285" t="s">
        <v>763</v>
      </c>
    </row>
    <row r="38" spans="1:10" ht="15.5">
      <c r="A38" s="4">
        <f t="shared" si="0"/>
        <v>37</v>
      </c>
      <c r="B38" s="111" t="s">
        <v>47</v>
      </c>
      <c r="C38" s="111" t="s">
        <v>1547</v>
      </c>
      <c r="D38" s="111" t="s">
        <v>55</v>
      </c>
      <c r="E38" s="336">
        <v>45582</v>
      </c>
      <c r="F38" s="111">
        <v>297143</v>
      </c>
      <c r="G38" s="308">
        <v>39.459000000000003</v>
      </c>
      <c r="H38" s="111" t="s">
        <v>477</v>
      </c>
      <c r="I38" s="336">
        <v>45596</v>
      </c>
      <c r="J38" s="285" t="s">
        <v>1548</v>
      </c>
    </row>
    <row r="39" spans="1:10" ht="15.5">
      <c r="A39" s="4">
        <f t="shared" si="0"/>
        <v>38</v>
      </c>
      <c r="B39" s="111" t="s">
        <v>48</v>
      </c>
      <c r="C39" s="111" t="s">
        <v>1546</v>
      </c>
      <c r="D39" s="111" t="s">
        <v>56</v>
      </c>
      <c r="E39" s="336">
        <v>45593</v>
      </c>
      <c r="F39" s="111">
        <v>493565</v>
      </c>
      <c r="G39" s="308">
        <v>66.268000000000001</v>
      </c>
      <c r="H39" s="111" t="s">
        <v>477</v>
      </c>
      <c r="I39" s="336">
        <v>45607</v>
      </c>
      <c r="J39" s="285" t="s">
        <v>763</v>
      </c>
    </row>
    <row r="40" spans="1:10" ht="15.5">
      <c r="A40" s="4">
        <f t="shared" si="0"/>
        <v>39</v>
      </c>
      <c r="B40" s="111" t="s">
        <v>49</v>
      </c>
      <c r="C40" s="111" t="s">
        <v>1545</v>
      </c>
      <c r="D40" s="111" t="s">
        <v>37</v>
      </c>
      <c r="E40" s="336">
        <v>45647</v>
      </c>
      <c r="F40" s="111">
        <v>604881</v>
      </c>
      <c r="G40" s="308">
        <v>80.408000000000001</v>
      </c>
      <c r="H40" s="111" t="s">
        <v>477</v>
      </c>
      <c r="I40" s="336">
        <v>45662</v>
      </c>
      <c r="J40" s="285" t="s">
        <v>1548</v>
      </c>
    </row>
    <row r="41" spans="1:10" ht="15.5">
      <c r="A41" s="4">
        <f t="shared" si="0"/>
        <v>40</v>
      </c>
      <c r="B41" s="111" t="s">
        <v>50</v>
      </c>
      <c r="C41" s="111" t="s">
        <v>1547</v>
      </c>
      <c r="D41" s="111" t="s">
        <v>55</v>
      </c>
      <c r="E41" s="336">
        <v>45551</v>
      </c>
      <c r="F41" s="111">
        <v>297143</v>
      </c>
      <c r="G41" s="308">
        <v>39.459000000000003</v>
      </c>
      <c r="H41" s="111" t="s">
        <v>477</v>
      </c>
      <c r="I41" s="336">
        <v>45565</v>
      </c>
      <c r="J41" s="425" t="s">
        <v>1020</v>
      </c>
    </row>
    <row r="42" spans="1:10" ht="15.5">
      <c r="A42" s="4">
        <f t="shared" si="0"/>
        <v>41</v>
      </c>
      <c r="B42" s="111" t="s">
        <v>51</v>
      </c>
      <c r="C42" s="111" t="s">
        <v>1545</v>
      </c>
      <c r="D42" s="111" t="s">
        <v>37</v>
      </c>
      <c r="E42" s="336">
        <v>45648</v>
      </c>
      <c r="F42" s="111">
        <v>604881</v>
      </c>
      <c r="G42" s="308">
        <v>80.408000000000001</v>
      </c>
      <c r="H42" s="111" t="s">
        <v>477</v>
      </c>
      <c r="I42" s="336">
        <v>45662</v>
      </c>
      <c r="J42" s="285" t="s">
        <v>1068</v>
      </c>
    </row>
    <row r="43" spans="1:10" ht="15.5">
      <c r="A43" s="4">
        <f t="shared" si="0"/>
        <v>42</v>
      </c>
      <c r="B43" s="111" t="s">
        <v>57</v>
      </c>
      <c r="C43" s="111" t="s">
        <v>1549</v>
      </c>
      <c r="D43" s="111" t="s">
        <v>69</v>
      </c>
      <c r="E43" s="336">
        <v>45598</v>
      </c>
      <c r="F43" s="111">
        <v>424198</v>
      </c>
      <c r="G43" s="308">
        <v>56.863</v>
      </c>
      <c r="H43" s="111" t="s">
        <v>477</v>
      </c>
      <c r="I43" s="336">
        <v>45609</v>
      </c>
      <c r="J43" s="285" t="s">
        <v>1548</v>
      </c>
    </row>
    <row r="44" spans="1:10" ht="15.5">
      <c r="A44" s="4">
        <f t="shared" si="0"/>
        <v>43</v>
      </c>
      <c r="B44" s="111" t="s">
        <v>58</v>
      </c>
      <c r="C44" s="111" t="s">
        <v>1546</v>
      </c>
      <c r="D44" s="111" t="s">
        <v>70</v>
      </c>
      <c r="E44" s="336">
        <v>45493</v>
      </c>
      <c r="F44" s="111">
        <v>470077</v>
      </c>
      <c r="G44" s="308">
        <v>64.254000000000005</v>
      </c>
      <c r="H44" s="111" t="s">
        <v>477</v>
      </c>
      <c r="I44" s="336">
        <v>45504</v>
      </c>
      <c r="J44" s="285" t="s">
        <v>764</v>
      </c>
    </row>
    <row r="45" spans="1:10" ht="15.5">
      <c r="A45" s="4">
        <f t="shared" si="0"/>
        <v>44</v>
      </c>
      <c r="B45" s="111" t="s">
        <v>59</v>
      </c>
      <c r="C45" s="111" t="s">
        <v>1547</v>
      </c>
      <c r="D45" s="111" t="s">
        <v>71</v>
      </c>
      <c r="E45" s="336">
        <v>45647</v>
      </c>
      <c r="F45" s="111">
        <v>342192</v>
      </c>
      <c r="G45" s="308">
        <v>44.728000000000002</v>
      </c>
      <c r="H45" s="111" t="s">
        <v>477</v>
      </c>
      <c r="I45" s="336">
        <v>45653</v>
      </c>
      <c r="J45" s="285" t="s">
        <v>1548</v>
      </c>
    </row>
    <row r="46" spans="1:10" ht="15.5">
      <c r="A46" s="4">
        <f t="shared" si="0"/>
        <v>45</v>
      </c>
      <c r="B46" s="296" t="s">
        <v>60</v>
      </c>
      <c r="C46" s="111" t="s">
        <v>1550</v>
      </c>
      <c r="D46" s="296" t="s">
        <v>24</v>
      </c>
      <c r="E46" s="337">
        <v>45443</v>
      </c>
      <c r="F46" s="296">
        <v>546238</v>
      </c>
      <c r="G46" s="308">
        <v>72.238</v>
      </c>
      <c r="H46" s="111" t="s">
        <v>477</v>
      </c>
      <c r="I46" s="336">
        <v>45453</v>
      </c>
      <c r="J46" s="285" t="s">
        <v>1551</v>
      </c>
    </row>
    <row r="47" spans="1:10" ht="15.5">
      <c r="A47" s="4">
        <f t="shared" si="0"/>
        <v>46</v>
      </c>
      <c r="B47" s="116" t="s">
        <v>61</v>
      </c>
      <c r="C47" s="111" t="s">
        <v>1547</v>
      </c>
      <c r="D47" s="116" t="s">
        <v>12</v>
      </c>
      <c r="E47" s="336">
        <v>45199</v>
      </c>
      <c r="F47" s="111">
        <v>286911</v>
      </c>
      <c r="G47" s="308">
        <v>37.729999999999997</v>
      </c>
      <c r="H47" s="111" t="s">
        <v>477</v>
      </c>
      <c r="I47" s="336">
        <v>45214</v>
      </c>
      <c r="J47" s="285" t="s">
        <v>794</v>
      </c>
    </row>
    <row r="48" spans="1:10" ht="15.5">
      <c r="A48" s="4">
        <f t="shared" si="0"/>
        <v>47</v>
      </c>
      <c r="B48" s="116" t="s">
        <v>62</v>
      </c>
      <c r="C48" s="111" t="s">
        <v>1547</v>
      </c>
      <c r="D48" s="116" t="s">
        <v>12</v>
      </c>
      <c r="E48" s="336">
        <v>45215</v>
      </c>
      <c r="F48" s="111">
        <v>286911</v>
      </c>
      <c r="G48" s="308">
        <v>37.729999999999997</v>
      </c>
      <c r="H48" s="111" t="s">
        <v>477</v>
      </c>
      <c r="I48" s="336">
        <v>45228</v>
      </c>
      <c r="J48" s="285" t="s">
        <v>794</v>
      </c>
    </row>
    <row r="49" spans="1:10" ht="15.5">
      <c r="A49" s="4">
        <f t="shared" si="0"/>
        <v>48</v>
      </c>
      <c r="B49" s="111" t="s">
        <v>63</v>
      </c>
      <c r="C49" s="111" t="s">
        <v>1547</v>
      </c>
      <c r="D49" s="111" t="s">
        <v>12</v>
      </c>
      <c r="E49" s="336">
        <v>45437</v>
      </c>
      <c r="F49" s="111">
        <v>286911</v>
      </c>
      <c r="G49" s="308">
        <v>37.729999999999997</v>
      </c>
      <c r="H49" s="111" t="s">
        <v>477</v>
      </c>
      <c r="I49" s="336">
        <v>45443</v>
      </c>
      <c r="J49" s="285" t="s">
        <v>1551</v>
      </c>
    </row>
    <row r="50" spans="1:10" ht="15.5">
      <c r="A50" s="4">
        <f t="shared" si="0"/>
        <v>49</v>
      </c>
      <c r="B50" s="111" t="s">
        <v>64</v>
      </c>
      <c r="C50" s="111" t="s">
        <v>1547</v>
      </c>
      <c r="D50" s="111" t="s">
        <v>55</v>
      </c>
      <c r="E50" s="336">
        <v>45431</v>
      </c>
      <c r="F50" s="111">
        <v>297143</v>
      </c>
      <c r="G50" s="308">
        <v>39.459000000000003</v>
      </c>
      <c r="H50" s="111" t="s">
        <v>477</v>
      </c>
      <c r="I50" s="336">
        <v>45436</v>
      </c>
      <c r="J50" s="285" t="s">
        <v>1551</v>
      </c>
    </row>
    <row r="51" spans="1:10" ht="15.5">
      <c r="A51" s="4">
        <f t="shared" si="0"/>
        <v>50</v>
      </c>
      <c r="B51" s="111" t="s">
        <v>65</v>
      </c>
      <c r="C51" s="111" t="s">
        <v>1547</v>
      </c>
      <c r="D51" s="111" t="s">
        <v>55</v>
      </c>
      <c r="E51" s="336">
        <v>45623</v>
      </c>
      <c r="F51" s="111">
        <v>297143</v>
      </c>
      <c r="G51" s="308">
        <v>39.459000000000003</v>
      </c>
      <c r="H51" s="111" t="s">
        <v>477</v>
      </c>
      <c r="I51" s="336">
        <v>45633</v>
      </c>
      <c r="J51" s="285" t="s">
        <v>763</v>
      </c>
    </row>
    <row r="52" spans="1:10" ht="15.5">
      <c r="A52" s="4">
        <f t="shared" si="0"/>
        <v>51</v>
      </c>
      <c r="B52" s="111" t="s">
        <v>66</v>
      </c>
      <c r="C52" s="111" t="s">
        <v>1545</v>
      </c>
      <c r="D52" s="111" t="s">
        <v>54</v>
      </c>
      <c r="E52" s="336">
        <v>45609</v>
      </c>
      <c r="F52" s="111">
        <v>719574</v>
      </c>
      <c r="G52" s="308">
        <v>94.408000000000001</v>
      </c>
      <c r="H52" s="111" t="s">
        <v>477</v>
      </c>
      <c r="I52" s="336">
        <v>45622</v>
      </c>
      <c r="J52" s="285" t="s">
        <v>763</v>
      </c>
    </row>
    <row r="53" spans="1:10" ht="15.5">
      <c r="A53" s="4">
        <f t="shared" si="0"/>
        <v>52</v>
      </c>
      <c r="B53" s="111" t="s">
        <v>67</v>
      </c>
      <c r="C53" s="111" t="s">
        <v>1545</v>
      </c>
      <c r="D53" s="111" t="s">
        <v>54</v>
      </c>
      <c r="E53" s="336">
        <v>45656</v>
      </c>
      <c r="F53" s="111">
        <v>719574</v>
      </c>
      <c r="G53" s="308">
        <v>94.408000000000001</v>
      </c>
      <c r="H53" s="111" t="s">
        <v>477</v>
      </c>
      <c r="I53" s="336">
        <v>45675</v>
      </c>
      <c r="J53" s="285" t="s">
        <v>1053</v>
      </c>
    </row>
    <row r="54" spans="1:10" ht="15.5">
      <c r="A54" s="4">
        <f t="shared" si="0"/>
        <v>53</v>
      </c>
      <c r="B54" s="111" t="s">
        <v>532</v>
      </c>
      <c r="C54" s="111" t="s">
        <v>1546</v>
      </c>
      <c r="D54" s="111" t="s">
        <v>10</v>
      </c>
      <c r="E54" s="336">
        <v>45407</v>
      </c>
      <c r="F54" s="111">
        <v>470077</v>
      </c>
      <c r="G54" s="308">
        <v>64.254000000000005</v>
      </c>
      <c r="H54" s="111" t="s">
        <v>477</v>
      </c>
      <c r="I54" s="336">
        <v>45412</v>
      </c>
      <c r="J54" s="285" t="s">
        <v>1551</v>
      </c>
    </row>
    <row r="55" spans="1:10" ht="15.5">
      <c r="A55" s="4">
        <f t="shared" si="0"/>
        <v>54</v>
      </c>
      <c r="B55" s="111" t="s">
        <v>541</v>
      </c>
      <c r="C55" s="111" t="s">
        <v>1547</v>
      </c>
      <c r="D55" s="111" t="s">
        <v>12</v>
      </c>
      <c r="E55" s="336">
        <v>45414</v>
      </c>
      <c r="F55" s="111">
        <v>286911</v>
      </c>
      <c r="G55" s="308">
        <v>37.729999999999997</v>
      </c>
      <c r="H55" s="111" t="s">
        <v>477</v>
      </c>
      <c r="I55" s="336">
        <v>45419</v>
      </c>
      <c r="J55" s="285" t="s">
        <v>1551</v>
      </c>
    </row>
    <row r="56" spans="1:10" ht="15.5">
      <c r="A56" s="4">
        <f t="shared" si="0"/>
        <v>55</v>
      </c>
      <c r="B56" s="111" t="s">
        <v>542</v>
      </c>
      <c r="C56" s="111" t="s">
        <v>1547</v>
      </c>
      <c r="D56" s="116" t="s">
        <v>55</v>
      </c>
      <c r="E56" s="336">
        <v>45419</v>
      </c>
      <c r="F56" s="111">
        <v>297143</v>
      </c>
      <c r="G56" s="308">
        <v>39.459000000000003</v>
      </c>
      <c r="H56" s="111" t="s">
        <v>477</v>
      </c>
      <c r="I56" s="336">
        <v>45424</v>
      </c>
      <c r="J56" s="285" t="s">
        <v>1551</v>
      </c>
    </row>
    <row r="57" spans="1:10" ht="15.5">
      <c r="A57" s="4">
        <f t="shared" si="0"/>
        <v>56</v>
      </c>
      <c r="B57" s="111" t="s">
        <v>72</v>
      </c>
      <c r="C57" s="111" t="s">
        <v>1549</v>
      </c>
      <c r="D57" s="111" t="s">
        <v>80</v>
      </c>
      <c r="E57" s="336">
        <v>45419</v>
      </c>
      <c r="F57" s="111">
        <v>403998</v>
      </c>
      <c r="G57" s="308">
        <v>54.417999999999999</v>
      </c>
      <c r="H57" s="111" t="s">
        <v>477</v>
      </c>
      <c r="I57" s="336">
        <v>45430</v>
      </c>
      <c r="J57" s="285" t="s">
        <v>1551</v>
      </c>
    </row>
    <row r="58" spans="1:10" ht="15.5">
      <c r="A58" s="4">
        <f t="shared" si="0"/>
        <v>57</v>
      </c>
      <c r="B58" s="111" t="s">
        <v>73</v>
      </c>
      <c r="C58" s="111" t="s">
        <v>1547</v>
      </c>
      <c r="D58" s="111" t="s">
        <v>12</v>
      </c>
      <c r="E58" s="336">
        <v>45682</v>
      </c>
      <c r="F58" s="111">
        <v>286911</v>
      </c>
      <c r="G58" s="308">
        <v>37.729999999999997</v>
      </c>
      <c r="H58" s="111" t="s">
        <v>477</v>
      </c>
      <c r="I58" s="336">
        <v>45697</v>
      </c>
      <c r="J58" s="285" t="s">
        <v>1009</v>
      </c>
    </row>
    <row r="59" spans="1:10" ht="15.5">
      <c r="A59" s="4">
        <f t="shared" si="0"/>
        <v>58</v>
      </c>
      <c r="B59" s="111" t="s">
        <v>74</v>
      </c>
      <c r="C59" s="111" t="s">
        <v>1547</v>
      </c>
      <c r="D59" s="111" t="s">
        <v>55</v>
      </c>
      <c r="E59" s="336">
        <v>45677</v>
      </c>
      <c r="F59" s="111">
        <v>297143</v>
      </c>
      <c r="G59" s="308">
        <v>39.459000000000003</v>
      </c>
      <c r="H59" s="111" t="s">
        <v>477</v>
      </c>
      <c r="I59" s="336">
        <v>45686</v>
      </c>
      <c r="J59" s="285" t="s">
        <v>1068</v>
      </c>
    </row>
    <row r="60" spans="1:10" ht="15.5">
      <c r="A60" s="4">
        <f t="shared" si="0"/>
        <v>59</v>
      </c>
      <c r="B60" s="111" t="s">
        <v>75</v>
      </c>
      <c r="C60" s="111" t="s">
        <v>1547</v>
      </c>
      <c r="D60" s="111" t="s">
        <v>12</v>
      </c>
      <c r="E60" s="336">
        <v>45666</v>
      </c>
      <c r="F60" s="111">
        <v>286911</v>
      </c>
      <c r="G60" s="308">
        <v>37.729999999999997</v>
      </c>
      <c r="H60" s="111" t="s">
        <v>477</v>
      </c>
      <c r="I60" s="336">
        <v>45675</v>
      </c>
      <c r="J60" s="285" t="s">
        <v>1068</v>
      </c>
    </row>
    <row r="61" spans="1:10" ht="15.5">
      <c r="A61" s="4">
        <f t="shared" si="0"/>
        <v>60</v>
      </c>
      <c r="B61" s="111" t="s">
        <v>76</v>
      </c>
      <c r="C61" s="111" t="s">
        <v>1547</v>
      </c>
      <c r="D61" s="111" t="s">
        <v>55</v>
      </c>
      <c r="E61" s="336">
        <v>45648</v>
      </c>
      <c r="F61" s="111">
        <v>297143</v>
      </c>
      <c r="G61" s="308">
        <v>39.459000000000003</v>
      </c>
      <c r="H61" s="111" t="s">
        <v>477</v>
      </c>
      <c r="I61" s="336">
        <v>45678</v>
      </c>
      <c r="J61" s="285" t="s">
        <v>1009</v>
      </c>
    </row>
    <row r="62" spans="1:10" ht="15.5">
      <c r="A62" s="4">
        <f t="shared" si="0"/>
        <v>61</v>
      </c>
      <c r="B62" s="111" t="s">
        <v>77</v>
      </c>
      <c r="C62" s="111" t="s">
        <v>1550</v>
      </c>
      <c r="D62" s="111" t="s">
        <v>81</v>
      </c>
      <c r="E62" s="336">
        <v>45678</v>
      </c>
      <c r="F62" s="111">
        <v>573550</v>
      </c>
      <c r="G62" s="308">
        <v>75.451999999999998</v>
      </c>
      <c r="H62" s="111" t="s">
        <v>477</v>
      </c>
      <c r="I62" s="336">
        <v>45693</v>
      </c>
      <c r="J62" s="285" t="s">
        <v>1053</v>
      </c>
    </row>
    <row r="63" spans="1:10" ht="15.5">
      <c r="A63" s="4">
        <f t="shared" si="0"/>
        <v>62</v>
      </c>
      <c r="B63" s="111" t="s">
        <v>78</v>
      </c>
      <c r="C63" s="111" t="s">
        <v>1546</v>
      </c>
      <c r="D63" s="111" t="s">
        <v>82</v>
      </c>
      <c r="E63" s="336">
        <v>45634</v>
      </c>
      <c r="F63" s="111"/>
      <c r="G63" s="308">
        <v>66.268000000000001</v>
      </c>
      <c r="H63" s="111" t="s">
        <v>477</v>
      </c>
      <c r="I63" s="336">
        <v>45647</v>
      </c>
      <c r="J63" s="285" t="s">
        <v>1009</v>
      </c>
    </row>
    <row r="64" spans="1:10" ht="15.5">
      <c r="A64" s="4">
        <f t="shared" si="0"/>
        <v>63</v>
      </c>
      <c r="B64" s="111" t="s">
        <v>79</v>
      </c>
      <c r="C64" s="111" t="s">
        <v>1547</v>
      </c>
      <c r="D64" s="111" t="s">
        <v>12</v>
      </c>
      <c r="E64" s="336">
        <v>45648</v>
      </c>
      <c r="F64" s="111">
        <v>286911</v>
      </c>
      <c r="G64" s="308">
        <v>37.729999999999997</v>
      </c>
      <c r="H64" s="111" t="s">
        <v>477</v>
      </c>
      <c r="I64" s="336">
        <v>45656</v>
      </c>
      <c r="J64" s="285" t="s">
        <v>1009</v>
      </c>
    </row>
    <row r="65" spans="1:10" ht="15.5">
      <c r="A65" s="4">
        <f t="shared" si="0"/>
        <v>64</v>
      </c>
      <c r="B65" s="111" t="s">
        <v>83</v>
      </c>
      <c r="C65" s="111" t="s">
        <v>1547</v>
      </c>
      <c r="D65" s="116" t="s">
        <v>12</v>
      </c>
      <c r="E65" s="336">
        <v>45326</v>
      </c>
      <c r="F65" s="111">
        <v>286911</v>
      </c>
      <c r="G65" s="308">
        <v>37.729999999999997</v>
      </c>
      <c r="H65" s="111" t="s">
        <v>477</v>
      </c>
      <c r="I65" s="336">
        <v>45335</v>
      </c>
      <c r="J65" s="285" t="s">
        <v>1551</v>
      </c>
    </row>
    <row r="66" spans="1:10" ht="15.5">
      <c r="A66" s="4">
        <f t="shared" si="0"/>
        <v>65</v>
      </c>
      <c r="B66" s="111" t="s">
        <v>84</v>
      </c>
      <c r="C66" s="111" t="s">
        <v>1547</v>
      </c>
      <c r="D66" s="111" t="s">
        <v>12</v>
      </c>
      <c r="E66" s="336">
        <v>45455</v>
      </c>
      <c r="F66" s="111">
        <v>286911</v>
      </c>
      <c r="G66" s="308">
        <v>37.729999999999997</v>
      </c>
      <c r="H66" s="111" t="s">
        <v>477</v>
      </c>
      <c r="I66" s="336">
        <v>45461</v>
      </c>
      <c r="J66" s="285" t="s">
        <v>1551</v>
      </c>
    </row>
    <row r="67" spans="1:10" ht="15.5">
      <c r="A67" s="4">
        <f t="shared" si="0"/>
        <v>66</v>
      </c>
      <c r="B67" s="111" t="s">
        <v>85</v>
      </c>
      <c r="C67" s="111" t="s">
        <v>1549</v>
      </c>
      <c r="D67" s="116" t="s">
        <v>80</v>
      </c>
      <c r="E67" s="336">
        <v>45335</v>
      </c>
      <c r="F67" s="111">
        <v>403998</v>
      </c>
      <c r="G67" s="308">
        <v>54.417999999999999</v>
      </c>
      <c r="H67" s="111" t="s">
        <v>477</v>
      </c>
      <c r="I67" s="336">
        <v>45343</v>
      </c>
      <c r="J67" s="285" t="s">
        <v>1551</v>
      </c>
    </row>
    <row r="68" spans="1:10" ht="15.5">
      <c r="A68" s="4">
        <f t="shared" ref="A68:A131" si="1">A67+1</f>
        <v>67</v>
      </c>
      <c r="B68" s="111" t="s">
        <v>86</v>
      </c>
      <c r="C68" s="111" t="s">
        <v>1547</v>
      </c>
      <c r="D68" s="116" t="s">
        <v>12</v>
      </c>
      <c r="E68" s="336">
        <v>45262</v>
      </c>
      <c r="F68" s="111">
        <v>286911</v>
      </c>
      <c r="G68" s="308">
        <v>37.729999999999997</v>
      </c>
      <c r="H68" s="111" t="s">
        <v>477</v>
      </c>
      <c r="I68" s="336">
        <v>45275</v>
      </c>
      <c r="J68" s="285" t="s">
        <v>794</v>
      </c>
    </row>
    <row r="69" spans="1:10" ht="15.5">
      <c r="A69" s="4">
        <f t="shared" si="1"/>
        <v>68</v>
      </c>
      <c r="B69" s="111" t="s">
        <v>87</v>
      </c>
      <c r="C69" s="111" t="s">
        <v>1547</v>
      </c>
      <c r="D69" s="116" t="s">
        <v>12</v>
      </c>
      <c r="E69" s="336">
        <v>45349</v>
      </c>
      <c r="F69" s="111">
        <v>286911</v>
      </c>
      <c r="G69" s="308">
        <v>37.729999999999997</v>
      </c>
      <c r="H69" s="111" t="s">
        <v>477</v>
      </c>
      <c r="I69" s="336">
        <v>45354</v>
      </c>
      <c r="J69" s="285" t="s">
        <v>1551</v>
      </c>
    </row>
    <row r="70" spans="1:10" ht="15.5">
      <c r="A70" s="4">
        <f t="shared" si="1"/>
        <v>69</v>
      </c>
      <c r="B70" s="111" t="s">
        <v>88</v>
      </c>
      <c r="C70" s="111" t="s">
        <v>1547</v>
      </c>
      <c r="D70" s="116" t="s">
        <v>12</v>
      </c>
      <c r="E70" s="336">
        <v>45342</v>
      </c>
      <c r="F70" s="111">
        <v>286911</v>
      </c>
      <c r="G70" s="308">
        <v>37.729999999999997</v>
      </c>
      <c r="H70" s="111" t="s">
        <v>477</v>
      </c>
      <c r="I70" s="336">
        <v>45350</v>
      </c>
      <c r="J70" s="285" t="s">
        <v>1551</v>
      </c>
    </row>
    <row r="71" spans="1:10" ht="15.5">
      <c r="A71" s="4">
        <f t="shared" si="1"/>
        <v>70</v>
      </c>
      <c r="B71" s="111" t="s">
        <v>89</v>
      </c>
      <c r="C71" s="111" t="s">
        <v>1547</v>
      </c>
      <c r="D71" s="116" t="s">
        <v>12</v>
      </c>
      <c r="E71" s="336">
        <v>45402</v>
      </c>
      <c r="F71" s="111">
        <v>286911</v>
      </c>
      <c r="G71" s="308">
        <v>37.729999999999997</v>
      </c>
      <c r="H71" s="111" t="s">
        <v>477</v>
      </c>
      <c r="I71" s="336">
        <v>45406</v>
      </c>
      <c r="J71" s="285" t="s">
        <v>1551</v>
      </c>
    </row>
    <row r="72" spans="1:10" ht="15.5">
      <c r="A72" s="4">
        <f t="shared" si="1"/>
        <v>71</v>
      </c>
      <c r="B72" s="111" t="s">
        <v>90</v>
      </c>
      <c r="C72" s="111" t="s">
        <v>1547</v>
      </c>
      <c r="D72" s="111" t="s">
        <v>12</v>
      </c>
      <c r="E72" s="336">
        <v>45354</v>
      </c>
      <c r="F72" s="111">
        <v>286911</v>
      </c>
      <c r="G72" s="308">
        <v>37.729999999999997</v>
      </c>
      <c r="H72" s="111" t="s">
        <v>477</v>
      </c>
      <c r="I72" s="336">
        <v>45359</v>
      </c>
      <c r="J72" s="285" t="s">
        <v>1551</v>
      </c>
    </row>
    <row r="73" spans="1:10" ht="15.5">
      <c r="A73" s="4">
        <f t="shared" si="1"/>
        <v>72</v>
      </c>
      <c r="B73" s="111" t="s">
        <v>91</v>
      </c>
      <c r="C73" s="111" t="s">
        <v>1549</v>
      </c>
      <c r="D73" s="116" t="s">
        <v>80</v>
      </c>
      <c r="E73" s="336">
        <v>45359</v>
      </c>
      <c r="F73" s="111">
        <v>403998</v>
      </c>
      <c r="G73" s="308">
        <v>54.417999999999999</v>
      </c>
      <c r="H73" s="111" t="s">
        <v>477</v>
      </c>
      <c r="I73" s="336">
        <v>45364</v>
      </c>
      <c r="J73" s="285" t="s">
        <v>1551</v>
      </c>
    </row>
    <row r="74" spans="1:10" ht="15.5">
      <c r="A74" s="4">
        <f t="shared" si="1"/>
        <v>73</v>
      </c>
      <c r="B74" s="111" t="s">
        <v>92</v>
      </c>
      <c r="C74" s="111" t="s">
        <v>1547</v>
      </c>
      <c r="D74" s="116" t="s">
        <v>12</v>
      </c>
      <c r="E74" s="336">
        <v>45364</v>
      </c>
      <c r="F74" s="111">
        <v>286911</v>
      </c>
      <c r="G74" s="308">
        <v>37.729999999999997</v>
      </c>
      <c r="H74" s="111" t="s">
        <v>477</v>
      </c>
      <c r="I74" s="336">
        <v>45364</v>
      </c>
      <c r="J74" s="285" t="s">
        <v>1551</v>
      </c>
    </row>
    <row r="75" spans="1:10" ht="15.5">
      <c r="A75" s="4">
        <f t="shared" si="1"/>
        <v>74</v>
      </c>
      <c r="B75" s="111" t="s">
        <v>93</v>
      </c>
      <c r="C75" s="111" t="s">
        <v>1547</v>
      </c>
      <c r="D75" s="116" t="s">
        <v>71</v>
      </c>
      <c r="E75" s="336">
        <v>45395</v>
      </c>
      <c r="F75" s="111">
        <v>342192</v>
      </c>
      <c r="G75" s="308">
        <v>44.728000000000002</v>
      </c>
      <c r="H75" s="111" t="s">
        <v>477</v>
      </c>
      <c r="I75" s="336">
        <v>45401</v>
      </c>
      <c r="J75" s="285" t="s">
        <v>1551</v>
      </c>
    </row>
    <row r="76" spans="1:10" ht="15.5">
      <c r="A76" s="4">
        <f t="shared" si="1"/>
        <v>75</v>
      </c>
      <c r="B76" s="111" t="s">
        <v>94</v>
      </c>
      <c r="C76" s="111" t="s">
        <v>1547</v>
      </c>
      <c r="D76" s="116" t="s">
        <v>12</v>
      </c>
      <c r="E76" s="336">
        <v>45337</v>
      </c>
      <c r="F76" s="111">
        <v>286911</v>
      </c>
      <c r="G76" s="308">
        <v>37.729999999999997</v>
      </c>
      <c r="H76" s="111" t="s">
        <v>477</v>
      </c>
      <c r="I76" s="336">
        <v>45342</v>
      </c>
      <c r="J76" s="285" t="s">
        <v>1552</v>
      </c>
    </row>
    <row r="77" spans="1:10" ht="15.5">
      <c r="A77" s="4">
        <f t="shared" si="1"/>
        <v>76</v>
      </c>
      <c r="B77" s="111" t="s">
        <v>95</v>
      </c>
      <c r="C77" s="111" t="s">
        <v>1547</v>
      </c>
      <c r="D77" s="111" t="s">
        <v>71</v>
      </c>
      <c r="E77" s="336">
        <v>45562</v>
      </c>
      <c r="F77" s="111">
        <v>342192</v>
      </c>
      <c r="G77" s="308">
        <v>44.728000000000002</v>
      </c>
      <c r="H77" s="111" t="s">
        <v>477</v>
      </c>
      <c r="I77" s="336">
        <v>45577</v>
      </c>
      <c r="J77" s="285" t="s">
        <v>1001</v>
      </c>
    </row>
    <row r="78" spans="1:10" ht="15.5">
      <c r="A78" s="4">
        <f t="shared" si="1"/>
        <v>77</v>
      </c>
      <c r="B78" s="111" t="s">
        <v>96</v>
      </c>
      <c r="C78" s="111" t="s">
        <v>1546</v>
      </c>
      <c r="D78" s="111" t="s">
        <v>38</v>
      </c>
      <c r="E78" s="336">
        <v>45630</v>
      </c>
      <c r="F78" s="111"/>
      <c r="G78" s="308">
        <v>109.608</v>
      </c>
      <c r="H78" s="111" t="s">
        <v>477</v>
      </c>
      <c r="I78" s="336">
        <v>45646</v>
      </c>
      <c r="J78" s="285" t="s">
        <v>791</v>
      </c>
    </row>
    <row r="79" spans="1:10" ht="15.5">
      <c r="A79" s="4">
        <f t="shared" si="1"/>
        <v>78</v>
      </c>
      <c r="B79" s="111" t="s">
        <v>97</v>
      </c>
      <c r="C79" s="111" t="s">
        <v>1546</v>
      </c>
      <c r="D79" s="111" t="s">
        <v>38</v>
      </c>
      <c r="E79" s="336">
        <v>45666</v>
      </c>
      <c r="F79" s="111"/>
      <c r="G79" s="308">
        <v>109.628</v>
      </c>
      <c r="H79" s="111" t="s">
        <v>477</v>
      </c>
      <c r="I79" s="336">
        <v>45679</v>
      </c>
      <c r="J79" s="285" t="s">
        <v>1052</v>
      </c>
    </row>
    <row r="80" spans="1:10" ht="15.5">
      <c r="A80" s="4">
        <f t="shared" si="1"/>
        <v>79</v>
      </c>
      <c r="B80" s="111" t="s">
        <v>98</v>
      </c>
      <c r="C80" s="111" t="s">
        <v>1547</v>
      </c>
      <c r="D80" s="111" t="s">
        <v>71</v>
      </c>
      <c r="E80" s="336">
        <v>45663</v>
      </c>
      <c r="F80" s="111">
        <v>342192</v>
      </c>
      <c r="G80" s="308">
        <v>44.728000000000002</v>
      </c>
      <c r="H80" s="111" t="s">
        <v>477</v>
      </c>
      <c r="I80" s="336">
        <v>45668</v>
      </c>
      <c r="J80" s="285" t="s">
        <v>1145</v>
      </c>
    </row>
    <row r="81" spans="1:10" ht="15.5">
      <c r="A81" s="4">
        <f t="shared" si="1"/>
        <v>80</v>
      </c>
      <c r="B81" s="116" t="s">
        <v>99</v>
      </c>
      <c r="C81" s="111" t="s">
        <v>1547</v>
      </c>
      <c r="D81" s="116" t="s">
        <v>12</v>
      </c>
      <c r="E81" s="336">
        <v>45241</v>
      </c>
      <c r="F81" s="111">
        <v>286911</v>
      </c>
      <c r="G81" s="308">
        <v>37.729999999999997</v>
      </c>
      <c r="H81" s="111" t="s">
        <v>477</v>
      </c>
      <c r="I81" s="336">
        <v>45247</v>
      </c>
      <c r="J81" s="285" t="s">
        <v>794</v>
      </c>
    </row>
    <row r="82" spans="1:10" ht="15.5">
      <c r="A82" s="4">
        <f t="shared" si="1"/>
        <v>81</v>
      </c>
      <c r="B82" s="111" t="s">
        <v>100</v>
      </c>
      <c r="C82" s="111" t="s">
        <v>1547</v>
      </c>
      <c r="D82" s="116" t="s">
        <v>12</v>
      </c>
      <c r="E82" s="336">
        <v>45348</v>
      </c>
      <c r="F82" s="111">
        <v>286911</v>
      </c>
      <c r="G82" s="308">
        <v>37.729999999999997</v>
      </c>
      <c r="H82" s="111" t="s">
        <v>477</v>
      </c>
      <c r="I82" s="336">
        <v>45353</v>
      </c>
      <c r="J82" s="285" t="s">
        <v>1552</v>
      </c>
    </row>
    <row r="83" spans="1:10" ht="15.5">
      <c r="A83" s="4">
        <f t="shared" si="1"/>
        <v>82</v>
      </c>
      <c r="B83" s="296" t="s">
        <v>101</v>
      </c>
      <c r="C83" s="111" t="s">
        <v>1547</v>
      </c>
      <c r="D83" s="296" t="s">
        <v>12</v>
      </c>
      <c r="E83" s="337">
        <v>45443</v>
      </c>
      <c r="F83" s="111">
        <v>286911</v>
      </c>
      <c r="G83" s="308">
        <v>37.729999999999997</v>
      </c>
      <c r="H83" s="111" t="s">
        <v>477</v>
      </c>
      <c r="I83" s="336">
        <v>45453</v>
      </c>
      <c r="J83" s="285" t="s">
        <v>1553</v>
      </c>
    </row>
    <row r="84" spans="1:10" ht="15.5">
      <c r="A84" s="4">
        <f t="shared" si="1"/>
        <v>83</v>
      </c>
      <c r="B84" s="111" t="s">
        <v>102</v>
      </c>
      <c r="C84" s="111" t="s">
        <v>1547</v>
      </c>
      <c r="D84" s="111" t="s">
        <v>12</v>
      </c>
      <c r="E84" s="336">
        <v>45431</v>
      </c>
      <c r="F84" s="111">
        <v>286911</v>
      </c>
      <c r="G84" s="308">
        <v>37.729999999999997</v>
      </c>
      <c r="H84" s="111" t="s">
        <v>477</v>
      </c>
      <c r="I84" s="336">
        <v>45443</v>
      </c>
      <c r="J84" s="285" t="s">
        <v>1553</v>
      </c>
    </row>
    <row r="85" spans="1:10" ht="15.5">
      <c r="A85" s="4">
        <f t="shared" si="1"/>
        <v>84</v>
      </c>
      <c r="B85" s="111" t="s">
        <v>103</v>
      </c>
      <c r="C85" s="111" t="s">
        <v>1547</v>
      </c>
      <c r="D85" s="116" t="s">
        <v>12</v>
      </c>
      <c r="E85" s="336">
        <v>45413</v>
      </c>
      <c r="F85" s="111">
        <v>286911</v>
      </c>
      <c r="G85" s="308">
        <v>37.729999999999997</v>
      </c>
      <c r="H85" s="111" t="s">
        <v>477</v>
      </c>
      <c r="I85" s="336">
        <v>45431</v>
      </c>
      <c r="J85" s="285" t="s">
        <v>1553</v>
      </c>
    </row>
    <row r="86" spans="1:10" ht="15.5">
      <c r="A86" s="4">
        <f t="shared" si="1"/>
        <v>85</v>
      </c>
      <c r="B86" s="111" t="s">
        <v>104</v>
      </c>
      <c r="C86" s="111" t="s">
        <v>1547</v>
      </c>
      <c r="D86" s="111" t="s">
        <v>12</v>
      </c>
      <c r="E86" s="336">
        <v>45760</v>
      </c>
      <c r="F86" s="111">
        <v>286911</v>
      </c>
      <c r="G86" s="308">
        <v>37.729999999999997</v>
      </c>
      <c r="H86" s="111" t="s">
        <v>477</v>
      </c>
      <c r="I86" s="336">
        <v>45769</v>
      </c>
      <c r="J86" s="285" t="s">
        <v>1009</v>
      </c>
    </row>
    <row r="87" spans="1:10" ht="15.5">
      <c r="A87" s="4">
        <f t="shared" si="1"/>
        <v>86</v>
      </c>
      <c r="B87" s="111" t="s">
        <v>105</v>
      </c>
      <c r="C87" s="111" t="s">
        <v>1546</v>
      </c>
      <c r="D87" s="111" t="s">
        <v>10</v>
      </c>
      <c r="E87" s="336">
        <v>45653</v>
      </c>
      <c r="F87" s="111">
        <v>470077</v>
      </c>
      <c r="G87" s="308">
        <v>64.254000000000005</v>
      </c>
      <c r="H87" s="111" t="s">
        <v>477</v>
      </c>
      <c r="I87" s="336">
        <v>45661</v>
      </c>
      <c r="J87" s="285" t="s">
        <v>791</v>
      </c>
    </row>
    <row r="88" spans="1:10" ht="15.5">
      <c r="A88" s="4">
        <f t="shared" si="1"/>
        <v>87</v>
      </c>
      <c r="B88" s="111" t="s">
        <v>106</v>
      </c>
      <c r="C88" s="111" t="s">
        <v>1550</v>
      </c>
      <c r="D88" s="111" t="s">
        <v>81</v>
      </c>
      <c r="E88" s="336">
        <v>45573</v>
      </c>
      <c r="F88" s="111">
        <v>573550</v>
      </c>
      <c r="G88" s="308">
        <v>75.451999999999998</v>
      </c>
      <c r="H88" s="111" t="s">
        <v>477</v>
      </c>
      <c r="I88" s="336">
        <v>45599</v>
      </c>
      <c r="J88" s="285" t="s">
        <v>791</v>
      </c>
    </row>
    <row r="89" spans="1:10" ht="15.5">
      <c r="A89" s="4">
        <f t="shared" si="1"/>
        <v>88</v>
      </c>
      <c r="B89" s="111" t="s">
        <v>107</v>
      </c>
      <c r="C89" s="111" t="s">
        <v>1549</v>
      </c>
      <c r="D89" s="111" t="s">
        <v>169</v>
      </c>
      <c r="E89" s="336">
        <v>45601</v>
      </c>
      <c r="F89" s="111">
        <v>503365</v>
      </c>
      <c r="G89" s="308">
        <v>65.757000000000005</v>
      </c>
      <c r="H89" s="111" t="s">
        <v>477</v>
      </c>
      <c r="I89" s="336">
        <v>45609</v>
      </c>
      <c r="J89" s="285" t="s">
        <v>791</v>
      </c>
    </row>
    <row r="90" spans="1:10" ht="15.5">
      <c r="A90" s="4">
        <f t="shared" si="1"/>
        <v>89</v>
      </c>
      <c r="B90" s="111" t="s">
        <v>108</v>
      </c>
      <c r="C90" s="111" t="s">
        <v>1547</v>
      </c>
      <c r="D90" s="116" t="s">
        <v>12</v>
      </c>
      <c r="E90" s="336">
        <v>45314</v>
      </c>
      <c r="F90" s="111">
        <v>286911</v>
      </c>
      <c r="G90" s="308">
        <v>37.729999999999997</v>
      </c>
      <c r="H90" s="111" t="s">
        <v>477</v>
      </c>
      <c r="I90" s="336">
        <v>45319</v>
      </c>
      <c r="J90" s="285" t="s">
        <v>1552</v>
      </c>
    </row>
    <row r="91" spans="1:10" ht="15.5">
      <c r="A91" s="4">
        <f t="shared" si="1"/>
        <v>90</v>
      </c>
      <c r="B91" s="116" t="s">
        <v>109</v>
      </c>
      <c r="C91" s="111" t="s">
        <v>1547</v>
      </c>
      <c r="D91" s="116" t="s">
        <v>12</v>
      </c>
      <c r="E91" s="336">
        <v>45231</v>
      </c>
      <c r="F91" s="111">
        <v>286911</v>
      </c>
      <c r="G91" s="308">
        <v>37.729999999999997</v>
      </c>
      <c r="H91" s="111" t="s">
        <v>477</v>
      </c>
      <c r="I91" s="336">
        <v>45239</v>
      </c>
      <c r="J91" s="285" t="s">
        <v>794</v>
      </c>
    </row>
    <row r="92" spans="1:10" ht="15.5">
      <c r="A92" s="4">
        <f t="shared" si="1"/>
        <v>91</v>
      </c>
      <c r="B92" s="111" t="s">
        <v>110</v>
      </c>
      <c r="C92" s="111" t="s">
        <v>1547</v>
      </c>
      <c r="D92" s="111" t="s">
        <v>12</v>
      </c>
      <c r="E92" s="336">
        <v>45670</v>
      </c>
      <c r="F92" s="111">
        <v>286911</v>
      </c>
      <c r="G92" s="308">
        <v>37.729999999999997</v>
      </c>
      <c r="H92" s="111" t="s">
        <v>477</v>
      </c>
      <c r="I92" s="336">
        <v>45675</v>
      </c>
      <c r="J92" s="285" t="s">
        <v>791</v>
      </c>
    </row>
    <row r="93" spans="1:10" ht="15.5">
      <c r="A93" s="4">
        <f t="shared" si="1"/>
        <v>92</v>
      </c>
      <c r="B93" s="111" t="s">
        <v>111</v>
      </c>
      <c r="C93" s="111" t="s">
        <v>1547</v>
      </c>
      <c r="D93" s="111" t="s">
        <v>12</v>
      </c>
      <c r="E93" s="336">
        <v>45647</v>
      </c>
      <c r="F93" s="111">
        <v>286911</v>
      </c>
      <c r="G93" s="308">
        <v>37.729999999999997</v>
      </c>
      <c r="H93" s="111" t="s">
        <v>477</v>
      </c>
      <c r="I93" s="336">
        <v>45652</v>
      </c>
      <c r="J93" s="285" t="s">
        <v>791</v>
      </c>
    </row>
    <row r="94" spans="1:10" ht="15.5">
      <c r="A94" s="4">
        <f t="shared" si="1"/>
        <v>93</v>
      </c>
      <c r="B94" s="116" t="s">
        <v>112</v>
      </c>
      <c r="C94" s="111" t="s">
        <v>1547</v>
      </c>
      <c r="D94" s="116" t="s">
        <v>12</v>
      </c>
      <c r="E94" s="336">
        <v>45249</v>
      </c>
      <c r="F94" s="111">
        <v>286911</v>
      </c>
      <c r="G94" s="308">
        <v>37.729999999999997</v>
      </c>
      <c r="H94" s="111" t="s">
        <v>477</v>
      </c>
      <c r="I94" s="336">
        <v>45261</v>
      </c>
      <c r="J94" s="285" t="s">
        <v>794</v>
      </c>
    </row>
    <row r="95" spans="1:10" ht="15.5">
      <c r="A95" s="4">
        <f t="shared" si="1"/>
        <v>94</v>
      </c>
      <c r="B95" s="111" t="s">
        <v>113</v>
      </c>
      <c r="C95" s="111" t="s">
        <v>1549</v>
      </c>
      <c r="D95" s="116" t="s">
        <v>80</v>
      </c>
      <c r="E95" s="336">
        <v>45324</v>
      </c>
      <c r="F95" s="111">
        <v>403998</v>
      </c>
      <c r="G95" s="308">
        <v>54.417999999999999</v>
      </c>
      <c r="H95" s="111" t="s">
        <v>477</v>
      </c>
      <c r="I95" s="336">
        <v>45331</v>
      </c>
      <c r="J95" s="285" t="s">
        <v>1552</v>
      </c>
    </row>
    <row r="96" spans="1:10" ht="15.5">
      <c r="A96" s="4">
        <f t="shared" si="1"/>
        <v>95</v>
      </c>
      <c r="B96" s="111" t="s">
        <v>114</v>
      </c>
      <c r="C96" s="111" t="s">
        <v>1547</v>
      </c>
      <c r="D96" s="116" t="s">
        <v>12</v>
      </c>
      <c r="E96" s="336">
        <v>45342</v>
      </c>
      <c r="F96" s="111">
        <v>286911</v>
      </c>
      <c r="G96" s="308">
        <v>37.729999999999997</v>
      </c>
      <c r="H96" s="111" t="s">
        <v>477</v>
      </c>
      <c r="I96" s="336">
        <v>45348</v>
      </c>
      <c r="J96" s="285" t="s">
        <v>1552</v>
      </c>
    </row>
    <row r="97" spans="1:10" ht="15.5">
      <c r="A97" s="4">
        <f t="shared" si="1"/>
        <v>96</v>
      </c>
      <c r="B97" s="111" t="s">
        <v>115</v>
      </c>
      <c r="C97" s="111" t="s">
        <v>1547</v>
      </c>
      <c r="D97" s="116" t="s">
        <v>12</v>
      </c>
      <c r="E97" s="336">
        <v>45309</v>
      </c>
      <c r="F97" s="111">
        <v>286911</v>
      </c>
      <c r="G97" s="308">
        <v>37.729999999999997</v>
      </c>
      <c r="H97" s="111" t="s">
        <v>477</v>
      </c>
      <c r="I97" s="336">
        <v>45314</v>
      </c>
      <c r="J97" s="285" t="s">
        <v>1552</v>
      </c>
    </row>
    <row r="98" spans="1:10" ht="15.5">
      <c r="A98" s="4">
        <f t="shared" si="1"/>
        <v>97</v>
      </c>
      <c r="B98" s="111" t="s">
        <v>116</v>
      </c>
      <c r="C98" s="111" t="s">
        <v>1547</v>
      </c>
      <c r="D98" s="116" t="s">
        <v>12</v>
      </c>
      <c r="E98" s="336">
        <v>45303</v>
      </c>
      <c r="F98" s="111">
        <v>286911</v>
      </c>
      <c r="G98" s="308">
        <v>37.729999999999997</v>
      </c>
      <c r="H98" s="111" t="s">
        <v>477</v>
      </c>
      <c r="I98" s="336">
        <v>45309</v>
      </c>
      <c r="J98" s="285" t="s">
        <v>1552</v>
      </c>
    </row>
    <row r="99" spans="1:10" ht="15.5">
      <c r="A99" s="4">
        <f t="shared" si="1"/>
        <v>98</v>
      </c>
      <c r="B99" s="111" t="s">
        <v>117</v>
      </c>
      <c r="C99" s="111" t="s">
        <v>1547</v>
      </c>
      <c r="D99" s="116" t="s">
        <v>71</v>
      </c>
      <c r="E99" s="336">
        <v>45295</v>
      </c>
      <c r="F99" s="111">
        <v>342192</v>
      </c>
      <c r="G99" s="308">
        <v>44.728000000000002</v>
      </c>
      <c r="H99" s="111" t="s">
        <v>477</v>
      </c>
      <c r="I99" s="336">
        <v>45303</v>
      </c>
      <c r="J99" s="285" t="s">
        <v>1552</v>
      </c>
    </row>
    <row r="100" spans="1:10" ht="15.5">
      <c r="A100" s="4">
        <f t="shared" si="1"/>
        <v>99</v>
      </c>
      <c r="B100" s="111" t="s">
        <v>118</v>
      </c>
      <c r="C100" s="111" t="s">
        <v>1547</v>
      </c>
      <c r="D100" s="116" t="s">
        <v>12</v>
      </c>
      <c r="E100" s="336">
        <v>45319</v>
      </c>
      <c r="F100" s="111">
        <v>286911</v>
      </c>
      <c r="G100" s="308">
        <v>37.729999999999997</v>
      </c>
      <c r="H100" s="111" t="s">
        <v>477</v>
      </c>
      <c r="I100" s="336">
        <v>45324</v>
      </c>
      <c r="J100" s="285" t="s">
        <v>1552</v>
      </c>
    </row>
    <row r="101" spans="1:10" ht="15.5">
      <c r="A101" s="4">
        <f t="shared" si="1"/>
        <v>100</v>
      </c>
      <c r="B101" s="111" t="s">
        <v>119</v>
      </c>
      <c r="C101" s="111" t="s">
        <v>1547</v>
      </c>
      <c r="D101" s="116" t="s">
        <v>12</v>
      </c>
      <c r="E101" s="336">
        <v>45326</v>
      </c>
      <c r="F101" s="111">
        <v>286911</v>
      </c>
      <c r="G101" s="308">
        <v>37.729999999999997</v>
      </c>
      <c r="H101" s="111" t="s">
        <v>477</v>
      </c>
      <c r="I101" s="336">
        <v>45337</v>
      </c>
      <c r="J101" s="285" t="s">
        <v>1552</v>
      </c>
    </row>
    <row r="102" spans="1:10" ht="15.5">
      <c r="A102" s="4">
        <f t="shared" si="1"/>
        <v>101</v>
      </c>
      <c r="B102" s="111" t="s">
        <v>120</v>
      </c>
      <c r="C102" s="111" t="s">
        <v>1547</v>
      </c>
      <c r="D102" s="116" t="s">
        <v>55</v>
      </c>
      <c r="E102" s="336">
        <v>45353</v>
      </c>
      <c r="F102" s="111">
        <v>297143</v>
      </c>
      <c r="G102" s="308">
        <v>39.459000000000003</v>
      </c>
      <c r="H102" s="111" t="s">
        <v>477</v>
      </c>
      <c r="I102" s="336">
        <v>45393</v>
      </c>
      <c r="J102" s="285" t="s">
        <v>1552</v>
      </c>
    </row>
    <row r="103" spans="1:10" ht="15.5">
      <c r="A103" s="4">
        <f t="shared" si="1"/>
        <v>102</v>
      </c>
      <c r="B103" s="111" t="s">
        <v>121</v>
      </c>
      <c r="C103" s="111" t="s">
        <v>1550</v>
      </c>
      <c r="D103" s="111" t="s">
        <v>39</v>
      </c>
      <c r="E103" s="336">
        <v>45666</v>
      </c>
      <c r="F103" s="111">
        <v>906755</v>
      </c>
      <c r="G103" s="308">
        <v>112.42400000000001</v>
      </c>
      <c r="H103" s="111" t="s">
        <v>477</v>
      </c>
      <c r="I103" s="336">
        <v>45682</v>
      </c>
      <c r="J103" s="285" t="s">
        <v>1548</v>
      </c>
    </row>
    <row r="104" spans="1:10" ht="15.5">
      <c r="A104" s="4">
        <f t="shared" si="1"/>
        <v>103</v>
      </c>
      <c r="B104" s="111" t="s">
        <v>122</v>
      </c>
      <c r="C104" s="111" t="s">
        <v>1546</v>
      </c>
      <c r="D104" s="111" t="s">
        <v>127</v>
      </c>
      <c r="E104" s="336">
        <v>45689</v>
      </c>
      <c r="F104" s="111">
        <v>585620</v>
      </c>
      <c r="G104" s="308">
        <v>77.718000000000004</v>
      </c>
      <c r="H104" s="111" t="s">
        <v>477</v>
      </c>
      <c r="I104" s="336">
        <v>45703</v>
      </c>
      <c r="J104" s="285" t="s">
        <v>1068</v>
      </c>
    </row>
    <row r="105" spans="1:10" ht="15.5">
      <c r="A105" s="4">
        <f t="shared" si="1"/>
        <v>104</v>
      </c>
      <c r="B105" s="111" t="s">
        <v>123</v>
      </c>
      <c r="C105" s="111" t="s">
        <v>1547</v>
      </c>
      <c r="D105" s="111" t="s">
        <v>736</v>
      </c>
      <c r="E105" s="336">
        <v>45437</v>
      </c>
      <c r="F105" s="111">
        <v>297143</v>
      </c>
      <c r="G105" s="308">
        <v>39.459000000000003</v>
      </c>
      <c r="H105" s="111" t="s">
        <v>477</v>
      </c>
      <c r="I105" s="336">
        <v>45443</v>
      </c>
      <c r="J105" s="285" t="s">
        <v>764</v>
      </c>
    </row>
    <row r="106" spans="1:10" ht="15.5">
      <c r="A106" s="4">
        <f t="shared" si="1"/>
        <v>105</v>
      </c>
      <c r="B106" s="111" t="s">
        <v>124</v>
      </c>
      <c r="C106" s="111" t="s">
        <v>1547</v>
      </c>
      <c r="D106" s="111" t="s">
        <v>12</v>
      </c>
      <c r="E106" s="336">
        <v>45706</v>
      </c>
      <c r="F106" s="111">
        <v>286911</v>
      </c>
      <c r="G106" s="308">
        <v>37.729999999999997</v>
      </c>
      <c r="H106" s="111" t="s">
        <v>477</v>
      </c>
      <c r="I106" s="336">
        <v>45715</v>
      </c>
      <c r="J106" s="285" t="s">
        <v>1068</v>
      </c>
    </row>
    <row r="107" spans="1:10" ht="15.5">
      <c r="A107" s="4">
        <f t="shared" si="1"/>
        <v>106</v>
      </c>
      <c r="B107" s="111" t="s">
        <v>125</v>
      </c>
      <c r="C107" s="111" t="s">
        <v>1547</v>
      </c>
      <c r="D107" s="111" t="s">
        <v>12</v>
      </c>
      <c r="E107" s="336">
        <v>45431</v>
      </c>
      <c r="F107" s="111">
        <v>286911</v>
      </c>
      <c r="G107" s="308">
        <v>37.729999999999997</v>
      </c>
      <c r="H107" s="111" t="s">
        <v>477</v>
      </c>
      <c r="I107" s="336">
        <v>45436</v>
      </c>
      <c r="J107" s="285" t="s">
        <v>764</v>
      </c>
    </row>
    <row r="108" spans="1:10" ht="15.5">
      <c r="A108" s="4">
        <f t="shared" si="1"/>
        <v>107</v>
      </c>
      <c r="B108" s="111" t="s">
        <v>126</v>
      </c>
      <c r="C108" s="111" t="s">
        <v>1547</v>
      </c>
      <c r="D108" s="111" t="s">
        <v>12</v>
      </c>
      <c r="E108" s="336">
        <v>45419</v>
      </c>
      <c r="F108" s="111">
        <v>286911</v>
      </c>
      <c r="G108" s="308">
        <v>37.729999999999997</v>
      </c>
      <c r="H108" s="111" t="s">
        <v>477</v>
      </c>
      <c r="I108" s="336">
        <v>45430</v>
      </c>
      <c r="J108" s="285" t="s">
        <v>764</v>
      </c>
    </row>
    <row r="109" spans="1:10" ht="15.5">
      <c r="A109" s="4">
        <f t="shared" si="1"/>
        <v>108</v>
      </c>
      <c r="B109" s="111" t="s">
        <v>128</v>
      </c>
      <c r="C109" s="111" t="s">
        <v>1547</v>
      </c>
      <c r="D109" s="111" t="s">
        <v>55</v>
      </c>
      <c r="E109" s="336">
        <v>45691</v>
      </c>
      <c r="F109" s="111">
        <v>297143</v>
      </c>
      <c r="G109" s="308">
        <v>39.459000000000003</v>
      </c>
      <c r="H109" s="111" t="s">
        <v>477</v>
      </c>
      <c r="I109" s="336">
        <v>45695</v>
      </c>
      <c r="J109" s="285" t="s">
        <v>791</v>
      </c>
    </row>
    <row r="110" spans="1:10" ht="15.5">
      <c r="A110" s="4">
        <f t="shared" si="1"/>
        <v>109</v>
      </c>
      <c r="B110" s="111" t="s">
        <v>129</v>
      </c>
      <c r="C110" s="111" t="s">
        <v>1547</v>
      </c>
      <c r="D110" s="111" t="s">
        <v>12</v>
      </c>
      <c r="E110" s="336">
        <v>45684</v>
      </c>
      <c r="F110" s="111">
        <v>286911</v>
      </c>
      <c r="G110" s="308">
        <v>37.729999999999997</v>
      </c>
      <c r="H110" s="111" t="s">
        <v>477</v>
      </c>
      <c r="I110" s="336">
        <v>45695</v>
      </c>
      <c r="J110" s="285" t="s">
        <v>1009</v>
      </c>
    </row>
    <row r="111" spans="1:10" ht="15.5">
      <c r="A111" s="4">
        <f t="shared" si="1"/>
        <v>110</v>
      </c>
      <c r="B111" s="111" t="s">
        <v>130</v>
      </c>
      <c r="C111" s="111" t="s">
        <v>1549</v>
      </c>
      <c r="D111" s="111" t="s">
        <v>80</v>
      </c>
      <c r="E111" s="336">
        <v>45680</v>
      </c>
      <c r="F111" s="111">
        <v>403998</v>
      </c>
      <c r="G111" s="308">
        <v>54.417999999999999</v>
      </c>
      <c r="H111" s="111" t="s">
        <v>477</v>
      </c>
      <c r="I111" s="336">
        <v>45686</v>
      </c>
      <c r="J111" s="285" t="s">
        <v>1052</v>
      </c>
    </row>
    <row r="112" spans="1:10" ht="15.5">
      <c r="A112" s="4">
        <f t="shared" si="1"/>
        <v>111</v>
      </c>
      <c r="B112" s="111" t="s">
        <v>131</v>
      </c>
      <c r="C112" s="111" t="s">
        <v>1547</v>
      </c>
      <c r="D112" s="111" t="s">
        <v>71</v>
      </c>
      <c r="E112" s="336">
        <v>45684</v>
      </c>
      <c r="F112" s="111">
        <v>342192</v>
      </c>
      <c r="G112" s="308">
        <v>44.728000000000002</v>
      </c>
      <c r="H112" s="111" t="s">
        <v>477</v>
      </c>
      <c r="I112" s="336">
        <v>45686</v>
      </c>
      <c r="J112" s="285" t="s">
        <v>791</v>
      </c>
    </row>
    <row r="113" spans="1:10" ht="15.5">
      <c r="A113" s="4">
        <f t="shared" si="1"/>
        <v>112</v>
      </c>
      <c r="B113" s="111" t="s">
        <v>132</v>
      </c>
      <c r="C113" s="111" t="s">
        <v>1547</v>
      </c>
      <c r="D113" s="111" t="s">
        <v>12</v>
      </c>
      <c r="E113" s="336">
        <v>45687</v>
      </c>
      <c r="F113" s="111">
        <v>286911</v>
      </c>
      <c r="G113" s="308">
        <v>37.729999999999997</v>
      </c>
      <c r="H113" s="111" t="s">
        <v>477</v>
      </c>
      <c r="I113" s="336">
        <v>45690</v>
      </c>
      <c r="J113" s="285" t="s">
        <v>791</v>
      </c>
    </row>
    <row r="114" spans="1:10" ht="15.5">
      <c r="A114" s="4">
        <f t="shared" si="1"/>
        <v>113</v>
      </c>
      <c r="B114" s="111" t="s">
        <v>133</v>
      </c>
      <c r="C114" s="111" t="s">
        <v>1547</v>
      </c>
      <c r="D114" s="111" t="s">
        <v>71</v>
      </c>
      <c r="E114" s="336">
        <v>45616</v>
      </c>
      <c r="F114" s="111">
        <v>342192</v>
      </c>
      <c r="G114" s="308">
        <v>44.728000000000002</v>
      </c>
      <c r="H114" s="111" t="s">
        <v>477</v>
      </c>
      <c r="I114" s="336">
        <v>45624</v>
      </c>
      <c r="J114" s="285" t="s">
        <v>791</v>
      </c>
    </row>
    <row r="115" spans="1:10" ht="15.5">
      <c r="A115" s="4">
        <f t="shared" si="1"/>
        <v>114</v>
      </c>
      <c r="B115" s="111" t="s">
        <v>134</v>
      </c>
      <c r="C115" s="111" t="s">
        <v>1547</v>
      </c>
      <c r="D115" s="111" t="s">
        <v>11</v>
      </c>
      <c r="E115" s="336">
        <v>45625</v>
      </c>
      <c r="F115" s="111">
        <v>273608.93</v>
      </c>
      <c r="G115" s="308">
        <v>36.045000000000002</v>
      </c>
      <c r="H115" s="111" t="s">
        <v>477</v>
      </c>
      <c r="I115" s="336">
        <v>45629</v>
      </c>
      <c r="J115" s="285" t="s">
        <v>791</v>
      </c>
    </row>
    <row r="116" spans="1:10" ht="15.5">
      <c r="A116" s="4">
        <f t="shared" si="1"/>
        <v>115</v>
      </c>
      <c r="B116" s="111" t="s">
        <v>135</v>
      </c>
      <c r="C116" s="111" t="s">
        <v>1547</v>
      </c>
      <c r="D116" s="111" t="s">
        <v>11</v>
      </c>
      <c r="E116" s="336">
        <v>45610</v>
      </c>
      <c r="F116" s="111">
        <v>273608.93</v>
      </c>
      <c r="G116" s="308">
        <v>36.045000000000002</v>
      </c>
      <c r="H116" s="111" t="s">
        <v>477</v>
      </c>
      <c r="I116" s="336">
        <v>45616</v>
      </c>
      <c r="J116" s="285" t="s">
        <v>791</v>
      </c>
    </row>
    <row r="117" spans="1:10" ht="15.5">
      <c r="A117" s="4">
        <f t="shared" si="1"/>
        <v>116</v>
      </c>
      <c r="B117" s="111" t="s">
        <v>136</v>
      </c>
      <c r="C117" s="111" t="s">
        <v>1547</v>
      </c>
      <c r="D117" s="111" t="s">
        <v>22</v>
      </c>
      <c r="E117" s="336">
        <v>45677</v>
      </c>
      <c r="F117" s="111">
        <v>357181</v>
      </c>
      <c r="G117" s="308">
        <v>46.622999999999998</v>
      </c>
      <c r="H117" s="111" t="s">
        <v>477</v>
      </c>
      <c r="I117" s="336">
        <v>45681</v>
      </c>
      <c r="J117" s="285" t="s">
        <v>791</v>
      </c>
    </row>
    <row r="118" spans="1:10" ht="15.5">
      <c r="A118" s="4">
        <f t="shared" si="1"/>
        <v>117</v>
      </c>
      <c r="B118" s="111" t="s">
        <v>137</v>
      </c>
      <c r="C118" s="111" t="s">
        <v>1549</v>
      </c>
      <c r="D118" s="111" t="s">
        <v>25</v>
      </c>
      <c r="E118" s="336">
        <v>45684</v>
      </c>
      <c r="F118" s="111">
        <v>403998</v>
      </c>
      <c r="G118" s="308">
        <v>54.417999999999999</v>
      </c>
      <c r="H118" s="111" t="s">
        <v>477</v>
      </c>
      <c r="I118" s="336">
        <v>45689</v>
      </c>
      <c r="J118" s="285" t="s">
        <v>1548</v>
      </c>
    </row>
    <row r="119" spans="1:10" ht="15.5">
      <c r="A119" s="4">
        <f t="shared" si="1"/>
        <v>118</v>
      </c>
      <c r="B119" s="111" t="s">
        <v>138</v>
      </c>
      <c r="C119" s="111" t="s">
        <v>1547</v>
      </c>
      <c r="D119" s="111" t="s">
        <v>71</v>
      </c>
      <c r="E119" s="336">
        <v>45691</v>
      </c>
      <c r="F119" s="111">
        <v>342192</v>
      </c>
      <c r="G119" s="308">
        <v>44.728000000000002</v>
      </c>
      <c r="H119" s="111" t="s">
        <v>477</v>
      </c>
      <c r="I119" s="336">
        <v>45697</v>
      </c>
      <c r="J119" s="285" t="s">
        <v>1548</v>
      </c>
    </row>
    <row r="120" spans="1:10" ht="15.5">
      <c r="A120" s="4">
        <f t="shared" si="1"/>
        <v>119</v>
      </c>
      <c r="B120" s="111" t="s">
        <v>139</v>
      </c>
      <c r="C120" s="111" t="s">
        <v>1547</v>
      </c>
      <c r="D120" s="111" t="s">
        <v>12</v>
      </c>
      <c r="E120" s="336">
        <v>45693</v>
      </c>
      <c r="F120" s="111">
        <v>286911</v>
      </c>
      <c r="G120" s="308">
        <v>37.729999999999997</v>
      </c>
      <c r="H120" s="111" t="s">
        <v>477</v>
      </c>
      <c r="I120" s="336">
        <v>45699</v>
      </c>
      <c r="J120" s="285" t="s">
        <v>1052</v>
      </c>
    </row>
    <row r="121" spans="1:10" ht="15.5">
      <c r="A121" s="4">
        <f t="shared" si="1"/>
        <v>120</v>
      </c>
      <c r="B121" s="111" t="s">
        <v>140</v>
      </c>
      <c r="C121" s="111" t="s">
        <v>1549</v>
      </c>
      <c r="D121" s="111" t="s">
        <v>25</v>
      </c>
      <c r="E121" s="336">
        <v>45687</v>
      </c>
      <c r="F121" s="111">
        <v>403998</v>
      </c>
      <c r="G121" s="308">
        <v>54.417999999999999</v>
      </c>
      <c r="H121" s="111" t="s">
        <v>477</v>
      </c>
      <c r="I121" s="336">
        <v>45692</v>
      </c>
      <c r="J121" s="285" t="s">
        <v>1052</v>
      </c>
    </row>
    <row r="122" spans="1:10" ht="15.5">
      <c r="A122" s="4">
        <f t="shared" si="1"/>
        <v>121</v>
      </c>
      <c r="B122" s="111" t="s">
        <v>141</v>
      </c>
      <c r="C122" s="111" t="s">
        <v>1547</v>
      </c>
      <c r="D122" s="111" t="s">
        <v>55</v>
      </c>
      <c r="E122" s="336">
        <v>45700</v>
      </c>
      <c r="F122" s="111">
        <v>297143</v>
      </c>
      <c r="G122" s="308">
        <v>39.459000000000003</v>
      </c>
      <c r="H122" s="111" t="s">
        <v>477</v>
      </c>
      <c r="I122" s="336">
        <v>45705</v>
      </c>
      <c r="J122" s="285" t="s">
        <v>1052</v>
      </c>
    </row>
    <row r="123" spans="1:10" ht="15.5">
      <c r="A123" s="4">
        <f t="shared" si="1"/>
        <v>122</v>
      </c>
      <c r="B123" s="111" t="s">
        <v>620</v>
      </c>
      <c r="C123" s="111" t="s">
        <v>1547</v>
      </c>
      <c r="D123" s="111" t="s">
        <v>12</v>
      </c>
      <c r="E123" s="336">
        <v>45698</v>
      </c>
      <c r="F123" s="111">
        <v>286911</v>
      </c>
      <c r="G123" s="308">
        <v>37.729999999999997</v>
      </c>
      <c r="H123" s="111" t="s">
        <v>477</v>
      </c>
      <c r="I123" s="336">
        <v>45702</v>
      </c>
      <c r="J123" s="285" t="s">
        <v>1548</v>
      </c>
    </row>
    <row r="124" spans="1:10" ht="15.5">
      <c r="A124" s="4">
        <f t="shared" si="1"/>
        <v>123</v>
      </c>
      <c r="B124" s="111" t="s">
        <v>621</v>
      </c>
      <c r="C124" s="111" t="s">
        <v>1549</v>
      </c>
      <c r="D124" s="111" t="s">
        <v>169</v>
      </c>
      <c r="E124" s="336">
        <v>45697</v>
      </c>
      <c r="F124" s="111">
        <v>503365</v>
      </c>
      <c r="G124" s="308">
        <v>65.757000000000005</v>
      </c>
      <c r="H124" s="111" t="s">
        <v>477</v>
      </c>
      <c r="I124" s="336">
        <v>45702</v>
      </c>
      <c r="J124" s="285" t="s">
        <v>791</v>
      </c>
    </row>
    <row r="125" spans="1:10" ht="15.5">
      <c r="A125" s="4">
        <f t="shared" si="1"/>
        <v>124</v>
      </c>
      <c r="B125" s="111" t="s">
        <v>142</v>
      </c>
      <c r="C125" s="111" t="s">
        <v>1545</v>
      </c>
      <c r="D125" s="111" t="s">
        <v>37</v>
      </c>
      <c r="E125" s="336">
        <v>45704</v>
      </c>
      <c r="F125" s="111">
        <v>604881</v>
      </c>
      <c r="G125" s="308">
        <v>80.408000000000001</v>
      </c>
      <c r="H125" s="111" t="s">
        <v>477</v>
      </c>
      <c r="I125" s="336">
        <v>45710</v>
      </c>
      <c r="J125" s="285" t="s">
        <v>791</v>
      </c>
    </row>
    <row r="126" spans="1:10" ht="15.5">
      <c r="A126" s="4">
        <f t="shared" si="1"/>
        <v>125</v>
      </c>
      <c r="B126" s="111" t="s">
        <v>143</v>
      </c>
      <c r="C126" s="111" t="s">
        <v>1545</v>
      </c>
      <c r="D126" s="111" t="s">
        <v>153</v>
      </c>
      <c r="E126" s="336">
        <v>45704</v>
      </c>
      <c r="F126" s="296">
        <v>635073</v>
      </c>
      <c r="G126" s="338">
        <v>84.299000000000007</v>
      </c>
      <c r="H126" s="111" t="s">
        <v>477</v>
      </c>
      <c r="I126" s="336">
        <v>45711</v>
      </c>
      <c r="J126" s="285" t="s">
        <v>1548</v>
      </c>
    </row>
    <row r="127" spans="1:10" ht="15.5">
      <c r="A127" s="4">
        <f t="shared" si="1"/>
        <v>126</v>
      </c>
      <c r="B127" s="111" t="s">
        <v>144</v>
      </c>
      <c r="C127" s="111" t="s">
        <v>1547</v>
      </c>
      <c r="D127" s="111" t="s">
        <v>12</v>
      </c>
      <c r="E127" s="336">
        <v>45699</v>
      </c>
      <c r="F127" s="111">
        <v>286911</v>
      </c>
      <c r="G127" s="308">
        <v>37.729999999999997</v>
      </c>
      <c r="H127" s="111" t="s">
        <v>477</v>
      </c>
      <c r="I127" s="336">
        <v>45705</v>
      </c>
      <c r="J127" s="285" t="s">
        <v>1009</v>
      </c>
    </row>
    <row r="128" spans="1:10" ht="15.5">
      <c r="A128" s="4">
        <f t="shared" si="1"/>
        <v>127</v>
      </c>
      <c r="B128" s="111" t="s">
        <v>145</v>
      </c>
      <c r="C128" s="111" t="s">
        <v>1547</v>
      </c>
      <c r="D128" s="111" t="s">
        <v>11</v>
      </c>
      <c r="E128" s="336">
        <v>45701</v>
      </c>
      <c r="F128" s="111">
        <v>273608.93</v>
      </c>
      <c r="G128" s="308">
        <v>36.045000000000002</v>
      </c>
      <c r="H128" s="111" t="s">
        <v>477</v>
      </c>
      <c r="I128" s="336">
        <v>45707</v>
      </c>
      <c r="J128" s="285" t="s">
        <v>1009</v>
      </c>
    </row>
    <row r="129" spans="1:10" ht="15.5">
      <c r="A129" s="4">
        <f t="shared" si="1"/>
        <v>128</v>
      </c>
      <c r="B129" s="111" t="s">
        <v>146</v>
      </c>
      <c r="C129" s="111" t="s">
        <v>1547</v>
      </c>
      <c r="D129" s="111" t="s">
        <v>55</v>
      </c>
      <c r="E129" s="336">
        <v>45707</v>
      </c>
      <c r="F129" s="111">
        <v>297143</v>
      </c>
      <c r="G129" s="308">
        <v>39.459000000000003</v>
      </c>
      <c r="H129" s="111" t="s">
        <v>477</v>
      </c>
      <c r="I129" s="336">
        <v>45713</v>
      </c>
      <c r="J129" s="285" t="s">
        <v>1009</v>
      </c>
    </row>
    <row r="130" spans="1:10" ht="15.5">
      <c r="A130" s="4">
        <f t="shared" si="1"/>
        <v>129</v>
      </c>
      <c r="B130" s="111" t="s">
        <v>147</v>
      </c>
      <c r="C130" s="111" t="s">
        <v>1545</v>
      </c>
      <c r="D130" s="111" t="s">
        <v>37</v>
      </c>
      <c r="E130" s="336">
        <v>45706</v>
      </c>
      <c r="F130" s="111">
        <v>604881</v>
      </c>
      <c r="G130" s="308">
        <v>80.408000000000001</v>
      </c>
      <c r="H130" s="111" t="s">
        <v>477</v>
      </c>
      <c r="I130" s="336">
        <v>45719</v>
      </c>
      <c r="J130" s="285" t="s">
        <v>1052</v>
      </c>
    </row>
    <row r="131" spans="1:10" ht="15.5">
      <c r="A131" s="4">
        <f t="shared" si="1"/>
        <v>130</v>
      </c>
      <c r="B131" s="111" t="s">
        <v>148</v>
      </c>
      <c r="C131" s="111" t="s">
        <v>1545</v>
      </c>
      <c r="D131" s="111" t="s">
        <v>153</v>
      </c>
      <c r="E131" s="336">
        <v>45713</v>
      </c>
      <c r="F131" s="296">
        <v>635073</v>
      </c>
      <c r="G131" s="308">
        <v>84.299000000000007</v>
      </c>
      <c r="H131" s="111" t="s">
        <v>477</v>
      </c>
      <c r="I131" s="336">
        <v>45720</v>
      </c>
      <c r="J131" s="285" t="s">
        <v>1548</v>
      </c>
    </row>
    <row r="132" spans="1:10" ht="15.5">
      <c r="A132" s="4">
        <f t="shared" ref="A132:A195" si="2">A131+1</f>
        <v>131</v>
      </c>
      <c r="B132" s="111" t="s">
        <v>533</v>
      </c>
      <c r="C132" s="111" t="s">
        <v>1550</v>
      </c>
      <c r="D132" s="111" t="s">
        <v>24</v>
      </c>
      <c r="E132" s="336">
        <v>45712</v>
      </c>
      <c r="F132" s="296">
        <v>546238</v>
      </c>
      <c r="G132" s="308">
        <v>72.238</v>
      </c>
      <c r="H132" s="111" t="s">
        <v>477</v>
      </c>
      <c r="I132" s="336">
        <v>45718</v>
      </c>
      <c r="J132" s="285" t="s">
        <v>791</v>
      </c>
    </row>
    <row r="133" spans="1:10" ht="15.5">
      <c r="A133" s="4">
        <f t="shared" si="2"/>
        <v>132</v>
      </c>
      <c r="B133" s="111" t="s">
        <v>622</v>
      </c>
      <c r="C133" s="111" t="s">
        <v>1547</v>
      </c>
      <c r="D133" s="111" t="s">
        <v>71</v>
      </c>
      <c r="E133" s="336">
        <v>45717</v>
      </c>
      <c r="F133" s="111">
        <v>342192</v>
      </c>
      <c r="G133" s="308">
        <v>44.728000000000002</v>
      </c>
      <c r="H133" s="111" t="s">
        <v>477</v>
      </c>
      <c r="I133" s="336">
        <v>45725</v>
      </c>
      <c r="J133" s="285" t="s">
        <v>1009</v>
      </c>
    </row>
    <row r="134" spans="1:10" ht="15.5">
      <c r="A134" s="4">
        <f t="shared" si="2"/>
        <v>133</v>
      </c>
      <c r="B134" s="111" t="s">
        <v>623</v>
      </c>
      <c r="C134" s="111" t="s">
        <v>1550</v>
      </c>
      <c r="D134" s="111" t="s">
        <v>24</v>
      </c>
      <c r="E134" s="336">
        <v>45720</v>
      </c>
      <c r="F134" s="296">
        <v>546238</v>
      </c>
      <c r="G134" s="308">
        <v>72.238</v>
      </c>
      <c r="H134" s="111" t="s">
        <v>477</v>
      </c>
      <c r="I134" s="336">
        <v>45733</v>
      </c>
      <c r="J134" s="285" t="s">
        <v>791</v>
      </c>
    </row>
    <row r="135" spans="1:10" ht="15.5">
      <c r="A135" s="4">
        <f t="shared" si="2"/>
        <v>134</v>
      </c>
      <c r="B135" s="111" t="s">
        <v>624</v>
      </c>
      <c r="C135" s="111" t="s">
        <v>1550</v>
      </c>
      <c r="D135" s="111" t="s">
        <v>81</v>
      </c>
      <c r="E135" s="336">
        <v>45721</v>
      </c>
      <c r="F135" s="111">
        <v>573550</v>
      </c>
      <c r="G135" s="308">
        <v>75.451999999999998</v>
      </c>
      <c r="H135" s="111" t="s">
        <v>477</v>
      </c>
      <c r="I135" s="336">
        <v>45727</v>
      </c>
      <c r="J135" s="285" t="s">
        <v>1548</v>
      </c>
    </row>
    <row r="136" spans="1:10" ht="15.5">
      <c r="A136" s="4">
        <f t="shared" si="2"/>
        <v>135</v>
      </c>
      <c r="B136" s="111" t="s">
        <v>625</v>
      </c>
      <c r="C136" s="111" t="s">
        <v>1547</v>
      </c>
      <c r="D136" s="111" t="s">
        <v>12</v>
      </c>
      <c r="E136" s="336">
        <v>45718</v>
      </c>
      <c r="F136" s="111">
        <v>286911</v>
      </c>
      <c r="G136" s="308">
        <v>37.729999999999997</v>
      </c>
      <c r="H136" s="111" t="s">
        <v>477</v>
      </c>
      <c r="I136" s="336">
        <v>45726</v>
      </c>
      <c r="J136" s="285" t="s">
        <v>1068</v>
      </c>
    </row>
    <row r="137" spans="1:10" ht="15.5">
      <c r="A137" s="4">
        <f t="shared" si="2"/>
        <v>136</v>
      </c>
      <c r="B137" s="111" t="s">
        <v>626</v>
      </c>
      <c r="C137" s="111" t="s">
        <v>1547</v>
      </c>
      <c r="D137" s="111" t="s">
        <v>55</v>
      </c>
      <c r="E137" s="336">
        <v>45721</v>
      </c>
      <c r="F137" s="111">
        <v>297143</v>
      </c>
      <c r="G137" s="308">
        <v>39.459000000000003</v>
      </c>
      <c r="H137" s="111" t="s">
        <v>477</v>
      </c>
      <c r="I137" s="336">
        <v>45726</v>
      </c>
      <c r="J137" s="285" t="s">
        <v>1052</v>
      </c>
    </row>
    <row r="138" spans="1:10" ht="15.5">
      <c r="A138" s="4">
        <f t="shared" si="2"/>
        <v>137</v>
      </c>
      <c r="B138" s="111" t="s">
        <v>149</v>
      </c>
      <c r="C138" s="111" t="s">
        <v>1549</v>
      </c>
      <c r="D138" s="111" t="s">
        <v>69</v>
      </c>
      <c r="E138" s="336">
        <v>45580</v>
      </c>
      <c r="F138" s="111">
        <v>424198</v>
      </c>
      <c r="G138" s="308">
        <v>56.863</v>
      </c>
      <c r="H138" s="111" t="s">
        <v>477</v>
      </c>
      <c r="I138" s="336">
        <v>45612</v>
      </c>
      <c r="J138" s="285" t="s">
        <v>1003</v>
      </c>
    </row>
    <row r="139" spans="1:10" ht="15.5">
      <c r="A139" s="4">
        <f t="shared" si="2"/>
        <v>138</v>
      </c>
      <c r="B139" s="111" t="s">
        <v>150</v>
      </c>
      <c r="C139" s="111" t="s">
        <v>1547</v>
      </c>
      <c r="D139" s="111" t="s">
        <v>12</v>
      </c>
      <c r="E139" s="336">
        <v>45473</v>
      </c>
      <c r="F139" s="111">
        <v>286911</v>
      </c>
      <c r="G139" s="308">
        <v>37.729999999999997</v>
      </c>
      <c r="H139" s="111" t="s">
        <v>477</v>
      </c>
      <c r="I139" s="336">
        <v>45478</v>
      </c>
      <c r="J139" s="285" t="s">
        <v>764</v>
      </c>
    </row>
    <row r="140" spans="1:10" ht="15.5">
      <c r="A140" s="4">
        <f t="shared" si="2"/>
        <v>139</v>
      </c>
      <c r="B140" s="112" t="s">
        <v>151</v>
      </c>
      <c r="C140" s="111" t="s">
        <v>1547</v>
      </c>
      <c r="D140" s="111" t="s">
        <v>12</v>
      </c>
      <c r="E140" s="337">
        <v>45454</v>
      </c>
      <c r="F140" s="111">
        <v>286911</v>
      </c>
      <c r="G140" s="308">
        <v>37.729999999999997</v>
      </c>
      <c r="H140" s="111" t="s">
        <v>477</v>
      </c>
      <c r="I140" s="336">
        <v>45458</v>
      </c>
      <c r="J140" s="285" t="s">
        <v>764</v>
      </c>
    </row>
    <row r="141" spans="1:10" ht="15.5">
      <c r="A141" s="4">
        <f t="shared" si="2"/>
        <v>140</v>
      </c>
      <c r="B141" s="111" t="s">
        <v>152</v>
      </c>
      <c r="C141" s="111" t="s">
        <v>1547</v>
      </c>
      <c r="D141" s="111" t="s">
        <v>12</v>
      </c>
      <c r="E141" s="336">
        <v>45456</v>
      </c>
      <c r="F141" s="111">
        <v>286911</v>
      </c>
      <c r="G141" s="308">
        <v>37.729999999999997</v>
      </c>
      <c r="H141" s="111" t="s">
        <v>477</v>
      </c>
      <c r="I141" s="336">
        <v>45458</v>
      </c>
      <c r="J141" s="285" t="s">
        <v>764</v>
      </c>
    </row>
    <row r="142" spans="1:10" ht="15.5">
      <c r="A142" s="4">
        <f t="shared" si="2"/>
        <v>141</v>
      </c>
      <c r="B142" s="111" t="s">
        <v>155</v>
      </c>
      <c r="C142" s="111" t="s">
        <v>1547</v>
      </c>
      <c r="D142" s="111" t="s">
        <v>12</v>
      </c>
      <c r="E142" s="336">
        <v>45459</v>
      </c>
      <c r="F142" s="111">
        <v>286911</v>
      </c>
      <c r="G142" s="308">
        <v>37.729999999999997</v>
      </c>
      <c r="H142" s="111" t="s">
        <v>477</v>
      </c>
      <c r="I142" s="336">
        <v>45463</v>
      </c>
      <c r="J142" s="285" t="s">
        <v>764</v>
      </c>
    </row>
    <row r="143" spans="1:10" ht="15.5">
      <c r="A143" s="4">
        <f t="shared" si="2"/>
        <v>142</v>
      </c>
      <c r="B143" s="111" t="s">
        <v>156</v>
      </c>
      <c r="C143" s="111" t="s">
        <v>1547</v>
      </c>
      <c r="D143" s="111" t="s">
        <v>12</v>
      </c>
      <c r="E143" s="336">
        <v>45464</v>
      </c>
      <c r="F143" s="111">
        <v>286911</v>
      </c>
      <c r="G143" s="308">
        <v>37.729999999999997</v>
      </c>
      <c r="H143" s="111" t="s">
        <v>477</v>
      </c>
      <c r="I143" s="336">
        <v>45469</v>
      </c>
      <c r="J143" s="285" t="s">
        <v>764</v>
      </c>
    </row>
    <row r="144" spans="1:10" ht="15.5">
      <c r="A144" s="4">
        <f t="shared" si="2"/>
        <v>143</v>
      </c>
      <c r="B144" s="111" t="s">
        <v>157</v>
      </c>
      <c r="C144" s="111" t="s">
        <v>1549</v>
      </c>
      <c r="D144" s="111" t="s">
        <v>166</v>
      </c>
      <c r="E144" s="336">
        <v>45614</v>
      </c>
      <c r="F144" s="111">
        <v>503365</v>
      </c>
      <c r="G144" s="308">
        <v>65.757000000000005</v>
      </c>
      <c r="H144" s="111" t="s">
        <v>477</v>
      </c>
      <c r="I144" s="336">
        <v>45620</v>
      </c>
      <c r="J144" s="285" t="s">
        <v>1003</v>
      </c>
    </row>
    <row r="145" spans="1:10" ht="15.5">
      <c r="A145" s="4">
        <f t="shared" si="2"/>
        <v>144</v>
      </c>
      <c r="B145" s="111" t="s">
        <v>158</v>
      </c>
      <c r="C145" s="111" t="s">
        <v>1549</v>
      </c>
      <c r="D145" s="111" t="s">
        <v>167</v>
      </c>
      <c r="E145" s="336">
        <v>45614</v>
      </c>
      <c r="F145" s="111">
        <v>670636</v>
      </c>
      <c r="G145" s="308">
        <v>82.239000000000004</v>
      </c>
      <c r="H145" s="111" t="s">
        <v>477</v>
      </c>
      <c r="I145" s="336">
        <v>45634</v>
      </c>
      <c r="J145" s="285" t="s">
        <v>1003</v>
      </c>
    </row>
    <row r="146" spans="1:10" ht="15.5">
      <c r="A146" s="4">
        <f t="shared" si="2"/>
        <v>145</v>
      </c>
      <c r="B146" s="111" t="s">
        <v>159</v>
      </c>
      <c r="C146" s="111" t="s">
        <v>1549</v>
      </c>
      <c r="D146" s="111" t="s">
        <v>23</v>
      </c>
      <c r="E146" s="336">
        <v>45731</v>
      </c>
      <c r="F146" s="111">
        <v>480757</v>
      </c>
      <c r="G146" s="308">
        <v>63.509</v>
      </c>
      <c r="H146" s="111" t="s">
        <v>477</v>
      </c>
      <c r="I146" s="336">
        <v>45744</v>
      </c>
      <c r="J146" s="285" t="s">
        <v>1068</v>
      </c>
    </row>
    <row r="147" spans="1:10" ht="15.5">
      <c r="A147" s="4">
        <f t="shared" si="2"/>
        <v>146</v>
      </c>
      <c r="B147" s="111" t="s">
        <v>160</v>
      </c>
      <c r="C147" s="111" t="s">
        <v>1547</v>
      </c>
      <c r="D147" s="111" t="s">
        <v>55</v>
      </c>
      <c r="E147" s="336">
        <v>45710</v>
      </c>
      <c r="F147" s="111">
        <v>297143</v>
      </c>
      <c r="G147" s="308">
        <v>39.459000000000003</v>
      </c>
      <c r="H147" s="111" t="s">
        <v>477</v>
      </c>
      <c r="I147" s="336">
        <v>45723</v>
      </c>
      <c r="J147" s="285" t="s">
        <v>1231</v>
      </c>
    </row>
    <row r="148" spans="1:10" ht="15.5">
      <c r="A148" s="4">
        <f t="shared" si="2"/>
        <v>147</v>
      </c>
      <c r="B148" s="111" t="s">
        <v>161</v>
      </c>
      <c r="C148" s="111" t="s">
        <v>1547</v>
      </c>
      <c r="D148" s="111" t="s">
        <v>55</v>
      </c>
      <c r="E148" s="336">
        <v>45735</v>
      </c>
      <c r="F148" s="111">
        <v>297143</v>
      </c>
      <c r="G148" s="308">
        <v>39.459000000000003</v>
      </c>
      <c r="H148" s="111" t="s">
        <v>477</v>
      </c>
      <c r="I148" s="336">
        <v>45743</v>
      </c>
      <c r="J148" s="285" t="s">
        <v>1231</v>
      </c>
    </row>
    <row r="149" spans="1:10" ht="15.5">
      <c r="A149" s="4">
        <f t="shared" si="2"/>
        <v>148</v>
      </c>
      <c r="B149" s="111" t="s">
        <v>162</v>
      </c>
      <c r="C149" s="111" t="s">
        <v>1547</v>
      </c>
      <c r="D149" s="111" t="s">
        <v>12</v>
      </c>
      <c r="E149" s="336">
        <v>45724</v>
      </c>
      <c r="F149" s="111">
        <v>286911</v>
      </c>
      <c r="G149" s="308">
        <v>37.729999999999997</v>
      </c>
      <c r="H149" s="111" t="s">
        <v>477</v>
      </c>
      <c r="I149" s="336">
        <v>45732</v>
      </c>
      <c r="J149" s="285" t="s">
        <v>1231</v>
      </c>
    </row>
    <row r="150" spans="1:10" ht="15.5">
      <c r="A150" s="4">
        <f t="shared" si="2"/>
        <v>149</v>
      </c>
      <c r="B150" s="111" t="s">
        <v>163</v>
      </c>
      <c r="C150" s="111" t="s">
        <v>1546</v>
      </c>
      <c r="D150" s="111" t="s">
        <v>168</v>
      </c>
      <c r="E150" s="336">
        <v>45728</v>
      </c>
      <c r="F150" s="111">
        <v>585620</v>
      </c>
      <c r="G150" s="308">
        <v>77.718000000000004</v>
      </c>
      <c r="H150" s="111" t="s">
        <v>477</v>
      </c>
      <c r="I150" s="336">
        <v>45738</v>
      </c>
      <c r="J150" s="285" t="s">
        <v>1052</v>
      </c>
    </row>
    <row r="151" spans="1:10" ht="15.5">
      <c r="A151" s="4">
        <f t="shared" si="2"/>
        <v>150</v>
      </c>
      <c r="B151" s="111" t="s">
        <v>164</v>
      </c>
      <c r="C151" s="111" t="s">
        <v>1546</v>
      </c>
      <c r="D151" s="111" t="s">
        <v>127</v>
      </c>
      <c r="E151" s="336">
        <v>45740</v>
      </c>
      <c r="F151" s="111">
        <v>585620</v>
      </c>
      <c r="G151" s="308">
        <v>77.718000000000004</v>
      </c>
      <c r="H151" s="111" t="s">
        <v>477</v>
      </c>
      <c r="I151" s="336">
        <v>45748</v>
      </c>
      <c r="J151" s="285" t="s">
        <v>1052</v>
      </c>
    </row>
    <row r="152" spans="1:10" ht="15.5">
      <c r="A152" s="4">
        <f t="shared" si="2"/>
        <v>151</v>
      </c>
      <c r="B152" s="111" t="s">
        <v>165</v>
      </c>
      <c r="C152" s="111" t="s">
        <v>1546</v>
      </c>
      <c r="D152" s="111" t="s">
        <v>70</v>
      </c>
      <c r="E152" s="336">
        <v>45635</v>
      </c>
      <c r="F152" s="111">
        <v>470077</v>
      </c>
      <c r="G152" s="308">
        <v>64.254000000000005</v>
      </c>
      <c r="H152" s="111" t="s">
        <v>477</v>
      </c>
      <c r="I152" s="336">
        <v>45642</v>
      </c>
      <c r="J152" s="285" t="s">
        <v>1003</v>
      </c>
    </row>
    <row r="153" spans="1:10" ht="15.5">
      <c r="A153" s="4">
        <f t="shared" si="2"/>
        <v>152</v>
      </c>
      <c r="B153" s="111" t="s">
        <v>170</v>
      </c>
      <c r="C153" s="111" t="s">
        <v>1546</v>
      </c>
      <c r="D153" s="111" t="s">
        <v>10</v>
      </c>
      <c r="E153" s="336">
        <v>45643</v>
      </c>
      <c r="F153" s="111">
        <v>470077</v>
      </c>
      <c r="G153" s="308">
        <v>64.254000000000005</v>
      </c>
      <c r="H153" s="111" t="s">
        <v>477</v>
      </c>
      <c r="I153" s="336">
        <v>45649</v>
      </c>
      <c r="J153" s="285" t="s">
        <v>1003</v>
      </c>
    </row>
    <row r="154" spans="1:10" ht="15.5">
      <c r="A154" s="4">
        <f t="shared" si="2"/>
        <v>153</v>
      </c>
      <c r="B154" s="111" t="s">
        <v>171</v>
      </c>
      <c r="C154" s="111" t="s">
        <v>1547</v>
      </c>
      <c r="D154" s="111" t="s">
        <v>11</v>
      </c>
      <c r="E154" s="336">
        <v>45609</v>
      </c>
      <c r="F154" s="111">
        <v>273608.93</v>
      </c>
      <c r="G154" s="308">
        <v>36.045000000000002</v>
      </c>
      <c r="H154" s="111" t="s">
        <v>477</v>
      </c>
      <c r="I154" s="336">
        <v>45628</v>
      </c>
      <c r="J154" s="285" t="s">
        <v>1042</v>
      </c>
    </row>
    <row r="155" spans="1:10" ht="15.5">
      <c r="A155" s="4">
        <f t="shared" si="2"/>
        <v>154</v>
      </c>
      <c r="B155" s="111" t="s">
        <v>172</v>
      </c>
      <c r="C155" s="111" t="s">
        <v>1547</v>
      </c>
      <c r="D155" s="111" t="s">
        <v>55</v>
      </c>
      <c r="E155" s="336">
        <v>45636</v>
      </c>
      <c r="F155" s="111">
        <v>297143</v>
      </c>
      <c r="G155" s="308">
        <v>39.459000000000003</v>
      </c>
      <c r="H155" s="111" t="s">
        <v>477</v>
      </c>
      <c r="I155" s="336">
        <v>45651</v>
      </c>
      <c r="J155" s="285" t="s">
        <v>1042</v>
      </c>
    </row>
    <row r="156" spans="1:10" ht="15.5">
      <c r="A156" s="4">
        <f t="shared" si="2"/>
        <v>155</v>
      </c>
      <c r="B156" s="111" t="s">
        <v>173</v>
      </c>
      <c r="C156" s="111" t="s">
        <v>1547</v>
      </c>
      <c r="D156" s="111" t="s">
        <v>71</v>
      </c>
      <c r="E156" s="336">
        <v>45629</v>
      </c>
      <c r="F156" s="111">
        <v>342192</v>
      </c>
      <c r="G156" s="308">
        <v>44.728000000000002</v>
      </c>
      <c r="H156" s="111" t="s">
        <v>477</v>
      </c>
      <c r="I156" s="336">
        <v>45648</v>
      </c>
      <c r="J156" s="285" t="s">
        <v>1042</v>
      </c>
    </row>
    <row r="157" spans="1:10" ht="15.5">
      <c r="A157" s="4">
        <f t="shared" si="2"/>
        <v>156</v>
      </c>
      <c r="B157" s="111" t="s">
        <v>174</v>
      </c>
      <c r="C157" s="111" t="s">
        <v>1547</v>
      </c>
      <c r="D157" s="111" t="s">
        <v>11</v>
      </c>
      <c r="E157" s="336">
        <v>45684</v>
      </c>
      <c r="F157" s="111">
        <v>273608.93</v>
      </c>
      <c r="G157" s="308">
        <v>36.045000000000002</v>
      </c>
      <c r="H157" s="111" t="s">
        <v>477</v>
      </c>
      <c r="I157" s="336">
        <v>45706</v>
      </c>
      <c r="J157" s="285" t="s">
        <v>763</v>
      </c>
    </row>
    <row r="158" spans="1:10" ht="15.5">
      <c r="A158" s="4">
        <f t="shared" si="2"/>
        <v>157</v>
      </c>
      <c r="B158" s="111" t="s">
        <v>175</v>
      </c>
      <c r="C158" s="111" t="s">
        <v>1549</v>
      </c>
      <c r="D158" s="111" t="s">
        <v>167</v>
      </c>
      <c r="E158" s="336">
        <v>45650</v>
      </c>
      <c r="F158" s="111">
        <v>670636</v>
      </c>
      <c r="G158" s="308">
        <v>82.239000000000004</v>
      </c>
      <c r="H158" s="111" t="s">
        <v>477</v>
      </c>
      <c r="I158" s="336">
        <v>45660</v>
      </c>
      <c r="J158" s="285" t="s">
        <v>1003</v>
      </c>
    </row>
    <row r="159" spans="1:10" ht="15.5">
      <c r="A159" s="4">
        <f t="shared" si="2"/>
        <v>158</v>
      </c>
      <c r="B159" s="111" t="s">
        <v>176</v>
      </c>
      <c r="C159" s="111" t="s">
        <v>1549</v>
      </c>
      <c r="D159" s="111" t="s">
        <v>167</v>
      </c>
      <c r="E159" s="336">
        <v>45714</v>
      </c>
      <c r="F159" s="111">
        <v>670636</v>
      </c>
      <c r="G159" s="308">
        <v>82.239000000000004</v>
      </c>
      <c r="H159" s="111" t="s">
        <v>477</v>
      </c>
      <c r="I159" s="336">
        <v>45738</v>
      </c>
      <c r="J159" s="285" t="s">
        <v>1042</v>
      </c>
    </row>
    <row r="160" spans="1:10" ht="15.5">
      <c r="A160" s="4">
        <f t="shared" si="2"/>
        <v>159</v>
      </c>
      <c r="B160" s="111" t="s">
        <v>177</v>
      </c>
      <c r="C160" s="111" t="s">
        <v>1547</v>
      </c>
      <c r="D160" s="111" t="s">
        <v>12</v>
      </c>
      <c r="E160" s="336">
        <v>45701</v>
      </c>
      <c r="F160" s="111">
        <v>286911</v>
      </c>
      <c r="G160" s="308">
        <v>37.729999999999997</v>
      </c>
      <c r="H160" s="111" t="s">
        <v>477</v>
      </c>
      <c r="I160" s="336">
        <v>45709</v>
      </c>
      <c r="J160" s="285" t="s">
        <v>1042</v>
      </c>
    </row>
    <row r="161" spans="1:10" ht="15.5">
      <c r="A161" s="4">
        <f t="shared" si="2"/>
        <v>160</v>
      </c>
      <c r="B161" s="111" t="s">
        <v>178</v>
      </c>
      <c r="C161" s="111" t="s">
        <v>1546</v>
      </c>
      <c r="D161" s="111" t="s">
        <v>70</v>
      </c>
      <c r="E161" s="336">
        <v>45661</v>
      </c>
      <c r="F161" s="111">
        <v>470077</v>
      </c>
      <c r="G161" s="308">
        <v>64.254000000000005</v>
      </c>
      <c r="H161" s="111" t="s">
        <v>477</v>
      </c>
      <c r="I161" s="336">
        <v>45667</v>
      </c>
      <c r="J161" s="285" t="s">
        <v>1003</v>
      </c>
    </row>
    <row r="162" spans="1:10" ht="15.5">
      <c r="A162" s="4">
        <f t="shared" si="2"/>
        <v>161</v>
      </c>
      <c r="B162" s="111" t="s">
        <v>179</v>
      </c>
      <c r="C162" s="111" t="s">
        <v>1547</v>
      </c>
      <c r="D162" s="111" t="s">
        <v>55</v>
      </c>
      <c r="E162" s="336">
        <v>45689</v>
      </c>
      <c r="F162" s="111">
        <v>297143</v>
      </c>
      <c r="G162" s="308">
        <v>39.459000000000003</v>
      </c>
      <c r="H162" s="111" t="s">
        <v>477</v>
      </c>
      <c r="I162" s="336">
        <v>45697</v>
      </c>
      <c r="J162" s="285" t="s">
        <v>1042</v>
      </c>
    </row>
    <row r="163" spans="1:10" ht="15.5">
      <c r="A163" s="4">
        <f t="shared" si="2"/>
        <v>162</v>
      </c>
      <c r="B163" s="111" t="s">
        <v>180</v>
      </c>
      <c r="C163" s="111" t="s">
        <v>1547</v>
      </c>
      <c r="D163" s="111" t="s">
        <v>12</v>
      </c>
      <c r="E163" s="336">
        <v>45678</v>
      </c>
      <c r="F163" s="111">
        <v>286911</v>
      </c>
      <c r="G163" s="308">
        <v>37.729999999999997</v>
      </c>
      <c r="H163" s="111" t="s">
        <v>477</v>
      </c>
      <c r="I163" s="336">
        <v>45687</v>
      </c>
      <c r="J163" s="285" t="s">
        <v>1042</v>
      </c>
    </row>
    <row r="164" spans="1:10" ht="15.5">
      <c r="A164" s="4">
        <f t="shared" si="2"/>
        <v>163</v>
      </c>
      <c r="B164" s="111" t="s">
        <v>181</v>
      </c>
      <c r="C164" s="111" t="s">
        <v>1547</v>
      </c>
      <c r="D164" s="111" t="s">
        <v>12</v>
      </c>
      <c r="E164" s="336">
        <v>45667</v>
      </c>
      <c r="F164" s="111">
        <v>286911</v>
      </c>
      <c r="G164" s="308">
        <v>37.729999999999997</v>
      </c>
      <c r="H164" s="111" t="s">
        <v>477</v>
      </c>
      <c r="I164" s="336">
        <v>45676</v>
      </c>
      <c r="J164" s="285" t="s">
        <v>1042</v>
      </c>
    </row>
    <row r="165" spans="1:10" ht="15.5">
      <c r="A165" s="4">
        <f t="shared" si="2"/>
        <v>164</v>
      </c>
      <c r="B165" s="111" t="s">
        <v>182</v>
      </c>
      <c r="C165" s="111" t="s">
        <v>1547</v>
      </c>
      <c r="D165" s="111" t="s">
        <v>12</v>
      </c>
      <c r="E165" s="336">
        <v>45649</v>
      </c>
      <c r="F165" s="111">
        <v>286911</v>
      </c>
      <c r="G165" s="308">
        <v>37.729999999999997</v>
      </c>
      <c r="H165" s="111" t="s">
        <v>477</v>
      </c>
      <c r="I165" s="336">
        <v>45663</v>
      </c>
      <c r="J165" s="285" t="s">
        <v>1042</v>
      </c>
    </row>
    <row r="166" spans="1:10" ht="15.5">
      <c r="A166" s="4">
        <f t="shared" si="2"/>
        <v>165</v>
      </c>
      <c r="B166" s="111" t="s">
        <v>183</v>
      </c>
      <c r="C166" s="111" t="s">
        <v>1547</v>
      </c>
      <c r="D166" s="111" t="s">
        <v>12</v>
      </c>
      <c r="E166" s="336">
        <v>45713</v>
      </c>
      <c r="F166" s="111">
        <v>286911</v>
      </c>
      <c r="G166" s="308">
        <v>37.729999999999997</v>
      </c>
      <c r="H166" s="111" t="s">
        <v>477</v>
      </c>
      <c r="I166" s="336">
        <v>45716</v>
      </c>
      <c r="J166" s="285" t="s">
        <v>1009</v>
      </c>
    </row>
    <row r="167" spans="1:10" ht="15.5">
      <c r="A167" s="4">
        <f t="shared" si="2"/>
        <v>166</v>
      </c>
      <c r="B167" s="111" t="s">
        <v>184</v>
      </c>
      <c r="C167" s="111" t="s">
        <v>1547</v>
      </c>
      <c r="D167" s="111" t="s">
        <v>12</v>
      </c>
      <c r="E167" s="336">
        <v>45719</v>
      </c>
      <c r="F167" s="111">
        <v>286911</v>
      </c>
      <c r="G167" s="308">
        <v>37.729999999999997</v>
      </c>
      <c r="H167" s="111" t="s">
        <v>477</v>
      </c>
      <c r="I167" s="336">
        <v>45725</v>
      </c>
      <c r="J167" s="285" t="s">
        <v>1009</v>
      </c>
    </row>
    <row r="168" spans="1:10" ht="15.5">
      <c r="A168" s="4">
        <f t="shared" si="2"/>
        <v>167</v>
      </c>
      <c r="B168" s="111" t="s">
        <v>185</v>
      </c>
      <c r="C168" s="111" t="s">
        <v>1547</v>
      </c>
      <c r="D168" s="111" t="s">
        <v>12</v>
      </c>
      <c r="E168" s="336">
        <v>45724</v>
      </c>
      <c r="F168" s="111">
        <v>286911</v>
      </c>
      <c r="G168" s="308">
        <v>37.729999999999997</v>
      </c>
      <c r="H168" s="111" t="s">
        <v>477</v>
      </c>
      <c r="I168" s="336">
        <v>45736</v>
      </c>
      <c r="J168" s="285" t="s">
        <v>1154</v>
      </c>
    </row>
    <row r="169" spans="1:10" ht="15.5">
      <c r="A169" s="4">
        <f t="shared" si="2"/>
        <v>168</v>
      </c>
      <c r="B169" s="111" t="s">
        <v>186</v>
      </c>
      <c r="C169" s="111" t="s">
        <v>1549</v>
      </c>
      <c r="D169" s="111" t="s">
        <v>25</v>
      </c>
      <c r="E169" s="336">
        <v>45726</v>
      </c>
      <c r="F169" s="111">
        <v>403998</v>
      </c>
      <c r="G169" s="308">
        <v>54.417999999999999</v>
      </c>
      <c r="H169" s="111" t="s">
        <v>477</v>
      </c>
      <c r="I169" s="336">
        <v>45753</v>
      </c>
      <c r="J169" s="285" t="s">
        <v>1009</v>
      </c>
    </row>
    <row r="170" spans="1:10" ht="15.5">
      <c r="A170" s="4">
        <f t="shared" si="2"/>
        <v>169</v>
      </c>
      <c r="B170" s="111" t="s">
        <v>187</v>
      </c>
      <c r="C170" s="111" t="s">
        <v>1547</v>
      </c>
      <c r="D170" s="111" t="s">
        <v>12</v>
      </c>
      <c r="E170" s="336">
        <v>45733</v>
      </c>
      <c r="F170" s="111">
        <v>286911</v>
      </c>
      <c r="G170" s="308">
        <v>37.729999999999997</v>
      </c>
      <c r="H170" s="111" t="s">
        <v>477</v>
      </c>
      <c r="I170" s="336">
        <v>45743</v>
      </c>
      <c r="J170" s="285" t="s">
        <v>1009</v>
      </c>
    </row>
    <row r="171" spans="1:10" ht="15.5">
      <c r="A171" s="4">
        <f t="shared" si="2"/>
        <v>170</v>
      </c>
      <c r="B171" s="111" t="s">
        <v>188</v>
      </c>
      <c r="C171" s="111" t="s">
        <v>1545</v>
      </c>
      <c r="D171" s="111" t="s">
        <v>52</v>
      </c>
      <c r="E171" s="336">
        <v>45738</v>
      </c>
      <c r="F171" s="111">
        <v>753337</v>
      </c>
      <c r="G171" s="308">
        <v>98.835999999999999</v>
      </c>
      <c r="H171" s="111" t="s">
        <v>477</v>
      </c>
      <c r="I171" s="336">
        <v>45747</v>
      </c>
      <c r="J171" s="285" t="s">
        <v>791</v>
      </c>
    </row>
    <row r="172" spans="1:10" ht="15.5">
      <c r="A172" s="4">
        <f t="shared" si="2"/>
        <v>171</v>
      </c>
      <c r="B172" s="111" t="s">
        <v>189</v>
      </c>
      <c r="C172" s="111" t="s">
        <v>1547</v>
      </c>
      <c r="D172" s="111" t="s">
        <v>22</v>
      </c>
      <c r="E172" s="336">
        <v>45736</v>
      </c>
      <c r="F172" s="111">
        <v>357181</v>
      </c>
      <c r="G172" s="308">
        <v>46.622999999999998</v>
      </c>
      <c r="H172" s="111" t="s">
        <v>477</v>
      </c>
      <c r="I172" s="336">
        <v>45753</v>
      </c>
      <c r="J172" s="285" t="s">
        <v>1068</v>
      </c>
    </row>
    <row r="173" spans="1:10" ht="15.5">
      <c r="A173" s="4">
        <f t="shared" si="2"/>
        <v>172</v>
      </c>
      <c r="B173" s="111" t="s">
        <v>190</v>
      </c>
      <c r="C173" s="111" t="s">
        <v>1547</v>
      </c>
      <c r="D173" s="111" t="s">
        <v>55</v>
      </c>
      <c r="E173" s="336">
        <v>45734</v>
      </c>
      <c r="F173" s="111">
        <v>297143</v>
      </c>
      <c r="G173" s="308">
        <v>39.459000000000003</v>
      </c>
      <c r="H173" s="111" t="s">
        <v>477</v>
      </c>
      <c r="I173" s="336">
        <v>45738</v>
      </c>
      <c r="J173" s="285" t="s">
        <v>1009</v>
      </c>
    </row>
    <row r="174" spans="1:10" ht="15.5">
      <c r="A174" s="4">
        <f t="shared" si="2"/>
        <v>173</v>
      </c>
      <c r="B174" s="111" t="s">
        <v>191</v>
      </c>
      <c r="C174" s="111" t="s">
        <v>1547</v>
      </c>
      <c r="D174" s="111" t="s">
        <v>71</v>
      </c>
      <c r="E174" s="336">
        <v>45735</v>
      </c>
      <c r="F174" s="111">
        <v>342192</v>
      </c>
      <c r="G174" s="308">
        <v>44.728000000000002</v>
      </c>
      <c r="H174" s="111" t="s">
        <v>477</v>
      </c>
      <c r="I174" s="336">
        <v>45748</v>
      </c>
      <c r="J174" s="285" t="s">
        <v>1272</v>
      </c>
    </row>
    <row r="175" spans="1:10" ht="15.5">
      <c r="A175" s="4">
        <f t="shared" si="2"/>
        <v>174</v>
      </c>
      <c r="B175" s="111" t="s">
        <v>534</v>
      </c>
      <c r="C175" s="111" t="s">
        <v>1546</v>
      </c>
      <c r="D175" s="111" t="s">
        <v>10</v>
      </c>
      <c r="E175" s="336">
        <v>45741</v>
      </c>
      <c r="F175" s="111">
        <v>470077</v>
      </c>
      <c r="G175" s="308">
        <v>64.254000000000005</v>
      </c>
      <c r="H175" s="111" t="s">
        <v>477</v>
      </c>
      <c r="I175" s="336">
        <v>45758</v>
      </c>
      <c r="J175" s="285" t="s">
        <v>1154</v>
      </c>
    </row>
    <row r="176" spans="1:10" ht="15.5">
      <c r="A176" s="4">
        <f t="shared" si="2"/>
        <v>175</v>
      </c>
      <c r="B176" s="111" t="s">
        <v>613</v>
      </c>
      <c r="C176" s="111" t="s">
        <v>1547</v>
      </c>
      <c r="D176" s="111" t="s">
        <v>55</v>
      </c>
      <c r="E176" s="336">
        <v>45606</v>
      </c>
      <c r="F176" s="111">
        <v>297143</v>
      </c>
      <c r="G176" s="308">
        <v>39.459000000000003</v>
      </c>
      <c r="H176" s="111" t="s">
        <v>477</v>
      </c>
      <c r="I176" s="336">
        <v>45618</v>
      </c>
      <c r="J176" s="285" t="s">
        <v>1009</v>
      </c>
    </row>
    <row r="177" spans="1:10" ht="15.5">
      <c r="A177" s="4">
        <f t="shared" si="2"/>
        <v>176</v>
      </c>
      <c r="B177" s="111" t="s">
        <v>612</v>
      </c>
      <c r="C177" s="111" t="s">
        <v>1547</v>
      </c>
      <c r="D177" s="111" t="s">
        <v>12</v>
      </c>
      <c r="E177" s="336">
        <v>45619</v>
      </c>
      <c r="F177" s="111">
        <v>286911</v>
      </c>
      <c r="G177" s="308">
        <v>37.729999999999997</v>
      </c>
      <c r="H177" s="111" t="s">
        <v>477</v>
      </c>
      <c r="I177" s="336">
        <v>45628</v>
      </c>
      <c r="J177" s="285" t="s">
        <v>1009</v>
      </c>
    </row>
    <row r="178" spans="1:10" ht="15.5">
      <c r="A178" s="4">
        <f t="shared" si="2"/>
        <v>177</v>
      </c>
      <c r="B178" s="111" t="s">
        <v>193</v>
      </c>
      <c r="C178" s="111" t="s">
        <v>1549</v>
      </c>
      <c r="D178" s="111" t="s">
        <v>69</v>
      </c>
      <c r="E178" s="336">
        <v>45737</v>
      </c>
      <c r="F178" s="111">
        <v>424198</v>
      </c>
      <c r="G178" s="308">
        <v>56.863</v>
      </c>
      <c r="H178" s="111" t="s">
        <v>477</v>
      </c>
      <c r="I178" s="336">
        <v>45743</v>
      </c>
      <c r="J178" s="285" t="s">
        <v>1548</v>
      </c>
    </row>
    <row r="179" spans="1:10" ht="15.5">
      <c r="A179" s="4">
        <f t="shared" si="2"/>
        <v>178</v>
      </c>
      <c r="B179" s="111" t="s">
        <v>194</v>
      </c>
      <c r="C179" s="111" t="s">
        <v>1546</v>
      </c>
      <c r="D179" s="111" t="s">
        <v>70</v>
      </c>
      <c r="E179" s="336">
        <v>45580</v>
      </c>
      <c r="F179" s="111">
        <v>470077</v>
      </c>
      <c r="G179" s="308">
        <v>64.254000000000005</v>
      </c>
      <c r="H179" s="111" t="s">
        <v>477</v>
      </c>
      <c r="I179" s="336">
        <v>45589</v>
      </c>
      <c r="J179" s="285" t="s">
        <v>1003</v>
      </c>
    </row>
    <row r="180" spans="1:10" ht="15.5">
      <c r="A180" s="4">
        <f t="shared" si="2"/>
        <v>179</v>
      </c>
      <c r="B180" s="111" t="s">
        <v>195</v>
      </c>
      <c r="C180" s="111" t="s">
        <v>1547</v>
      </c>
      <c r="D180" s="111" t="s">
        <v>12</v>
      </c>
      <c r="E180" s="336">
        <v>45551</v>
      </c>
      <c r="F180" s="111">
        <v>286911</v>
      </c>
      <c r="G180" s="308">
        <v>37.729999999999997</v>
      </c>
      <c r="H180" s="111" t="s">
        <v>477</v>
      </c>
      <c r="I180" s="336">
        <v>45577</v>
      </c>
      <c r="J180" s="285" t="s">
        <v>836</v>
      </c>
    </row>
    <row r="181" spans="1:10" ht="15.5">
      <c r="A181" s="4">
        <f t="shared" si="2"/>
        <v>180</v>
      </c>
      <c r="B181" s="111" t="s">
        <v>196</v>
      </c>
      <c r="C181" s="111" t="s">
        <v>1547</v>
      </c>
      <c r="D181" s="111" t="s">
        <v>11</v>
      </c>
      <c r="E181" s="336">
        <v>45559</v>
      </c>
      <c r="F181" s="111">
        <v>273608.93</v>
      </c>
      <c r="G181" s="308">
        <v>36.045000000000002</v>
      </c>
      <c r="H181" s="111" t="s">
        <v>477</v>
      </c>
      <c r="I181" s="336">
        <v>45603</v>
      </c>
      <c r="J181" s="285" t="s">
        <v>1009</v>
      </c>
    </row>
    <row r="182" spans="1:10" ht="15.5">
      <c r="A182" s="4">
        <f t="shared" si="2"/>
        <v>181</v>
      </c>
      <c r="B182" s="111" t="s">
        <v>197</v>
      </c>
      <c r="C182" s="111" t="s">
        <v>1547</v>
      </c>
      <c r="D182" s="111" t="s">
        <v>11</v>
      </c>
      <c r="E182" s="336">
        <v>45590</v>
      </c>
      <c r="F182" s="111">
        <v>273608.93</v>
      </c>
      <c r="G182" s="308">
        <v>36.045000000000002</v>
      </c>
      <c r="H182" s="111" t="s">
        <v>477</v>
      </c>
      <c r="I182" s="336">
        <v>45596</v>
      </c>
      <c r="J182" s="285" t="s">
        <v>1003</v>
      </c>
    </row>
    <row r="183" spans="1:10" ht="15.5">
      <c r="A183" s="4">
        <f t="shared" si="2"/>
        <v>182</v>
      </c>
      <c r="B183" s="111" t="s">
        <v>198</v>
      </c>
      <c r="C183" s="111" t="s">
        <v>1547</v>
      </c>
      <c r="D183" s="111" t="s">
        <v>12</v>
      </c>
      <c r="E183" s="336">
        <v>45598</v>
      </c>
      <c r="F183" s="111">
        <v>286911</v>
      </c>
      <c r="G183" s="308">
        <v>37.729999999999997</v>
      </c>
      <c r="H183" s="111" t="s">
        <v>477</v>
      </c>
      <c r="I183" s="336">
        <v>45603</v>
      </c>
      <c r="J183" s="285" t="s">
        <v>1003</v>
      </c>
    </row>
    <row r="184" spans="1:10" ht="15.5">
      <c r="A184" s="4">
        <f t="shared" si="2"/>
        <v>183</v>
      </c>
      <c r="B184" s="111" t="s">
        <v>627</v>
      </c>
      <c r="C184" s="111" t="s">
        <v>1549</v>
      </c>
      <c r="D184" s="111" t="s">
        <v>80</v>
      </c>
      <c r="E184" s="336">
        <v>45732</v>
      </c>
      <c r="F184" s="111">
        <v>403998</v>
      </c>
      <c r="G184" s="308">
        <v>54.417999999999999</v>
      </c>
      <c r="H184" s="111" t="s">
        <v>477</v>
      </c>
      <c r="I184" s="336">
        <v>45736</v>
      </c>
      <c r="J184" s="285" t="s">
        <v>1548</v>
      </c>
    </row>
    <row r="185" spans="1:10" ht="15.5">
      <c r="A185" s="4">
        <f t="shared" si="2"/>
        <v>184</v>
      </c>
      <c r="B185" s="111" t="s">
        <v>199</v>
      </c>
      <c r="C185" s="111" t="s">
        <v>1545</v>
      </c>
      <c r="D185" s="111" t="s">
        <v>8</v>
      </c>
      <c r="E185" s="336"/>
      <c r="F185" s="111"/>
      <c r="G185" s="308">
        <v>141.874</v>
      </c>
      <c r="H185" s="111" t="s">
        <v>477</v>
      </c>
      <c r="I185" s="336">
        <v>45877</v>
      </c>
      <c r="J185" s="285"/>
    </row>
    <row r="186" spans="1:10" ht="15.5">
      <c r="A186" s="4">
        <f t="shared" si="2"/>
        <v>185</v>
      </c>
      <c r="B186" s="111" t="s">
        <v>203</v>
      </c>
      <c r="C186" s="111" t="s">
        <v>1545</v>
      </c>
      <c r="D186" s="111" t="s">
        <v>37</v>
      </c>
      <c r="E186" s="336">
        <v>45749</v>
      </c>
      <c r="F186" s="111">
        <v>604881</v>
      </c>
      <c r="G186" s="308">
        <v>80.408000000000001</v>
      </c>
      <c r="H186" s="111" t="s">
        <v>477</v>
      </c>
      <c r="I186" s="336">
        <v>45758</v>
      </c>
      <c r="J186" s="285" t="s">
        <v>764</v>
      </c>
    </row>
    <row r="187" spans="1:10" ht="15.5">
      <c r="A187" s="4">
        <f t="shared" si="2"/>
        <v>186</v>
      </c>
      <c r="B187" s="111" t="s">
        <v>204</v>
      </c>
      <c r="C187" s="111" t="s">
        <v>1547</v>
      </c>
      <c r="D187" s="111" t="s">
        <v>12</v>
      </c>
      <c r="E187" s="336">
        <v>45742</v>
      </c>
      <c r="F187" s="111">
        <v>286911</v>
      </c>
      <c r="G187" s="308">
        <v>37.729999999999997</v>
      </c>
      <c r="H187" s="111" t="s">
        <v>477</v>
      </c>
      <c r="I187" s="336">
        <v>45750</v>
      </c>
      <c r="J187" s="285" t="s">
        <v>1053</v>
      </c>
    </row>
    <row r="188" spans="1:10" ht="15.5">
      <c r="A188" s="4">
        <f t="shared" si="2"/>
        <v>187</v>
      </c>
      <c r="B188" s="111" t="s">
        <v>205</v>
      </c>
      <c r="C188" s="111" t="s">
        <v>1547</v>
      </c>
      <c r="D188" s="111" t="s">
        <v>55</v>
      </c>
      <c r="E188" s="336">
        <v>45612</v>
      </c>
      <c r="F188" s="111">
        <v>297143</v>
      </c>
      <c r="G188" s="308">
        <v>39.459000000000003</v>
      </c>
      <c r="H188" s="111" t="s">
        <v>477</v>
      </c>
      <c r="I188" s="336">
        <v>45626</v>
      </c>
      <c r="J188" s="285" t="s">
        <v>764</v>
      </c>
    </row>
    <row r="189" spans="1:10" ht="15.5">
      <c r="A189" s="4">
        <f t="shared" si="2"/>
        <v>188</v>
      </c>
      <c r="B189" s="49" t="s">
        <v>206</v>
      </c>
      <c r="C189" s="111" t="s">
        <v>1547</v>
      </c>
      <c r="D189" s="49" t="s">
        <v>55</v>
      </c>
      <c r="E189" s="81">
        <v>45612</v>
      </c>
      <c r="F189" s="49">
        <v>297143</v>
      </c>
      <c r="G189" s="49">
        <v>39.459000000000003</v>
      </c>
      <c r="H189" s="111" t="s">
        <v>477</v>
      </c>
      <c r="I189" s="81">
        <v>45618</v>
      </c>
      <c r="J189" s="425" t="s">
        <v>764</v>
      </c>
    </row>
    <row r="190" spans="1:10" ht="15.5">
      <c r="A190" s="4">
        <f t="shared" si="2"/>
        <v>189</v>
      </c>
      <c r="B190" s="111" t="s">
        <v>207</v>
      </c>
      <c r="C190" s="111" t="s">
        <v>1547</v>
      </c>
      <c r="D190" s="111" t="s">
        <v>12</v>
      </c>
      <c r="E190" s="336">
        <v>45775</v>
      </c>
      <c r="F190" s="111">
        <v>286911</v>
      </c>
      <c r="G190" s="308">
        <v>37.729999999999997</v>
      </c>
      <c r="H190" s="111" t="s">
        <v>477</v>
      </c>
      <c r="I190" s="336">
        <v>45788</v>
      </c>
      <c r="J190" s="285" t="s">
        <v>1009</v>
      </c>
    </row>
    <row r="191" spans="1:10" ht="15.5">
      <c r="A191" s="4">
        <f t="shared" si="2"/>
        <v>190</v>
      </c>
      <c r="B191" s="111" t="s">
        <v>208</v>
      </c>
      <c r="C191" s="111" t="s">
        <v>1547</v>
      </c>
      <c r="D191" s="111" t="s">
        <v>12</v>
      </c>
      <c r="E191" s="336">
        <v>45776</v>
      </c>
      <c r="F191" s="111">
        <v>286911</v>
      </c>
      <c r="G191" s="308">
        <v>37.729999999999997</v>
      </c>
      <c r="H191" s="111" t="s">
        <v>477</v>
      </c>
      <c r="I191" s="336">
        <v>45788</v>
      </c>
      <c r="J191" s="285" t="s">
        <v>1053</v>
      </c>
    </row>
    <row r="192" spans="1:10" ht="15.5">
      <c r="A192" s="4">
        <f t="shared" si="2"/>
        <v>191</v>
      </c>
      <c r="B192" s="111" t="s">
        <v>209</v>
      </c>
      <c r="C192" s="111" t="s">
        <v>1547</v>
      </c>
      <c r="D192" s="111" t="s">
        <v>11</v>
      </c>
      <c r="E192" s="336">
        <v>45731</v>
      </c>
      <c r="F192" s="111">
        <v>273608.93</v>
      </c>
      <c r="G192" s="308">
        <v>36.045000000000002</v>
      </c>
      <c r="H192" s="111" t="s">
        <v>477</v>
      </c>
      <c r="I192" s="336">
        <v>45739</v>
      </c>
      <c r="J192" s="285" t="s">
        <v>1053</v>
      </c>
    </row>
    <row r="193" spans="1:10" ht="15.5">
      <c r="A193" s="4">
        <f t="shared" si="2"/>
        <v>192</v>
      </c>
      <c r="B193" s="111" t="s">
        <v>210</v>
      </c>
      <c r="C193" s="111" t="s">
        <v>1545</v>
      </c>
      <c r="D193" s="111" t="s">
        <v>153</v>
      </c>
      <c r="E193" s="336">
        <v>45738</v>
      </c>
      <c r="F193" s="296">
        <v>635073</v>
      </c>
      <c r="G193" s="308">
        <v>84.299000000000007</v>
      </c>
      <c r="H193" s="111" t="s">
        <v>477</v>
      </c>
      <c r="I193" s="336">
        <v>45744</v>
      </c>
      <c r="J193" s="285" t="s">
        <v>764</v>
      </c>
    </row>
    <row r="194" spans="1:10" ht="15.5">
      <c r="A194" s="4">
        <f t="shared" si="2"/>
        <v>193</v>
      </c>
      <c r="B194" s="111" t="s">
        <v>211</v>
      </c>
      <c r="C194" s="111" t="s">
        <v>1545</v>
      </c>
      <c r="D194" s="111" t="s">
        <v>54</v>
      </c>
      <c r="E194" s="336">
        <v>45728</v>
      </c>
      <c r="F194" s="111">
        <v>719574</v>
      </c>
      <c r="G194" s="308">
        <v>94.408000000000001</v>
      </c>
      <c r="H194" s="111" t="s">
        <v>477</v>
      </c>
      <c r="I194" s="336">
        <v>45743</v>
      </c>
      <c r="J194" s="285" t="s">
        <v>1154</v>
      </c>
    </row>
    <row r="195" spans="1:10" ht="15.5">
      <c r="A195" s="4">
        <f t="shared" si="2"/>
        <v>194</v>
      </c>
      <c r="B195" s="111" t="s">
        <v>213</v>
      </c>
      <c r="C195" s="111" t="s">
        <v>1547</v>
      </c>
      <c r="D195" s="111" t="s">
        <v>12</v>
      </c>
      <c r="E195" s="336">
        <v>45697</v>
      </c>
      <c r="F195" s="111">
        <v>286911</v>
      </c>
      <c r="G195" s="308">
        <v>37.729999999999997</v>
      </c>
      <c r="H195" s="111" t="s">
        <v>477</v>
      </c>
      <c r="I195" s="336">
        <v>45706</v>
      </c>
      <c r="J195" s="285" t="s">
        <v>1066</v>
      </c>
    </row>
    <row r="196" spans="1:10" ht="15.5">
      <c r="A196" s="4">
        <f t="shared" ref="A196:A259" si="3">A195+1</f>
        <v>195</v>
      </c>
      <c r="B196" s="111" t="s">
        <v>214</v>
      </c>
      <c r="C196" s="111" t="s">
        <v>1547</v>
      </c>
      <c r="D196" s="111" t="s">
        <v>12</v>
      </c>
      <c r="E196" s="336">
        <v>45711</v>
      </c>
      <c r="F196" s="111">
        <v>286911</v>
      </c>
      <c r="G196" s="308">
        <v>37.729999999999997</v>
      </c>
      <c r="H196" s="111" t="s">
        <v>477</v>
      </c>
      <c r="I196" s="336">
        <v>45727</v>
      </c>
      <c r="J196" s="285" t="s">
        <v>1053</v>
      </c>
    </row>
    <row r="197" spans="1:10" ht="15.5">
      <c r="A197" s="4">
        <f t="shared" si="3"/>
        <v>196</v>
      </c>
      <c r="B197" s="111" t="s">
        <v>216</v>
      </c>
      <c r="C197" s="111" t="s">
        <v>1549</v>
      </c>
      <c r="D197" s="111" t="s">
        <v>25</v>
      </c>
      <c r="E197" s="336">
        <v>45749</v>
      </c>
      <c r="F197" s="111">
        <v>403998</v>
      </c>
      <c r="G197" s="308">
        <v>54.417999999999999</v>
      </c>
      <c r="H197" s="111" t="s">
        <v>477</v>
      </c>
      <c r="I197" s="336">
        <v>45757</v>
      </c>
      <c r="J197" s="285" t="s">
        <v>1154</v>
      </c>
    </row>
    <row r="198" spans="1:10" ht="15.5">
      <c r="A198" s="4">
        <f t="shared" si="3"/>
        <v>197</v>
      </c>
      <c r="B198" s="111" t="s">
        <v>217</v>
      </c>
      <c r="C198" s="111" t="s">
        <v>1547</v>
      </c>
      <c r="D198" s="111" t="s">
        <v>11</v>
      </c>
      <c r="E198" s="336">
        <v>45754</v>
      </c>
      <c r="F198" s="111">
        <v>273608.93</v>
      </c>
      <c r="G198" s="308">
        <v>36.045000000000002</v>
      </c>
      <c r="H198" s="111" t="s">
        <v>477</v>
      </c>
      <c r="I198" s="336">
        <v>45772</v>
      </c>
      <c r="J198" s="285" t="s">
        <v>1053</v>
      </c>
    </row>
    <row r="199" spans="1:10" ht="15.5">
      <c r="A199" s="4">
        <f t="shared" si="3"/>
        <v>198</v>
      </c>
      <c r="B199" s="111" t="s">
        <v>218</v>
      </c>
      <c r="C199" s="111" t="s">
        <v>1547</v>
      </c>
      <c r="D199" s="111" t="s">
        <v>11</v>
      </c>
      <c r="E199" s="336">
        <v>45729</v>
      </c>
      <c r="F199" s="111">
        <v>273608.93</v>
      </c>
      <c r="G199" s="308">
        <v>36.045000000000002</v>
      </c>
      <c r="H199" s="111" t="s">
        <v>477</v>
      </c>
      <c r="I199" s="336">
        <v>45734</v>
      </c>
      <c r="J199" s="285" t="s">
        <v>764</v>
      </c>
    </row>
    <row r="200" spans="1:10" ht="15.5">
      <c r="A200" s="4">
        <f t="shared" si="3"/>
        <v>199</v>
      </c>
      <c r="B200" s="49" t="s">
        <v>631</v>
      </c>
      <c r="C200" s="111" t="s">
        <v>1550</v>
      </c>
      <c r="D200" s="49" t="s">
        <v>40</v>
      </c>
      <c r="E200" s="81">
        <v>45588</v>
      </c>
      <c r="F200" s="49">
        <v>650023</v>
      </c>
      <c r="G200" s="49">
        <v>85.233999999999995</v>
      </c>
      <c r="H200" s="111" t="s">
        <v>477</v>
      </c>
      <c r="I200" s="81">
        <v>45608</v>
      </c>
      <c r="J200" s="425" t="s">
        <v>764</v>
      </c>
    </row>
    <row r="201" spans="1:10" ht="15.5">
      <c r="A201" s="4">
        <f t="shared" si="3"/>
        <v>200</v>
      </c>
      <c r="B201" s="111" t="s">
        <v>632</v>
      </c>
      <c r="C201" s="111" t="s">
        <v>1550</v>
      </c>
      <c r="D201" s="111" t="s">
        <v>39</v>
      </c>
      <c r="E201" s="336">
        <v>45609</v>
      </c>
      <c r="F201" s="111">
        <v>906755</v>
      </c>
      <c r="G201" s="308">
        <v>112.42400000000001</v>
      </c>
      <c r="H201" s="111" t="s">
        <v>477</v>
      </c>
      <c r="I201" s="336">
        <v>45656</v>
      </c>
      <c r="J201" s="285" t="s">
        <v>764</v>
      </c>
    </row>
    <row r="202" spans="1:10" ht="15.5">
      <c r="A202" s="4">
        <f t="shared" si="3"/>
        <v>201</v>
      </c>
      <c r="B202" s="111" t="s">
        <v>659</v>
      </c>
      <c r="C202" s="111" t="s">
        <v>1547</v>
      </c>
      <c r="D202" s="111" t="s">
        <v>55</v>
      </c>
      <c r="E202" s="336">
        <v>45612</v>
      </c>
      <c r="F202" s="111">
        <v>297143</v>
      </c>
      <c r="G202" s="308">
        <v>39.459000000000003</v>
      </c>
      <c r="H202" s="111" t="s">
        <v>477</v>
      </c>
      <c r="I202" s="336">
        <v>45638</v>
      </c>
      <c r="J202" s="285" t="s">
        <v>764</v>
      </c>
    </row>
    <row r="203" spans="1:10" ht="15.5">
      <c r="A203" s="4">
        <f t="shared" si="3"/>
        <v>202</v>
      </c>
      <c r="B203" s="111" t="s">
        <v>660</v>
      </c>
      <c r="C203" s="111" t="s">
        <v>1547</v>
      </c>
      <c r="D203" s="111" t="s">
        <v>55</v>
      </c>
      <c r="E203" s="336">
        <v>45657</v>
      </c>
      <c r="F203" s="111">
        <v>297143</v>
      </c>
      <c r="G203" s="308">
        <v>39.459000000000003</v>
      </c>
      <c r="H203" s="111" t="s">
        <v>477</v>
      </c>
      <c r="I203" s="336">
        <v>45667</v>
      </c>
      <c r="J203" s="285" t="s">
        <v>764</v>
      </c>
    </row>
    <row r="204" spans="1:10" ht="15.5">
      <c r="A204" s="4">
        <f t="shared" si="3"/>
        <v>203</v>
      </c>
      <c r="B204" s="153" t="s">
        <v>219</v>
      </c>
      <c r="C204" s="111" t="s">
        <v>1549</v>
      </c>
      <c r="D204" s="81" t="s">
        <v>790</v>
      </c>
      <c r="E204" s="81">
        <v>45518</v>
      </c>
      <c r="F204" s="49">
        <v>403998</v>
      </c>
      <c r="G204" s="154">
        <v>54.417999999999999</v>
      </c>
      <c r="H204" s="111" t="s">
        <v>477</v>
      </c>
      <c r="I204" s="81">
        <v>45543</v>
      </c>
      <c r="J204" s="285" t="s">
        <v>1066</v>
      </c>
    </row>
    <row r="205" spans="1:10" ht="15.5">
      <c r="A205" s="4">
        <f t="shared" si="3"/>
        <v>204</v>
      </c>
      <c r="B205" s="111" t="s">
        <v>220</v>
      </c>
      <c r="C205" s="111" t="s">
        <v>1547</v>
      </c>
      <c r="D205" s="111" t="s">
        <v>12</v>
      </c>
      <c r="E205" s="336">
        <v>45678</v>
      </c>
      <c r="F205" s="111">
        <v>286911</v>
      </c>
      <c r="G205" s="308">
        <v>37.729999999999997</v>
      </c>
      <c r="H205" s="111" t="s">
        <v>477</v>
      </c>
      <c r="I205" s="336">
        <v>45700</v>
      </c>
      <c r="J205" s="285" t="s">
        <v>1154</v>
      </c>
    </row>
    <row r="206" spans="1:10" ht="15.5">
      <c r="A206" s="4">
        <f t="shared" si="3"/>
        <v>205</v>
      </c>
      <c r="B206" s="81" t="s">
        <v>222</v>
      </c>
      <c r="C206" s="111" t="s">
        <v>1547</v>
      </c>
      <c r="D206" s="81" t="s">
        <v>12</v>
      </c>
      <c r="E206" s="81">
        <v>45481</v>
      </c>
      <c r="F206" s="49">
        <v>286911</v>
      </c>
      <c r="G206" s="154">
        <v>37.729999999999997</v>
      </c>
      <c r="H206" s="111" t="s">
        <v>477</v>
      </c>
      <c r="I206" s="81">
        <v>45496</v>
      </c>
      <c r="J206" s="285" t="s">
        <v>1066</v>
      </c>
    </row>
    <row r="207" spans="1:10" ht="15.5">
      <c r="A207" s="4">
        <f t="shared" si="3"/>
        <v>206</v>
      </c>
      <c r="B207" s="111" t="s">
        <v>223</v>
      </c>
      <c r="C207" s="111" t="s">
        <v>1547</v>
      </c>
      <c r="D207" s="111" t="s">
        <v>12</v>
      </c>
      <c r="E207" s="336">
        <v>45678</v>
      </c>
      <c r="F207" s="111">
        <v>286911</v>
      </c>
      <c r="G207" s="308">
        <v>37.729999999999997</v>
      </c>
      <c r="H207" s="111" t="s">
        <v>477</v>
      </c>
      <c r="I207" s="336">
        <v>45691</v>
      </c>
      <c r="J207" s="285" t="s">
        <v>1042</v>
      </c>
    </row>
    <row r="208" spans="1:10" ht="15.5">
      <c r="A208" s="4">
        <f t="shared" si="3"/>
        <v>207</v>
      </c>
      <c r="B208" s="111" t="s">
        <v>225</v>
      </c>
      <c r="C208" s="111" t="s">
        <v>1545</v>
      </c>
      <c r="D208" s="111" t="s">
        <v>8</v>
      </c>
      <c r="E208" s="336">
        <v>45685</v>
      </c>
      <c r="F208" s="111">
        <v>1099828</v>
      </c>
      <c r="G208" s="308">
        <v>141.874</v>
      </c>
      <c r="H208" s="111" t="s">
        <v>477</v>
      </c>
      <c r="I208" s="336">
        <v>45704</v>
      </c>
      <c r="J208" s="285" t="s">
        <v>764</v>
      </c>
    </row>
    <row r="209" spans="1:10" ht="15.5">
      <c r="A209" s="4">
        <f t="shared" si="3"/>
        <v>208</v>
      </c>
      <c r="B209" s="111" t="s">
        <v>226</v>
      </c>
      <c r="C209" s="111" t="s">
        <v>1545</v>
      </c>
      <c r="D209" s="111" t="s">
        <v>8</v>
      </c>
      <c r="E209" s="336">
        <v>45708</v>
      </c>
      <c r="F209" s="111">
        <v>1099828</v>
      </c>
      <c r="G209" s="308">
        <v>141.874</v>
      </c>
      <c r="H209" s="111" t="s">
        <v>477</v>
      </c>
      <c r="I209" s="336">
        <v>45725</v>
      </c>
      <c r="J209" s="285" t="s">
        <v>764</v>
      </c>
    </row>
    <row r="210" spans="1:10" ht="15.5">
      <c r="A210" s="4">
        <f t="shared" si="3"/>
        <v>209</v>
      </c>
      <c r="B210" s="111" t="s">
        <v>227</v>
      </c>
      <c r="C210" s="111" t="s">
        <v>1546</v>
      </c>
      <c r="D210" s="111" t="s">
        <v>70</v>
      </c>
      <c r="E210" s="336">
        <v>45673</v>
      </c>
      <c r="F210" s="111">
        <v>470077</v>
      </c>
      <c r="G210" s="308">
        <v>64.254000000000005</v>
      </c>
      <c r="H210" s="111" t="s">
        <v>477</v>
      </c>
      <c r="I210" s="336">
        <v>45680</v>
      </c>
      <c r="J210" s="285" t="s">
        <v>764</v>
      </c>
    </row>
    <row r="211" spans="1:10" ht="15.5">
      <c r="A211" s="4">
        <f t="shared" si="3"/>
        <v>210</v>
      </c>
      <c r="B211" s="111" t="s">
        <v>228</v>
      </c>
      <c r="C211" s="111" t="s">
        <v>1547</v>
      </c>
      <c r="D211" s="111" t="s">
        <v>12</v>
      </c>
      <c r="E211" s="336">
        <v>45656</v>
      </c>
      <c r="F211" s="111">
        <v>286911</v>
      </c>
      <c r="G211" s="308">
        <v>37.729999999999997</v>
      </c>
      <c r="H211" s="111" t="s">
        <v>477</v>
      </c>
      <c r="I211" s="336">
        <v>45665</v>
      </c>
      <c r="J211" s="285" t="s">
        <v>1154</v>
      </c>
    </row>
    <row r="212" spans="1:10" ht="15.5">
      <c r="A212" s="4">
        <f t="shared" si="3"/>
        <v>211</v>
      </c>
      <c r="B212" s="111" t="s">
        <v>229</v>
      </c>
      <c r="C212" s="111" t="s">
        <v>1547</v>
      </c>
      <c r="D212" s="111" t="s">
        <v>12</v>
      </c>
      <c r="E212" s="336">
        <v>45624</v>
      </c>
      <c r="F212" s="111">
        <v>286911</v>
      </c>
      <c r="G212" s="308">
        <v>37.729999999999997</v>
      </c>
      <c r="H212" s="111" t="s">
        <v>477</v>
      </c>
      <c r="I212" s="336">
        <v>45655</v>
      </c>
      <c r="J212" s="285" t="s">
        <v>1154</v>
      </c>
    </row>
    <row r="213" spans="1:10" ht="15.5">
      <c r="A213" s="4">
        <f t="shared" si="3"/>
        <v>212</v>
      </c>
      <c r="B213" s="111" t="s">
        <v>230</v>
      </c>
      <c r="C213" s="111" t="s">
        <v>1547</v>
      </c>
      <c r="D213" s="111" t="s">
        <v>12</v>
      </c>
      <c r="E213" s="336">
        <v>45624</v>
      </c>
      <c r="F213" s="111">
        <v>286911</v>
      </c>
      <c r="G213" s="308">
        <v>37.729999999999997</v>
      </c>
      <c r="H213" s="111" t="s">
        <v>477</v>
      </c>
      <c r="I213" s="336">
        <v>45644</v>
      </c>
      <c r="J213" s="285" t="s">
        <v>1154</v>
      </c>
    </row>
    <row r="214" spans="1:10" ht="15.5">
      <c r="A214" s="4">
        <f t="shared" si="3"/>
        <v>213</v>
      </c>
      <c r="B214" s="111" t="s">
        <v>231</v>
      </c>
      <c r="C214" s="111" t="s">
        <v>1547</v>
      </c>
      <c r="D214" s="111" t="s">
        <v>12</v>
      </c>
      <c r="E214" s="336">
        <v>45673</v>
      </c>
      <c r="F214" s="111">
        <v>286911</v>
      </c>
      <c r="G214" s="308">
        <v>37.729999999999997</v>
      </c>
      <c r="H214" s="111" t="s">
        <v>477</v>
      </c>
      <c r="I214" s="336">
        <v>45686</v>
      </c>
      <c r="J214" s="285" t="s">
        <v>1066</v>
      </c>
    </row>
    <row r="215" spans="1:10" ht="15.5">
      <c r="A215" s="4">
        <f t="shared" si="3"/>
        <v>214</v>
      </c>
      <c r="B215" s="111" t="s">
        <v>232</v>
      </c>
      <c r="C215" s="111" t="s">
        <v>1547</v>
      </c>
      <c r="D215" s="111" t="s">
        <v>12</v>
      </c>
      <c r="E215" s="336">
        <v>45669</v>
      </c>
      <c r="F215" s="111">
        <v>286911</v>
      </c>
      <c r="G215" s="308">
        <v>37.729999999999997</v>
      </c>
      <c r="H215" s="111" t="s">
        <v>477</v>
      </c>
      <c r="I215" s="336">
        <v>45708</v>
      </c>
      <c r="J215" s="285" t="s">
        <v>1053</v>
      </c>
    </row>
    <row r="216" spans="1:10" ht="15.5">
      <c r="A216" s="4">
        <f t="shared" si="3"/>
        <v>215</v>
      </c>
      <c r="B216" s="111" t="s">
        <v>233</v>
      </c>
      <c r="C216" s="111" t="s">
        <v>1547</v>
      </c>
      <c r="D216" s="111" t="s">
        <v>12</v>
      </c>
      <c r="E216" s="336">
        <v>45667</v>
      </c>
      <c r="F216" s="111">
        <v>286911</v>
      </c>
      <c r="G216" s="308">
        <v>37.729999999999997</v>
      </c>
      <c r="H216" s="111" t="s">
        <v>477</v>
      </c>
      <c r="I216" s="336">
        <v>45682</v>
      </c>
      <c r="J216" s="285" t="s">
        <v>1053</v>
      </c>
    </row>
    <row r="217" spans="1:10" ht="15.5">
      <c r="A217" s="4">
        <f t="shared" si="3"/>
        <v>216</v>
      </c>
      <c r="B217" s="111" t="s">
        <v>234</v>
      </c>
      <c r="C217" s="111" t="s">
        <v>1549</v>
      </c>
      <c r="D217" s="111" t="s">
        <v>25</v>
      </c>
      <c r="E217" s="336">
        <v>45654</v>
      </c>
      <c r="F217" s="111">
        <v>403998</v>
      </c>
      <c r="G217" s="308">
        <v>54.417999999999999</v>
      </c>
      <c r="H217" s="111" t="s">
        <v>477</v>
      </c>
      <c r="I217" s="336">
        <v>45669</v>
      </c>
      <c r="J217" s="285" t="s">
        <v>1066</v>
      </c>
    </row>
    <row r="218" spans="1:10" ht="15.5">
      <c r="A218" s="4">
        <f t="shared" si="3"/>
        <v>217</v>
      </c>
      <c r="B218" s="111" t="s">
        <v>235</v>
      </c>
      <c r="C218" s="111" t="s">
        <v>1547</v>
      </c>
      <c r="D218" s="111" t="s">
        <v>12</v>
      </c>
      <c r="E218" s="336">
        <v>45654</v>
      </c>
      <c r="F218" s="111">
        <v>286911</v>
      </c>
      <c r="G218" s="308">
        <v>37.729999999999997</v>
      </c>
      <c r="H218" s="111" t="s">
        <v>477</v>
      </c>
      <c r="I218" s="336">
        <v>45673</v>
      </c>
      <c r="J218" s="285" t="s">
        <v>1042</v>
      </c>
    </row>
    <row r="219" spans="1:10" ht="15.5">
      <c r="A219" s="4">
        <f t="shared" si="3"/>
        <v>218</v>
      </c>
      <c r="B219" s="81" t="s">
        <v>236</v>
      </c>
      <c r="C219" s="111" t="s">
        <v>1547</v>
      </c>
      <c r="D219" s="81" t="s">
        <v>12</v>
      </c>
      <c r="E219" s="81">
        <v>45500</v>
      </c>
      <c r="F219" s="49">
        <v>286911</v>
      </c>
      <c r="G219" s="154">
        <v>37.729999999999997</v>
      </c>
      <c r="H219" s="111" t="s">
        <v>477</v>
      </c>
      <c r="I219" s="81">
        <v>45517</v>
      </c>
      <c r="J219" s="285" t="s">
        <v>1066</v>
      </c>
    </row>
    <row r="220" spans="1:10" ht="15.5">
      <c r="A220" s="4">
        <f t="shared" si="3"/>
        <v>219</v>
      </c>
      <c r="B220" s="111" t="s">
        <v>237</v>
      </c>
      <c r="C220" s="111" t="s">
        <v>1547</v>
      </c>
      <c r="D220" s="111" t="s">
        <v>12</v>
      </c>
      <c r="E220" s="336">
        <v>45668</v>
      </c>
      <c r="F220" s="111">
        <v>286911</v>
      </c>
      <c r="G220" s="308">
        <v>37.729999999999997</v>
      </c>
      <c r="H220" s="111" t="s">
        <v>477</v>
      </c>
      <c r="I220" s="336">
        <v>45677</v>
      </c>
      <c r="J220" s="285" t="s">
        <v>1154</v>
      </c>
    </row>
    <row r="221" spans="1:10" ht="15.5">
      <c r="A221" s="4">
        <f t="shared" si="3"/>
        <v>220</v>
      </c>
      <c r="B221" s="111" t="s">
        <v>238</v>
      </c>
      <c r="C221" s="111" t="s">
        <v>1547</v>
      </c>
      <c r="D221" s="111" t="s">
        <v>12</v>
      </c>
      <c r="E221" s="336">
        <v>45612</v>
      </c>
      <c r="F221" s="111">
        <v>286911</v>
      </c>
      <c r="G221" s="308">
        <v>37.729999999999997</v>
      </c>
      <c r="H221" s="111" t="s">
        <v>477</v>
      </c>
      <c r="I221" s="336">
        <v>45623</v>
      </c>
      <c r="J221" s="285" t="s">
        <v>1066</v>
      </c>
    </row>
    <row r="222" spans="1:10" ht="15.5">
      <c r="A222" s="4">
        <f t="shared" si="3"/>
        <v>221</v>
      </c>
      <c r="B222" s="111" t="s">
        <v>239</v>
      </c>
      <c r="C222" s="111" t="s">
        <v>1547</v>
      </c>
      <c r="D222" s="111" t="s">
        <v>12</v>
      </c>
      <c r="E222" s="336">
        <v>45624</v>
      </c>
      <c r="F222" s="111">
        <v>286911</v>
      </c>
      <c r="G222" s="308">
        <v>37.729999999999997</v>
      </c>
      <c r="H222" s="111" t="s">
        <v>477</v>
      </c>
      <c r="I222" s="336">
        <v>45640</v>
      </c>
      <c r="J222" s="285" t="s">
        <v>1066</v>
      </c>
    </row>
    <row r="223" spans="1:10" ht="15.5">
      <c r="A223" s="4">
        <f t="shared" si="3"/>
        <v>222</v>
      </c>
      <c r="B223" s="111" t="s">
        <v>240</v>
      </c>
      <c r="C223" s="111" t="s">
        <v>1547</v>
      </c>
      <c r="D223" s="111" t="s">
        <v>12</v>
      </c>
      <c r="E223" s="336">
        <v>45640</v>
      </c>
      <c r="F223" s="111">
        <v>286911</v>
      </c>
      <c r="G223" s="308">
        <v>37.729999999999997</v>
      </c>
      <c r="H223" s="111" t="s">
        <v>477</v>
      </c>
      <c r="I223" s="336">
        <v>45651</v>
      </c>
      <c r="J223" s="285" t="s">
        <v>1066</v>
      </c>
    </row>
    <row r="224" spans="1:10" ht="15.5">
      <c r="A224" s="4">
        <f t="shared" si="3"/>
        <v>223</v>
      </c>
      <c r="B224" s="49" t="s">
        <v>241</v>
      </c>
      <c r="C224" s="111" t="s">
        <v>1547</v>
      </c>
      <c r="D224" s="49" t="s">
        <v>12</v>
      </c>
      <c r="E224" s="81">
        <v>45557</v>
      </c>
      <c r="F224" s="49">
        <v>286911</v>
      </c>
      <c r="G224" s="154">
        <v>37.729999999999997</v>
      </c>
      <c r="H224" s="111" t="s">
        <v>477</v>
      </c>
      <c r="I224" s="81">
        <v>45574</v>
      </c>
      <c r="J224" s="285" t="s">
        <v>1066</v>
      </c>
    </row>
    <row r="225" spans="1:10" ht="15.5">
      <c r="A225" s="4">
        <f t="shared" si="3"/>
        <v>224</v>
      </c>
      <c r="B225" s="49" t="s">
        <v>242</v>
      </c>
      <c r="C225" s="111" t="s">
        <v>1549</v>
      </c>
      <c r="D225" s="49" t="s">
        <v>25</v>
      </c>
      <c r="E225" s="81">
        <v>45574</v>
      </c>
      <c r="F225" s="49">
        <v>403998</v>
      </c>
      <c r="G225" s="49">
        <v>54.417999999999999</v>
      </c>
      <c r="H225" s="111" t="s">
        <v>477</v>
      </c>
      <c r="I225" s="81">
        <v>45593</v>
      </c>
      <c r="J225" s="285" t="s">
        <v>1066</v>
      </c>
    </row>
    <row r="226" spans="1:10" ht="15.5">
      <c r="A226" s="4">
        <f t="shared" si="3"/>
        <v>225</v>
      </c>
      <c r="B226" s="111" t="s">
        <v>243</v>
      </c>
      <c r="C226" s="111" t="s">
        <v>1547</v>
      </c>
      <c r="D226" s="111" t="s">
        <v>12</v>
      </c>
      <c r="E226" s="336">
        <v>45793</v>
      </c>
      <c r="F226" s="111">
        <v>286911</v>
      </c>
      <c r="G226" s="308">
        <v>37.729999999999997</v>
      </c>
      <c r="H226" s="111" t="s">
        <v>477</v>
      </c>
      <c r="I226" s="336">
        <v>45802</v>
      </c>
      <c r="J226" s="285" t="s">
        <v>1053</v>
      </c>
    </row>
    <row r="227" spans="1:10" ht="15.5">
      <c r="A227" s="4">
        <f t="shared" si="3"/>
        <v>226</v>
      </c>
      <c r="B227" s="49" t="s">
        <v>244</v>
      </c>
      <c r="C227" s="111" t="s">
        <v>1547</v>
      </c>
      <c r="D227" s="81" t="s">
        <v>12</v>
      </c>
      <c r="E227" s="72">
        <v>45544</v>
      </c>
      <c r="F227" s="49">
        <v>286911</v>
      </c>
      <c r="G227" s="154">
        <v>37.729999999999997</v>
      </c>
      <c r="H227" s="111" t="s">
        <v>477</v>
      </c>
      <c r="I227" s="81">
        <v>45555</v>
      </c>
      <c r="J227" s="285" t="s">
        <v>1066</v>
      </c>
    </row>
    <row r="228" spans="1:10" ht="15.5">
      <c r="A228" s="4">
        <f t="shared" si="3"/>
        <v>227</v>
      </c>
      <c r="B228" s="49" t="s">
        <v>245</v>
      </c>
      <c r="C228" s="111" t="s">
        <v>1547</v>
      </c>
      <c r="D228" s="49" t="s">
        <v>71</v>
      </c>
      <c r="E228" s="81">
        <v>45595</v>
      </c>
      <c r="F228" s="49">
        <v>342192</v>
      </c>
      <c r="G228" s="49">
        <v>44.728000000000002</v>
      </c>
      <c r="H228" s="111" t="s">
        <v>477</v>
      </c>
      <c r="I228" s="81">
        <v>45611</v>
      </c>
      <c r="J228" s="285" t="s">
        <v>1066</v>
      </c>
    </row>
    <row r="229" spans="1:10" ht="15.5">
      <c r="A229" s="4">
        <f t="shared" si="3"/>
        <v>228</v>
      </c>
      <c r="B229" s="49" t="s">
        <v>248</v>
      </c>
      <c r="C229" s="111" t="s">
        <v>1545</v>
      </c>
      <c r="D229" s="49" t="s">
        <v>37</v>
      </c>
      <c r="E229" s="81">
        <v>45765</v>
      </c>
      <c r="F229" s="49">
        <v>604881</v>
      </c>
      <c r="G229" s="49">
        <v>80.408000000000001</v>
      </c>
      <c r="H229" s="111" t="s">
        <v>477</v>
      </c>
      <c r="I229" s="81">
        <v>45782</v>
      </c>
      <c r="J229" s="285" t="s">
        <v>1272</v>
      </c>
    </row>
    <row r="230" spans="1:10" ht="15.5">
      <c r="A230" s="4">
        <f t="shared" si="3"/>
        <v>229</v>
      </c>
      <c r="B230" s="49" t="s">
        <v>249</v>
      </c>
      <c r="C230" s="111" t="s">
        <v>1547</v>
      </c>
      <c r="D230" s="49" t="s">
        <v>22</v>
      </c>
      <c r="E230" s="81">
        <v>45781</v>
      </c>
      <c r="F230" s="49">
        <v>357181</v>
      </c>
      <c r="G230" s="49">
        <v>46.622999999999998</v>
      </c>
      <c r="H230" s="111" t="s">
        <v>477</v>
      </c>
      <c r="I230" s="81">
        <v>45796</v>
      </c>
      <c r="J230" s="285" t="s">
        <v>1053</v>
      </c>
    </row>
    <row r="231" spans="1:10" ht="15.5">
      <c r="A231" s="4">
        <f t="shared" si="3"/>
        <v>230</v>
      </c>
      <c r="B231" s="49" t="s">
        <v>250</v>
      </c>
      <c r="C231" s="111" t="s">
        <v>1547</v>
      </c>
      <c r="D231" s="49" t="s">
        <v>71</v>
      </c>
      <c r="E231" s="81">
        <v>45755</v>
      </c>
      <c r="F231" s="49">
        <v>342192</v>
      </c>
      <c r="G231" s="49">
        <v>44.728000000000002</v>
      </c>
      <c r="H231" s="111" t="s">
        <v>477</v>
      </c>
      <c r="I231" s="81">
        <v>45765</v>
      </c>
      <c r="J231" s="285" t="s">
        <v>1053</v>
      </c>
    </row>
    <row r="232" spans="1:10" ht="15.5">
      <c r="A232" s="4">
        <f t="shared" si="3"/>
        <v>231</v>
      </c>
      <c r="B232" s="49" t="s">
        <v>251</v>
      </c>
      <c r="C232" s="111" t="s">
        <v>1547</v>
      </c>
      <c r="D232" s="49" t="s">
        <v>71</v>
      </c>
      <c r="E232" s="81">
        <v>45744</v>
      </c>
      <c r="F232" s="49">
        <v>342192</v>
      </c>
      <c r="G232" s="49">
        <v>44.728000000000002</v>
      </c>
      <c r="H232" s="111" t="s">
        <v>477</v>
      </c>
      <c r="I232" s="81">
        <v>45753</v>
      </c>
      <c r="J232" s="285" t="s">
        <v>1053</v>
      </c>
    </row>
    <row r="233" spans="1:10" ht="15.5">
      <c r="A233" s="4">
        <f t="shared" si="3"/>
        <v>232</v>
      </c>
      <c r="B233" s="49" t="s">
        <v>252</v>
      </c>
      <c r="C233" s="111" t="s">
        <v>1547</v>
      </c>
      <c r="D233" s="49" t="s">
        <v>12</v>
      </c>
      <c r="E233" s="81">
        <v>45767</v>
      </c>
      <c r="F233" s="49">
        <v>286911</v>
      </c>
      <c r="G233" s="49">
        <v>37.729999999999997</v>
      </c>
      <c r="H233" s="111" t="s">
        <v>477</v>
      </c>
      <c r="I233" s="81">
        <v>45776</v>
      </c>
      <c r="J233" s="285" t="s">
        <v>1053</v>
      </c>
    </row>
    <row r="234" spans="1:10" ht="15.5">
      <c r="A234" s="4">
        <f t="shared" si="3"/>
        <v>233</v>
      </c>
      <c r="B234" s="49" t="s">
        <v>254</v>
      </c>
      <c r="C234" s="111" t="s">
        <v>1546</v>
      </c>
      <c r="D234" s="49" t="s">
        <v>10</v>
      </c>
      <c r="E234" s="81">
        <v>45753</v>
      </c>
      <c r="F234" s="49">
        <v>470077</v>
      </c>
      <c r="G234" s="49">
        <v>64.254000000000005</v>
      </c>
      <c r="H234" s="111" t="s">
        <v>477</v>
      </c>
      <c r="I234" s="81">
        <v>45763</v>
      </c>
      <c r="J234" s="285" t="s">
        <v>1272</v>
      </c>
    </row>
    <row r="235" spans="1:10" ht="15.5">
      <c r="A235" s="4">
        <f t="shared" si="3"/>
        <v>234</v>
      </c>
      <c r="B235" s="49" t="s">
        <v>255</v>
      </c>
      <c r="C235" s="111" t="s">
        <v>1547</v>
      </c>
      <c r="D235" s="49" t="s">
        <v>11</v>
      </c>
      <c r="E235" s="81">
        <v>45790</v>
      </c>
      <c r="F235" s="49">
        <v>273608.93</v>
      </c>
      <c r="G235" s="49">
        <v>36.045000000000002</v>
      </c>
      <c r="H235" s="111" t="s">
        <v>477</v>
      </c>
      <c r="I235" s="81">
        <v>45797</v>
      </c>
      <c r="J235" s="285" t="s">
        <v>1154</v>
      </c>
    </row>
    <row r="236" spans="1:10" ht="15.5">
      <c r="A236" s="4">
        <f t="shared" si="3"/>
        <v>235</v>
      </c>
      <c r="B236" s="49" t="s">
        <v>662</v>
      </c>
      <c r="C236" s="111" t="s">
        <v>1547</v>
      </c>
      <c r="D236" s="49" t="s">
        <v>12</v>
      </c>
      <c r="E236" s="81">
        <v>45779</v>
      </c>
      <c r="F236" s="49">
        <v>286911</v>
      </c>
      <c r="G236" s="49">
        <v>37.729999999999997</v>
      </c>
      <c r="H236" s="111" t="s">
        <v>477</v>
      </c>
      <c r="I236" s="81">
        <v>45788</v>
      </c>
      <c r="J236" s="285" t="s">
        <v>1066</v>
      </c>
    </row>
    <row r="237" spans="1:10" ht="15.5">
      <c r="A237" s="4">
        <f t="shared" si="3"/>
        <v>236</v>
      </c>
      <c r="B237" s="49" t="s">
        <v>256</v>
      </c>
      <c r="C237" s="111" t="s">
        <v>1550</v>
      </c>
      <c r="D237" s="49" t="s">
        <v>39</v>
      </c>
      <c r="E237" s="81">
        <v>45801</v>
      </c>
      <c r="F237" s="49">
        <v>906755</v>
      </c>
      <c r="G237" s="49">
        <v>112.42400000000001</v>
      </c>
      <c r="H237" s="111" t="s">
        <v>477</v>
      </c>
      <c r="I237" s="81">
        <v>45816</v>
      </c>
      <c r="J237" s="285" t="s">
        <v>1052</v>
      </c>
    </row>
    <row r="238" spans="1:10" ht="29">
      <c r="A238" s="4">
        <f t="shared" si="3"/>
        <v>237</v>
      </c>
      <c r="B238" s="49" t="s">
        <v>257</v>
      </c>
      <c r="C238" s="111" t="s">
        <v>1545</v>
      </c>
      <c r="D238" s="49" t="s">
        <v>1241</v>
      </c>
      <c r="E238" s="81">
        <v>45714</v>
      </c>
      <c r="F238" s="49">
        <v>1099828</v>
      </c>
      <c r="G238" s="49">
        <v>141.874</v>
      </c>
      <c r="H238" s="111" t="s">
        <v>477</v>
      </c>
      <c r="I238" s="81">
        <v>45745</v>
      </c>
      <c r="J238" s="285" t="s">
        <v>1066</v>
      </c>
    </row>
    <row r="239" spans="1:10" ht="15.5">
      <c r="A239" s="4">
        <f t="shared" si="3"/>
        <v>238</v>
      </c>
      <c r="B239" s="49" t="s">
        <v>258</v>
      </c>
      <c r="C239" s="111" t="s">
        <v>1545</v>
      </c>
      <c r="D239" s="49" t="s">
        <v>1301</v>
      </c>
      <c r="E239" s="81">
        <v>45749</v>
      </c>
      <c r="F239" s="49">
        <v>1099828</v>
      </c>
      <c r="G239" s="49">
        <v>141.874</v>
      </c>
      <c r="H239" s="111" t="s">
        <v>477</v>
      </c>
      <c r="I239" s="81">
        <v>45775</v>
      </c>
      <c r="J239" s="285" t="s">
        <v>1066</v>
      </c>
    </row>
    <row r="240" spans="1:10" ht="15.5">
      <c r="A240" s="4">
        <f t="shared" si="3"/>
        <v>239</v>
      </c>
      <c r="B240" s="49" t="s">
        <v>260</v>
      </c>
      <c r="C240" s="111" t="s">
        <v>1547</v>
      </c>
      <c r="D240" s="49" t="s">
        <v>71</v>
      </c>
      <c r="E240" s="81">
        <v>45806</v>
      </c>
      <c r="F240" s="49">
        <v>342192</v>
      </c>
      <c r="G240" s="49">
        <v>44.728000000000002</v>
      </c>
      <c r="H240" s="111" t="s">
        <v>477</v>
      </c>
      <c r="I240" s="81">
        <v>45814</v>
      </c>
      <c r="J240" s="425" t="s">
        <v>1060</v>
      </c>
    </row>
    <row r="241" spans="1:10" ht="15.5">
      <c r="A241" s="4">
        <f t="shared" si="3"/>
        <v>240</v>
      </c>
      <c r="B241" s="49" t="s">
        <v>263</v>
      </c>
      <c r="C241" s="111" t="s">
        <v>1549</v>
      </c>
      <c r="D241" s="49" t="s">
        <v>80</v>
      </c>
      <c r="E241" s="81">
        <v>45814</v>
      </c>
      <c r="F241" s="49">
        <v>403998</v>
      </c>
      <c r="G241" s="49">
        <v>54.417999999999999</v>
      </c>
      <c r="H241" s="111" t="s">
        <v>477</v>
      </c>
      <c r="I241" s="81">
        <v>45821</v>
      </c>
      <c r="J241" s="285" t="s">
        <v>1548</v>
      </c>
    </row>
    <row r="242" spans="1:10" ht="15.5">
      <c r="A242" s="4">
        <f t="shared" si="3"/>
        <v>241</v>
      </c>
      <c r="B242" s="49" t="s">
        <v>264</v>
      </c>
      <c r="C242" s="111" t="s">
        <v>1550</v>
      </c>
      <c r="D242" s="49" t="s">
        <v>24</v>
      </c>
      <c r="E242" s="81">
        <v>45805</v>
      </c>
      <c r="F242" s="49">
        <v>546238</v>
      </c>
      <c r="G242" s="49">
        <v>72.238</v>
      </c>
      <c r="H242" s="111" t="s">
        <v>477</v>
      </c>
      <c r="I242" s="81">
        <v>45813</v>
      </c>
      <c r="J242" s="285" t="s">
        <v>1548</v>
      </c>
    </row>
    <row r="243" spans="1:10" ht="15.5">
      <c r="A243" s="4">
        <f t="shared" si="3"/>
        <v>242</v>
      </c>
      <c r="B243" s="49" t="s">
        <v>266</v>
      </c>
      <c r="C243" s="111" t="s">
        <v>1547</v>
      </c>
      <c r="D243" s="49" t="s">
        <v>12</v>
      </c>
      <c r="E243" s="81"/>
      <c r="F243" s="49"/>
      <c r="G243" s="49">
        <v>37.729999999999997</v>
      </c>
      <c r="H243" s="111" t="s">
        <v>477</v>
      </c>
      <c r="I243" s="81">
        <v>45858</v>
      </c>
      <c r="J243" s="285"/>
    </row>
    <row r="244" spans="1:10" ht="15.5">
      <c r="A244" s="4">
        <f t="shared" si="3"/>
        <v>243</v>
      </c>
      <c r="B244" s="49" t="s">
        <v>267</v>
      </c>
      <c r="C244" s="111" t="s">
        <v>1545</v>
      </c>
      <c r="D244" s="49" t="s">
        <v>37</v>
      </c>
      <c r="E244" s="81">
        <v>45819</v>
      </c>
      <c r="F244" s="49">
        <v>604881</v>
      </c>
      <c r="G244" s="49">
        <v>80.408000000000001</v>
      </c>
      <c r="H244" s="111" t="s">
        <v>477</v>
      </c>
      <c r="I244" s="81">
        <v>45842</v>
      </c>
      <c r="J244" s="285" t="s">
        <v>1052</v>
      </c>
    </row>
    <row r="245" spans="1:10" ht="15.5">
      <c r="A245" s="4">
        <f t="shared" si="3"/>
        <v>244</v>
      </c>
      <c r="B245" s="49" t="s">
        <v>268</v>
      </c>
      <c r="C245" s="111" t="s">
        <v>1545</v>
      </c>
      <c r="D245" s="49" t="s">
        <v>37</v>
      </c>
      <c r="E245" s="81">
        <v>45783</v>
      </c>
      <c r="F245" s="49">
        <v>604881</v>
      </c>
      <c r="G245" s="49">
        <v>80.408000000000001</v>
      </c>
      <c r="H245" s="111" t="s">
        <v>477</v>
      </c>
      <c r="I245" s="81">
        <v>45795</v>
      </c>
      <c r="J245" s="285" t="s">
        <v>1548</v>
      </c>
    </row>
    <row r="246" spans="1:10" ht="15.5">
      <c r="A246" s="4">
        <f t="shared" si="3"/>
        <v>245</v>
      </c>
      <c r="B246" s="49" t="s">
        <v>269</v>
      </c>
      <c r="C246" s="111" t="s">
        <v>1545</v>
      </c>
      <c r="D246" s="49" t="s">
        <v>54</v>
      </c>
      <c r="E246" s="81">
        <v>45753</v>
      </c>
      <c r="F246" s="49">
        <v>719574</v>
      </c>
      <c r="G246" s="49">
        <v>94.408000000000001</v>
      </c>
      <c r="H246" s="111" t="s">
        <v>477</v>
      </c>
      <c r="I246" s="81">
        <v>45760</v>
      </c>
      <c r="J246" s="285" t="s">
        <v>1548</v>
      </c>
    </row>
    <row r="247" spans="1:10" ht="15.5">
      <c r="A247" s="4">
        <f t="shared" si="3"/>
        <v>246</v>
      </c>
      <c r="B247" s="49" t="s">
        <v>270</v>
      </c>
      <c r="C247" s="111" t="s">
        <v>1545</v>
      </c>
      <c r="D247" s="49" t="s">
        <v>37</v>
      </c>
      <c r="E247" s="81">
        <v>45763</v>
      </c>
      <c r="F247" s="49">
        <v>604881</v>
      </c>
      <c r="G247" s="49">
        <v>80.408000000000001</v>
      </c>
      <c r="H247" s="111" t="s">
        <v>477</v>
      </c>
      <c r="I247" s="81">
        <v>45769</v>
      </c>
      <c r="J247" s="285" t="s">
        <v>1548</v>
      </c>
    </row>
    <row r="248" spans="1:10" ht="15.5">
      <c r="A248" s="4">
        <f t="shared" si="3"/>
        <v>247</v>
      </c>
      <c r="B248" s="49" t="s">
        <v>271</v>
      </c>
      <c r="C248" s="111" t="s">
        <v>1550</v>
      </c>
      <c r="D248" s="49" t="s">
        <v>192</v>
      </c>
      <c r="E248" s="81">
        <v>45771</v>
      </c>
      <c r="F248" s="49">
        <v>680590</v>
      </c>
      <c r="G248" s="49">
        <v>89.146000000000001</v>
      </c>
      <c r="H248" s="111" t="s">
        <v>477</v>
      </c>
      <c r="I248" s="81">
        <v>45780</v>
      </c>
      <c r="J248" s="285" t="s">
        <v>1548</v>
      </c>
    </row>
    <row r="249" spans="1:10" ht="15.5">
      <c r="A249" s="4">
        <f t="shared" si="3"/>
        <v>248</v>
      </c>
      <c r="B249" s="49" t="s">
        <v>272</v>
      </c>
      <c r="C249" s="111" t="s">
        <v>1550</v>
      </c>
      <c r="D249" s="49" t="s">
        <v>39</v>
      </c>
      <c r="E249" s="81">
        <v>45753</v>
      </c>
      <c r="F249" s="49">
        <v>906755</v>
      </c>
      <c r="G249" s="49">
        <v>112.42400000000001</v>
      </c>
      <c r="H249" s="111" t="s">
        <v>477</v>
      </c>
      <c r="I249" s="81">
        <v>45774</v>
      </c>
      <c r="J249" s="285" t="s">
        <v>1052</v>
      </c>
    </row>
    <row r="250" spans="1:10" ht="15.5">
      <c r="A250" s="4">
        <f t="shared" si="3"/>
        <v>249</v>
      </c>
      <c r="B250" s="49" t="s">
        <v>273</v>
      </c>
      <c r="C250" s="111" t="s">
        <v>1547</v>
      </c>
      <c r="D250" s="49" t="s">
        <v>12</v>
      </c>
      <c r="E250" s="81">
        <v>45771</v>
      </c>
      <c r="F250" s="49">
        <v>286911</v>
      </c>
      <c r="G250" s="49">
        <v>37.729999999999997</v>
      </c>
      <c r="H250" s="111" t="s">
        <v>477</v>
      </c>
      <c r="I250" s="81">
        <v>45777</v>
      </c>
      <c r="J250" s="285" t="s">
        <v>1154</v>
      </c>
    </row>
    <row r="251" spans="1:10" ht="15.5">
      <c r="A251" s="4">
        <f t="shared" si="3"/>
        <v>250</v>
      </c>
      <c r="B251" s="49" t="s">
        <v>1323</v>
      </c>
      <c r="C251" s="111" t="s">
        <v>1547</v>
      </c>
      <c r="D251" s="49" t="s">
        <v>12</v>
      </c>
      <c r="E251" s="81">
        <v>45763</v>
      </c>
      <c r="F251" s="49">
        <v>286911</v>
      </c>
      <c r="G251" s="49">
        <v>37.729999999999997</v>
      </c>
      <c r="H251" s="111" t="s">
        <v>477</v>
      </c>
      <c r="I251" s="81">
        <v>45769</v>
      </c>
      <c r="J251" s="285" t="s">
        <v>1154</v>
      </c>
    </row>
    <row r="252" spans="1:10" ht="15.5">
      <c r="A252" s="4">
        <f t="shared" si="3"/>
        <v>251</v>
      </c>
      <c r="B252" s="49" t="s">
        <v>275</v>
      </c>
      <c r="C252" s="111" t="s">
        <v>1547</v>
      </c>
      <c r="D252" s="49" t="s">
        <v>12</v>
      </c>
      <c r="E252" s="81">
        <v>45796</v>
      </c>
      <c r="F252" s="49">
        <v>286911</v>
      </c>
      <c r="G252" s="49">
        <v>37.729999999999997</v>
      </c>
      <c r="H252" s="111" t="s">
        <v>477</v>
      </c>
      <c r="I252" s="81">
        <v>45801</v>
      </c>
      <c r="J252" s="285" t="s">
        <v>1548</v>
      </c>
    </row>
    <row r="253" spans="1:10" ht="15.5">
      <c r="A253" s="4">
        <f t="shared" si="3"/>
        <v>252</v>
      </c>
      <c r="B253" s="49" t="s">
        <v>276</v>
      </c>
      <c r="C253" s="111" t="s">
        <v>1547</v>
      </c>
      <c r="D253" s="49" t="s">
        <v>12</v>
      </c>
      <c r="E253" s="81">
        <v>45780</v>
      </c>
      <c r="F253" s="49">
        <v>286911</v>
      </c>
      <c r="G253" s="49">
        <v>37.729999999999997</v>
      </c>
      <c r="H253" s="111" t="s">
        <v>477</v>
      </c>
      <c r="I253" s="81">
        <v>45788</v>
      </c>
      <c r="J253" s="285" t="s">
        <v>1154</v>
      </c>
    </row>
    <row r="254" spans="1:10" ht="15.5">
      <c r="A254" s="4">
        <f t="shared" si="3"/>
        <v>253</v>
      </c>
      <c r="B254" s="49" t="s">
        <v>277</v>
      </c>
      <c r="C254" s="111" t="s">
        <v>1545</v>
      </c>
      <c r="D254" s="49" t="s">
        <v>37</v>
      </c>
      <c r="E254" s="81">
        <v>45775</v>
      </c>
      <c r="F254" s="49">
        <v>604881</v>
      </c>
      <c r="G254" s="49">
        <v>80.408000000000001</v>
      </c>
      <c r="H254" s="111" t="s">
        <v>477</v>
      </c>
      <c r="I254" s="81">
        <v>45783</v>
      </c>
      <c r="J254" s="285" t="s">
        <v>1052</v>
      </c>
    </row>
    <row r="255" spans="1:10" ht="15.5">
      <c r="A255" s="4">
        <f t="shared" si="3"/>
        <v>254</v>
      </c>
      <c r="B255" s="49" t="s">
        <v>286</v>
      </c>
      <c r="C255" s="111" t="s">
        <v>1547</v>
      </c>
      <c r="D255" s="49" t="s">
        <v>55</v>
      </c>
      <c r="E255" s="81">
        <v>45750</v>
      </c>
      <c r="F255" s="49">
        <v>297143</v>
      </c>
      <c r="G255" s="49">
        <v>39.459000000000003</v>
      </c>
      <c r="H255" s="111" t="s">
        <v>477</v>
      </c>
      <c r="I255" s="81">
        <v>45759</v>
      </c>
      <c r="J255" s="425" t="s">
        <v>983</v>
      </c>
    </row>
    <row r="256" spans="1:10" ht="15.5">
      <c r="A256" s="4">
        <f t="shared" si="3"/>
        <v>255</v>
      </c>
      <c r="B256" s="49" t="s">
        <v>287</v>
      </c>
      <c r="C256" s="111" t="s">
        <v>1547</v>
      </c>
      <c r="D256" s="49" t="s">
        <v>11</v>
      </c>
      <c r="E256" s="81">
        <v>45652</v>
      </c>
      <c r="F256" s="49">
        <v>273608.93</v>
      </c>
      <c r="G256" s="49">
        <v>36.045000000000002</v>
      </c>
      <c r="H256" s="111" t="s">
        <v>477</v>
      </c>
      <c r="I256" s="81">
        <v>45661</v>
      </c>
      <c r="J256" s="285" t="s">
        <v>1001</v>
      </c>
    </row>
    <row r="257" spans="1:10" ht="15.5">
      <c r="A257" s="4">
        <f t="shared" si="3"/>
        <v>256</v>
      </c>
      <c r="B257" s="49" t="s">
        <v>288</v>
      </c>
      <c r="C257" s="111" t="s">
        <v>1547</v>
      </c>
      <c r="D257" s="49" t="s">
        <v>12</v>
      </c>
      <c r="E257" s="81">
        <v>45618</v>
      </c>
      <c r="F257" s="49">
        <v>286911</v>
      </c>
      <c r="G257" s="154">
        <v>37.729999999999997</v>
      </c>
      <c r="H257" s="111" t="s">
        <v>477</v>
      </c>
      <c r="I257" s="81">
        <v>45622</v>
      </c>
      <c r="J257" s="425" t="s">
        <v>1055</v>
      </c>
    </row>
    <row r="258" spans="1:10" ht="15.5">
      <c r="A258" s="4">
        <f t="shared" si="3"/>
        <v>257</v>
      </c>
      <c r="B258" s="49" t="s">
        <v>289</v>
      </c>
      <c r="C258" s="111" t="s">
        <v>1549</v>
      </c>
      <c r="D258" s="49" t="s">
        <v>23</v>
      </c>
      <c r="E258" s="81">
        <v>45623</v>
      </c>
      <c r="F258" s="49">
        <v>480757</v>
      </c>
      <c r="G258" s="49">
        <v>63.509</v>
      </c>
      <c r="H258" s="111" t="s">
        <v>477</v>
      </c>
      <c r="I258" s="81">
        <v>45636</v>
      </c>
      <c r="J258" s="425" t="s">
        <v>1055</v>
      </c>
    </row>
    <row r="259" spans="1:10" ht="15.5">
      <c r="A259" s="4">
        <f t="shared" si="3"/>
        <v>258</v>
      </c>
      <c r="B259" s="49" t="s">
        <v>290</v>
      </c>
      <c r="C259" s="111" t="s">
        <v>1549</v>
      </c>
      <c r="D259" s="49" t="s">
        <v>297</v>
      </c>
      <c r="E259" s="81">
        <v>45618</v>
      </c>
      <c r="F259" s="49">
        <v>480757</v>
      </c>
      <c r="G259" s="49">
        <v>63.509</v>
      </c>
      <c r="H259" s="111" t="s">
        <v>477</v>
      </c>
      <c r="I259" s="81">
        <v>45640</v>
      </c>
      <c r="J259" s="285" t="s">
        <v>1053</v>
      </c>
    </row>
    <row r="260" spans="1:10" ht="15.5">
      <c r="A260" s="4">
        <f t="shared" ref="A260:A323" si="4">A259+1</f>
        <v>259</v>
      </c>
      <c r="B260" s="49" t="s">
        <v>291</v>
      </c>
      <c r="C260" s="111" t="s">
        <v>1547</v>
      </c>
      <c r="D260" s="49" t="s">
        <v>12</v>
      </c>
      <c r="E260" s="81">
        <v>45752</v>
      </c>
      <c r="F260" s="49">
        <v>286911</v>
      </c>
      <c r="G260" s="49">
        <v>37.729999999999997</v>
      </c>
      <c r="H260" s="111" t="s">
        <v>477</v>
      </c>
      <c r="I260" s="81">
        <v>45758</v>
      </c>
      <c r="J260" s="285" t="s">
        <v>791</v>
      </c>
    </row>
    <row r="261" spans="1:10" ht="15.5">
      <c r="A261" s="4">
        <f t="shared" si="4"/>
        <v>260</v>
      </c>
      <c r="B261" s="49" t="s">
        <v>292</v>
      </c>
      <c r="C261" s="111" t="s">
        <v>1550</v>
      </c>
      <c r="D261" s="49" t="s">
        <v>212</v>
      </c>
      <c r="E261" s="81">
        <v>45765</v>
      </c>
      <c r="F261" s="49">
        <v>994153</v>
      </c>
      <c r="G261" s="49">
        <v>122.80800000000001</v>
      </c>
      <c r="H261" s="111" t="s">
        <v>477</v>
      </c>
      <c r="I261" s="81">
        <v>45783</v>
      </c>
      <c r="J261" s="285" t="s">
        <v>791</v>
      </c>
    </row>
    <row r="262" spans="1:10" ht="15.5">
      <c r="A262" s="4">
        <f t="shared" si="4"/>
        <v>261</v>
      </c>
      <c r="B262" s="49" t="s">
        <v>293</v>
      </c>
      <c r="C262" s="111" t="s">
        <v>1550</v>
      </c>
      <c r="D262" s="49" t="s">
        <v>212</v>
      </c>
      <c r="E262" s="81"/>
      <c r="F262" s="49"/>
      <c r="G262" s="49">
        <v>122.80800000000001</v>
      </c>
      <c r="H262" s="111" t="s">
        <v>477</v>
      </c>
      <c r="I262" s="81">
        <v>45895</v>
      </c>
      <c r="J262" s="285" t="s">
        <v>1042</v>
      </c>
    </row>
    <row r="263" spans="1:10" ht="15.5">
      <c r="A263" s="4">
        <f t="shared" si="4"/>
        <v>262</v>
      </c>
      <c r="B263" s="49" t="s">
        <v>294</v>
      </c>
      <c r="C263" s="111" t="s">
        <v>1547</v>
      </c>
      <c r="D263" s="49" t="s">
        <v>12</v>
      </c>
      <c r="E263" s="81">
        <v>45635</v>
      </c>
      <c r="F263" s="49">
        <v>286911</v>
      </c>
      <c r="G263" s="154">
        <v>37.729999999999997</v>
      </c>
      <c r="H263" s="111" t="s">
        <v>477</v>
      </c>
      <c r="I263" s="81">
        <v>45649</v>
      </c>
      <c r="J263" s="285" t="s">
        <v>1001</v>
      </c>
    </row>
    <row r="264" spans="1:10" ht="15.5">
      <c r="A264" s="4">
        <f t="shared" si="4"/>
        <v>263</v>
      </c>
      <c r="B264" s="49" t="s">
        <v>295</v>
      </c>
      <c r="C264" s="111" t="s">
        <v>1547</v>
      </c>
      <c r="D264" s="49" t="s">
        <v>11</v>
      </c>
      <c r="E264" s="81">
        <v>45770</v>
      </c>
      <c r="F264" s="49">
        <v>273608.93</v>
      </c>
      <c r="G264" s="49">
        <v>36.045000000000002</v>
      </c>
      <c r="H264" s="111" t="s">
        <v>477</v>
      </c>
      <c r="I264" s="81">
        <v>45774</v>
      </c>
      <c r="J264" s="425" t="s">
        <v>764</v>
      </c>
    </row>
    <row r="265" spans="1:10" ht="15.5">
      <c r="A265" s="4">
        <f t="shared" si="4"/>
        <v>264</v>
      </c>
      <c r="B265" s="49" t="s">
        <v>296</v>
      </c>
      <c r="C265" s="111" t="s">
        <v>1547</v>
      </c>
      <c r="D265" s="49" t="s">
        <v>11</v>
      </c>
      <c r="E265" s="81">
        <v>45776</v>
      </c>
      <c r="F265" s="49">
        <v>273608.93</v>
      </c>
      <c r="G265" s="49">
        <v>36.045000000000002</v>
      </c>
      <c r="H265" s="111" t="s">
        <v>477</v>
      </c>
      <c r="I265" s="81">
        <v>45781</v>
      </c>
      <c r="J265" s="425" t="s">
        <v>764</v>
      </c>
    </row>
    <row r="266" spans="1:10" ht="15.5">
      <c r="A266" s="4">
        <f t="shared" si="4"/>
        <v>265</v>
      </c>
      <c r="B266" s="49" t="s">
        <v>298</v>
      </c>
      <c r="C266" s="111" t="s">
        <v>1549</v>
      </c>
      <c r="D266" s="49" t="s">
        <v>25</v>
      </c>
      <c r="E266" s="81">
        <v>45762</v>
      </c>
      <c r="F266" s="49">
        <v>403998</v>
      </c>
      <c r="G266" s="49">
        <v>54.417999999999999</v>
      </c>
      <c r="H266" s="111" t="s">
        <v>477</v>
      </c>
      <c r="I266" s="81">
        <v>45769</v>
      </c>
      <c r="J266" s="425" t="s">
        <v>764</v>
      </c>
    </row>
    <row r="267" spans="1:10" ht="15.5">
      <c r="A267" s="4">
        <f t="shared" si="4"/>
        <v>266</v>
      </c>
      <c r="B267" s="49" t="s">
        <v>299</v>
      </c>
      <c r="C267" s="111" t="s">
        <v>1547</v>
      </c>
      <c r="D267" s="49" t="s">
        <v>11</v>
      </c>
      <c r="E267" s="81">
        <v>45618</v>
      </c>
      <c r="F267" s="49">
        <v>273608.93</v>
      </c>
      <c r="G267" s="49">
        <v>36.045000000000002</v>
      </c>
      <c r="H267" s="111" t="s">
        <v>477</v>
      </c>
      <c r="I267" s="81">
        <v>45626</v>
      </c>
      <c r="J267" s="285" t="s">
        <v>1001</v>
      </c>
    </row>
    <row r="268" spans="1:10" ht="15.5">
      <c r="A268" s="4">
        <f t="shared" si="4"/>
        <v>267</v>
      </c>
      <c r="B268" s="49" t="s">
        <v>300</v>
      </c>
      <c r="C268" s="111" t="s">
        <v>1546</v>
      </c>
      <c r="D268" s="49" t="s">
        <v>10</v>
      </c>
      <c r="E268" s="81">
        <v>45760</v>
      </c>
      <c r="F268" s="49">
        <v>470077</v>
      </c>
      <c r="G268" s="49">
        <v>64.254000000000005</v>
      </c>
      <c r="H268" s="111" t="s">
        <v>477</v>
      </c>
      <c r="I268" s="81">
        <v>45775</v>
      </c>
      <c r="J268" s="425" t="s">
        <v>1068</v>
      </c>
    </row>
    <row r="269" spans="1:10" ht="15.5">
      <c r="A269" s="4">
        <f t="shared" si="4"/>
        <v>268</v>
      </c>
      <c r="B269" s="49" t="s">
        <v>301</v>
      </c>
      <c r="C269" s="111" t="s">
        <v>1545</v>
      </c>
      <c r="D269" s="49" t="s">
        <v>54</v>
      </c>
      <c r="E269" s="81">
        <v>45637</v>
      </c>
      <c r="F269" s="49">
        <v>719574</v>
      </c>
      <c r="G269" s="49">
        <v>94.408000000000001</v>
      </c>
      <c r="H269" s="111" t="s">
        <v>477</v>
      </c>
      <c r="I269" s="81">
        <v>45647</v>
      </c>
      <c r="J269" s="425" t="s">
        <v>1055</v>
      </c>
    </row>
    <row r="270" spans="1:10" ht="15.5">
      <c r="A270" s="4">
        <f t="shared" si="4"/>
        <v>269</v>
      </c>
      <c r="B270" s="49" t="s">
        <v>302</v>
      </c>
      <c r="C270" s="111" t="s">
        <v>1545</v>
      </c>
      <c r="D270" s="49" t="s">
        <v>54</v>
      </c>
      <c r="E270" s="81">
        <v>45769</v>
      </c>
      <c r="F270" s="49">
        <v>719574</v>
      </c>
      <c r="G270" s="49">
        <v>94.408000000000001</v>
      </c>
      <c r="H270" s="111" t="s">
        <v>477</v>
      </c>
      <c r="I270" s="81">
        <v>45792</v>
      </c>
      <c r="J270" s="425" t="s">
        <v>1068</v>
      </c>
    </row>
    <row r="271" spans="1:10" ht="15.5">
      <c r="A271" s="4">
        <f t="shared" si="4"/>
        <v>270</v>
      </c>
      <c r="B271" s="49" t="s">
        <v>303</v>
      </c>
      <c r="C271" s="111" t="s">
        <v>1546</v>
      </c>
      <c r="D271" s="49" t="s">
        <v>70</v>
      </c>
      <c r="E271" s="81">
        <v>45775</v>
      </c>
      <c r="F271" s="49">
        <v>470077</v>
      </c>
      <c r="G271" s="49">
        <v>64.254000000000005</v>
      </c>
      <c r="H271" s="111" t="s">
        <v>477</v>
      </c>
      <c r="I271" s="81">
        <v>45788</v>
      </c>
      <c r="J271" s="285" t="s">
        <v>1001</v>
      </c>
    </row>
    <row r="272" spans="1:10" ht="15.5">
      <c r="A272" s="4">
        <f t="shared" si="4"/>
        <v>271</v>
      </c>
      <c r="B272" s="49" t="s">
        <v>304</v>
      </c>
      <c r="C272" s="111" t="s">
        <v>1547</v>
      </c>
      <c r="D272" s="49" t="s">
        <v>71</v>
      </c>
      <c r="E272" s="81">
        <v>45763</v>
      </c>
      <c r="F272" s="49">
        <v>342192</v>
      </c>
      <c r="G272" s="49">
        <v>44.728000000000002</v>
      </c>
      <c r="H272" s="111" t="s">
        <v>477</v>
      </c>
      <c r="I272" s="81">
        <v>45772</v>
      </c>
      <c r="J272" s="285" t="s">
        <v>1001</v>
      </c>
    </row>
    <row r="273" spans="1:10" ht="15.5">
      <c r="A273" s="4">
        <f t="shared" si="4"/>
        <v>272</v>
      </c>
      <c r="B273" s="49" t="s">
        <v>305</v>
      </c>
      <c r="C273" s="111" t="s">
        <v>1547</v>
      </c>
      <c r="D273" s="49" t="s">
        <v>12</v>
      </c>
      <c r="E273" s="81">
        <v>45748</v>
      </c>
      <c r="F273" s="49">
        <v>286911</v>
      </c>
      <c r="G273" s="154">
        <v>37.729999999999997</v>
      </c>
      <c r="H273" s="111" t="s">
        <v>477</v>
      </c>
      <c r="I273" s="81">
        <v>45755</v>
      </c>
      <c r="J273" s="285" t="s">
        <v>1009</v>
      </c>
    </row>
    <row r="274" spans="1:10" ht="15.5">
      <c r="A274" s="4">
        <f t="shared" si="4"/>
        <v>273</v>
      </c>
      <c r="B274" s="49" t="s">
        <v>306</v>
      </c>
      <c r="C274" s="111" t="s">
        <v>1547</v>
      </c>
      <c r="D274" s="49" t="s">
        <v>71</v>
      </c>
      <c r="E274" s="81">
        <v>45765</v>
      </c>
      <c r="F274" s="49">
        <v>342192</v>
      </c>
      <c r="G274" s="49">
        <v>44.728000000000002</v>
      </c>
      <c r="H274" s="111" t="s">
        <v>477</v>
      </c>
      <c r="I274" s="81">
        <v>45775</v>
      </c>
      <c r="J274" s="285" t="s">
        <v>1009</v>
      </c>
    </row>
    <row r="275" spans="1:10" ht="15.5">
      <c r="A275" s="4">
        <f t="shared" si="4"/>
        <v>274</v>
      </c>
      <c r="B275" s="49" t="s">
        <v>307</v>
      </c>
      <c r="C275" s="111" t="s">
        <v>1547</v>
      </c>
      <c r="D275" s="49" t="s">
        <v>12</v>
      </c>
      <c r="E275" s="81">
        <v>45756</v>
      </c>
      <c r="F275" s="49">
        <v>286911</v>
      </c>
      <c r="G275" s="49">
        <v>37.729999999999997</v>
      </c>
      <c r="H275" s="111" t="s">
        <v>477</v>
      </c>
      <c r="I275" s="81">
        <v>45762</v>
      </c>
      <c r="J275" s="285" t="s">
        <v>1009</v>
      </c>
    </row>
    <row r="276" spans="1:10" ht="15.5">
      <c r="A276" s="4">
        <f t="shared" si="4"/>
        <v>275</v>
      </c>
      <c r="B276" s="49" t="s">
        <v>308</v>
      </c>
      <c r="C276" s="111" t="s">
        <v>1547</v>
      </c>
      <c r="D276" s="49" t="s">
        <v>71</v>
      </c>
      <c r="E276" s="81">
        <v>45779</v>
      </c>
      <c r="F276" s="49">
        <v>342192</v>
      </c>
      <c r="G276" s="49">
        <v>44.728000000000002</v>
      </c>
      <c r="H276" s="111" t="s">
        <v>477</v>
      </c>
      <c r="I276" s="81">
        <v>45788</v>
      </c>
      <c r="J276" s="285" t="s">
        <v>1009</v>
      </c>
    </row>
    <row r="277" spans="1:10" ht="15.5">
      <c r="A277" s="4">
        <f t="shared" si="4"/>
        <v>276</v>
      </c>
      <c r="B277" s="49" t="s">
        <v>310</v>
      </c>
      <c r="C277" s="111" t="s">
        <v>1549</v>
      </c>
      <c r="D277" s="49" t="s">
        <v>80</v>
      </c>
      <c r="E277" s="81">
        <v>45769</v>
      </c>
      <c r="F277" s="49">
        <v>403998</v>
      </c>
      <c r="G277" s="49">
        <v>54.417999999999999</v>
      </c>
      <c r="H277" s="111" t="s">
        <v>477</v>
      </c>
      <c r="I277" s="81">
        <v>45795</v>
      </c>
      <c r="J277" s="425" t="s">
        <v>1031</v>
      </c>
    </row>
    <row r="278" spans="1:10" ht="15.5">
      <c r="A278" s="4">
        <f t="shared" si="4"/>
        <v>277</v>
      </c>
      <c r="B278" s="49" t="s">
        <v>311</v>
      </c>
      <c r="C278" s="111" t="s">
        <v>1547</v>
      </c>
      <c r="D278" s="49" t="s">
        <v>71</v>
      </c>
      <c r="E278" s="81">
        <v>45771</v>
      </c>
      <c r="F278" s="49">
        <v>342192</v>
      </c>
      <c r="G278" s="49">
        <v>44.728000000000002</v>
      </c>
      <c r="H278" s="111" t="s">
        <v>477</v>
      </c>
      <c r="I278" s="81">
        <v>45786</v>
      </c>
      <c r="J278" s="285" t="s">
        <v>1042</v>
      </c>
    </row>
    <row r="279" spans="1:10" ht="15.5">
      <c r="A279" s="4">
        <f t="shared" si="4"/>
        <v>278</v>
      </c>
      <c r="B279" s="49" t="s">
        <v>312</v>
      </c>
      <c r="C279" s="111" t="s">
        <v>1547</v>
      </c>
      <c r="D279" s="49" t="s">
        <v>71</v>
      </c>
      <c r="E279" s="81">
        <v>45758</v>
      </c>
      <c r="F279" s="49">
        <v>342192</v>
      </c>
      <c r="G279" s="49">
        <v>44.728000000000002</v>
      </c>
      <c r="H279" s="111" t="s">
        <v>477</v>
      </c>
      <c r="I279" s="81">
        <v>45769</v>
      </c>
      <c r="J279" s="285" t="s">
        <v>1042</v>
      </c>
    </row>
    <row r="280" spans="1:10" ht="15.5">
      <c r="A280" s="4">
        <f t="shared" si="4"/>
        <v>279</v>
      </c>
      <c r="B280" s="49" t="s">
        <v>313</v>
      </c>
      <c r="C280" s="111" t="s">
        <v>1547</v>
      </c>
      <c r="D280" s="49" t="s">
        <v>12</v>
      </c>
      <c r="E280" s="81">
        <v>45746</v>
      </c>
      <c r="F280" s="49">
        <v>286911</v>
      </c>
      <c r="G280" s="154">
        <v>37.729999999999997</v>
      </c>
      <c r="H280" s="111" t="s">
        <v>477</v>
      </c>
      <c r="I280" s="81">
        <v>45755</v>
      </c>
      <c r="J280" s="285" t="s">
        <v>1042</v>
      </c>
    </row>
    <row r="281" spans="1:10" ht="15.5">
      <c r="A281" s="4">
        <f t="shared" si="4"/>
        <v>280</v>
      </c>
      <c r="B281" s="49" t="s">
        <v>314</v>
      </c>
      <c r="C281" s="111" t="s">
        <v>1545</v>
      </c>
      <c r="D281" s="49" t="s">
        <v>52</v>
      </c>
      <c r="E281" s="81">
        <v>45657</v>
      </c>
      <c r="F281" s="49">
        <v>753337</v>
      </c>
      <c r="G281" s="49">
        <v>98.838999999999999</v>
      </c>
      <c r="H281" s="111" t="s">
        <v>477</v>
      </c>
      <c r="I281" s="81">
        <v>45667</v>
      </c>
      <c r="J281" s="425" t="s">
        <v>1055</v>
      </c>
    </row>
    <row r="282" spans="1:10" ht="15.5">
      <c r="A282" s="4">
        <f t="shared" si="4"/>
        <v>281</v>
      </c>
      <c r="B282" s="49" t="s">
        <v>315</v>
      </c>
      <c r="C282" s="111" t="s">
        <v>1545</v>
      </c>
      <c r="D282" s="49" t="s">
        <v>52</v>
      </c>
      <c r="E282" s="81">
        <v>45669</v>
      </c>
      <c r="F282" s="49">
        <v>753337</v>
      </c>
      <c r="G282" s="49">
        <v>98.835999999999999</v>
      </c>
      <c r="H282" s="111" t="s">
        <v>477</v>
      </c>
      <c r="I282" s="81">
        <v>45679</v>
      </c>
      <c r="J282" s="425" t="s">
        <v>1055</v>
      </c>
    </row>
    <row r="283" spans="1:10" ht="15.5">
      <c r="A283" s="4">
        <f t="shared" si="4"/>
        <v>282</v>
      </c>
      <c r="B283" s="49" t="s">
        <v>316</v>
      </c>
      <c r="C283" s="111" t="s">
        <v>1547</v>
      </c>
      <c r="D283" s="49" t="s">
        <v>12</v>
      </c>
      <c r="E283" s="81">
        <v>45748</v>
      </c>
      <c r="F283" s="49">
        <v>286911</v>
      </c>
      <c r="G283" s="154">
        <v>37.729999999999997</v>
      </c>
      <c r="H283" s="111" t="s">
        <v>477</v>
      </c>
      <c r="I283" s="81">
        <v>45759</v>
      </c>
      <c r="J283" s="285" t="s">
        <v>1001</v>
      </c>
    </row>
    <row r="284" spans="1:10" ht="15.5">
      <c r="A284" s="4">
        <f t="shared" si="4"/>
        <v>283</v>
      </c>
      <c r="B284" s="49" t="s">
        <v>317</v>
      </c>
      <c r="C284" s="111" t="s">
        <v>1547</v>
      </c>
      <c r="D284" s="49" t="s">
        <v>12</v>
      </c>
      <c r="E284" s="81">
        <v>45686</v>
      </c>
      <c r="F284" s="49">
        <v>286911</v>
      </c>
      <c r="G284" s="154">
        <v>37.729999999999997</v>
      </c>
      <c r="H284" s="111" t="s">
        <v>477</v>
      </c>
      <c r="I284" s="81">
        <v>45695</v>
      </c>
      <c r="J284" s="285" t="s">
        <v>1001</v>
      </c>
    </row>
    <row r="285" spans="1:10" ht="15.5">
      <c r="A285" s="4">
        <f t="shared" si="4"/>
        <v>284</v>
      </c>
      <c r="B285" s="49" t="s">
        <v>318</v>
      </c>
      <c r="C285" s="111" t="s">
        <v>1547</v>
      </c>
      <c r="D285" s="49" t="s">
        <v>12</v>
      </c>
      <c r="E285" s="81">
        <v>45664</v>
      </c>
      <c r="F285" s="49">
        <v>286911</v>
      </c>
      <c r="G285" s="154">
        <v>37.729999999999997</v>
      </c>
      <c r="H285" s="111" t="s">
        <v>477</v>
      </c>
      <c r="I285" s="81">
        <v>45673</v>
      </c>
      <c r="J285" s="285" t="s">
        <v>1001</v>
      </c>
    </row>
    <row r="286" spans="1:10" ht="15.5">
      <c r="A286" s="4">
        <f t="shared" si="4"/>
        <v>285</v>
      </c>
      <c r="B286" s="49" t="s">
        <v>319</v>
      </c>
      <c r="C286" s="111" t="s">
        <v>1547</v>
      </c>
      <c r="D286" s="49" t="s">
        <v>12</v>
      </c>
      <c r="E286" s="81">
        <v>45649</v>
      </c>
      <c r="F286" s="49">
        <v>286911</v>
      </c>
      <c r="G286" s="154">
        <v>37.729999999999997</v>
      </c>
      <c r="H286" s="111" t="s">
        <v>477</v>
      </c>
      <c r="I286" s="81">
        <v>45655</v>
      </c>
      <c r="J286" s="425" t="s">
        <v>1055</v>
      </c>
    </row>
    <row r="287" spans="1:10" ht="15.5">
      <c r="A287" s="4">
        <f t="shared" si="4"/>
        <v>286</v>
      </c>
      <c r="B287" s="49" t="s">
        <v>320</v>
      </c>
      <c r="C287" s="111" t="s">
        <v>1546</v>
      </c>
      <c r="D287" s="49" t="s">
        <v>10</v>
      </c>
      <c r="E287" s="81">
        <v>45748</v>
      </c>
      <c r="F287" s="49">
        <v>470077</v>
      </c>
      <c r="G287" s="49">
        <v>64.254000000000005</v>
      </c>
      <c r="H287" s="111" t="s">
        <v>477</v>
      </c>
      <c r="I287" s="81">
        <v>45762</v>
      </c>
      <c r="J287" s="285" t="s">
        <v>1001</v>
      </c>
    </row>
    <row r="288" spans="1:10" ht="15.5">
      <c r="A288" s="4">
        <f t="shared" si="4"/>
        <v>287</v>
      </c>
      <c r="B288" s="49" t="s">
        <v>321</v>
      </c>
      <c r="C288" s="111" t="s">
        <v>1547</v>
      </c>
      <c r="D288" s="49" t="s">
        <v>12</v>
      </c>
      <c r="E288" s="81">
        <v>45674</v>
      </c>
      <c r="F288" s="49">
        <v>286911</v>
      </c>
      <c r="G288" s="154">
        <v>37.729999999999997</v>
      </c>
      <c r="H288" s="111" t="s">
        <v>477</v>
      </c>
      <c r="I288" s="81">
        <v>45684</v>
      </c>
      <c r="J288" s="285" t="s">
        <v>1001</v>
      </c>
    </row>
    <row r="289" spans="1:10" ht="15.5">
      <c r="A289" s="4">
        <f t="shared" si="4"/>
        <v>288</v>
      </c>
      <c r="B289" s="49" t="s">
        <v>322</v>
      </c>
      <c r="C289" s="111" t="s">
        <v>1547</v>
      </c>
      <c r="D289" s="49" t="s">
        <v>12</v>
      </c>
      <c r="E289" s="81">
        <v>45751</v>
      </c>
      <c r="F289" s="49">
        <v>286911</v>
      </c>
      <c r="G289" s="154">
        <v>37.729999999999997</v>
      </c>
      <c r="H289" s="111" t="s">
        <v>477</v>
      </c>
      <c r="I289" s="81">
        <v>45759</v>
      </c>
      <c r="J289" s="425" t="s">
        <v>1031</v>
      </c>
    </row>
    <row r="290" spans="1:10" ht="15.5">
      <c r="A290" s="4">
        <f t="shared" si="4"/>
        <v>289</v>
      </c>
      <c r="B290" s="49" t="s">
        <v>323</v>
      </c>
      <c r="C290" s="111" t="s">
        <v>1550</v>
      </c>
      <c r="D290" s="49" t="s">
        <v>39</v>
      </c>
      <c r="E290" s="81">
        <v>45765</v>
      </c>
      <c r="F290" s="49">
        <v>906755</v>
      </c>
      <c r="G290" s="49">
        <v>112.42400000000001</v>
      </c>
      <c r="H290" s="111" t="s">
        <v>477</v>
      </c>
      <c r="I290" s="81">
        <v>45799</v>
      </c>
      <c r="J290" s="285" t="s">
        <v>1001</v>
      </c>
    </row>
    <row r="291" spans="1:10" ht="15.5">
      <c r="A291" s="4">
        <f t="shared" si="4"/>
        <v>290</v>
      </c>
      <c r="B291" s="49" t="s">
        <v>333</v>
      </c>
      <c r="C291" s="111" t="s">
        <v>1545</v>
      </c>
      <c r="D291" s="49" t="s">
        <v>52</v>
      </c>
      <c r="E291" s="81">
        <v>45779</v>
      </c>
      <c r="F291" s="49">
        <v>753337</v>
      </c>
      <c r="G291" s="49">
        <v>98.835999999999999</v>
      </c>
      <c r="H291" s="111" t="s">
        <v>477</v>
      </c>
      <c r="I291" s="81">
        <v>45788</v>
      </c>
      <c r="J291" s="425" t="s">
        <v>1055</v>
      </c>
    </row>
    <row r="292" spans="1:10" ht="29">
      <c r="A292" s="4">
        <f t="shared" si="4"/>
        <v>291</v>
      </c>
      <c r="B292" s="49" t="s">
        <v>334</v>
      </c>
      <c r="C292" s="111" t="s">
        <v>1545</v>
      </c>
      <c r="D292" s="49" t="s">
        <v>1211</v>
      </c>
      <c r="E292" s="81">
        <v>45765</v>
      </c>
      <c r="F292" s="49">
        <v>635073</v>
      </c>
      <c r="G292" s="49">
        <v>84.299000000000007</v>
      </c>
      <c r="H292" s="111" t="s">
        <v>477</v>
      </c>
      <c r="I292" s="81">
        <v>45776</v>
      </c>
      <c r="J292" s="425" t="s">
        <v>1055</v>
      </c>
    </row>
    <row r="293" spans="1:10" ht="15.5">
      <c r="A293" s="4">
        <f t="shared" si="4"/>
        <v>292</v>
      </c>
      <c r="B293" s="49" t="s">
        <v>335</v>
      </c>
      <c r="C293" s="111" t="s">
        <v>1547</v>
      </c>
      <c r="D293" s="49" t="s">
        <v>11</v>
      </c>
      <c r="E293" s="81">
        <v>45758</v>
      </c>
      <c r="F293" s="49">
        <v>273608.93</v>
      </c>
      <c r="G293" s="49">
        <v>36.045000000000002</v>
      </c>
      <c r="H293" s="111" t="s">
        <v>477</v>
      </c>
      <c r="I293" s="81">
        <v>45763</v>
      </c>
      <c r="J293" s="425" t="s">
        <v>1055</v>
      </c>
    </row>
    <row r="294" spans="1:10" ht="15.5">
      <c r="A294" s="4">
        <f t="shared" si="4"/>
        <v>293</v>
      </c>
      <c r="B294" s="49" t="s">
        <v>336</v>
      </c>
      <c r="C294" s="111" t="s">
        <v>1547</v>
      </c>
      <c r="D294" s="49" t="s">
        <v>55</v>
      </c>
      <c r="E294" s="81">
        <v>45792</v>
      </c>
      <c r="F294" s="49">
        <v>297143</v>
      </c>
      <c r="G294" s="49">
        <v>39.459000000000003</v>
      </c>
      <c r="H294" s="111" t="s">
        <v>477</v>
      </c>
      <c r="I294" s="81">
        <v>45798</v>
      </c>
      <c r="J294" s="425" t="s">
        <v>1055</v>
      </c>
    </row>
    <row r="295" spans="1:10" ht="15.5">
      <c r="A295" s="4">
        <f t="shared" si="4"/>
        <v>294</v>
      </c>
      <c r="B295" s="49" t="s">
        <v>339</v>
      </c>
      <c r="C295" s="111" t="s">
        <v>1546</v>
      </c>
      <c r="D295" s="49" t="s">
        <v>10</v>
      </c>
      <c r="E295" s="81">
        <v>45785</v>
      </c>
      <c r="F295" s="49">
        <v>470077</v>
      </c>
      <c r="G295" s="49">
        <v>64.254000000000005</v>
      </c>
      <c r="H295" s="111" t="s">
        <v>477</v>
      </c>
      <c r="I295" s="81">
        <v>45793</v>
      </c>
      <c r="J295" s="425" t="s">
        <v>764</v>
      </c>
    </row>
    <row r="296" spans="1:10" ht="15.5">
      <c r="A296" s="4">
        <f t="shared" si="4"/>
        <v>295</v>
      </c>
      <c r="B296" s="49" t="s">
        <v>343</v>
      </c>
      <c r="C296" s="111" t="s">
        <v>1547</v>
      </c>
      <c r="D296" s="49" t="s">
        <v>12</v>
      </c>
      <c r="E296" s="81">
        <v>45790</v>
      </c>
      <c r="F296" s="49">
        <v>286911</v>
      </c>
      <c r="G296" s="49">
        <v>37.729999999999997</v>
      </c>
      <c r="H296" s="111" t="s">
        <v>477</v>
      </c>
      <c r="I296" s="81">
        <v>45795</v>
      </c>
      <c r="J296" s="285" t="s">
        <v>791</v>
      </c>
    </row>
    <row r="297" spans="1:10" ht="15.5">
      <c r="A297" s="4">
        <f t="shared" si="4"/>
        <v>296</v>
      </c>
      <c r="B297" s="49" t="s">
        <v>358</v>
      </c>
      <c r="C297" s="111" t="s">
        <v>1547</v>
      </c>
      <c r="D297" s="49" t="s">
        <v>55</v>
      </c>
      <c r="E297" s="81">
        <v>45781</v>
      </c>
      <c r="F297" s="49">
        <v>297143</v>
      </c>
      <c r="G297" s="49">
        <v>39.459000000000003</v>
      </c>
      <c r="H297" s="111" t="s">
        <v>477</v>
      </c>
      <c r="I297" s="81">
        <v>45795</v>
      </c>
      <c r="J297" s="285" t="s">
        <v>1154</v>
      </c>
    </row>
    <row r="298" spans="1:10" ht="15.5">
      <c r="A298" s="4">
        <f t="shared" si="4"/>
        <v>297</v>
      </c>
      <c r="B298" s="49" t="s">
        <v>396</v>
      </c>
      <c r="C298" s="49" t="s">
        <v>1677</v>
      </c>
      <c r="D298" s="49" t="s">
        <v>80</v>
      </c>
      <c r="E298" s="81">
        <v>45924</v>
      </c>
      <c r="F298" s="49"/>
      <c r="G298" s="49">
        <v>54.417999999999999</v>
      </c>
      <c r="H298" s="111" t="s">
        <v>477</v>
      </c>
      <c r="I298" s="81">
        <v>45935</v>
      </c>
      <c r="J298" s="425" t="s">
        <v>1661</v>
      </c>
    </row>
    <row r="299" spans="1:10" ht="15.5">
      <c r="A299" s="4">
        <f t="shared" si="4"/>
        <v>298</v>
      </c>
      <c r="B299" s="49" t="s">
        <v>403</v>
      </c>
      <c r="C299" s="49" t="s">
        <v>1673</v>
      </c>
      <c r="D299" s="49" t="s">
        <v>37</v>
      </c>
      <c r="E299" s="81">
        <v>45919</v>
      </c>
      <c r="F299" s="49"/>
      <c r="G299" s="49">
        <v>80.408000000000001</v>
      </c>
      <c r="H299" s="111" t="s">
        <v>477</v>
      </c>
      <c r="I299" s="81">
        <v>45935</v>
      </c>
      <c r="J299" s="425" t="s">
        <v>764</v>
      </c>
    </row>
    <row r="300" spans="1:10" ht="15.5">
      <c r="A300" s="4">
        <f t="shared" si="4"/>
        <v>299</v>
      </c>
      <c r="B300" s="49" t="s">
        <v>671</v>
      </c>
      <c r="C300" s="111" t="s">
        <v>1547</v>
      </c>
      <c r="D300" s="49" t="s">
        <v>12</v>
      </c>
      <c r="E300" s="81">
        <v>45788</v>
      </c>
      <c r="F300" s="49">
        <v>286911</v>
      </c>
      <c r="G300" s="49">
        <v>37.729999999999997</v>
      </c>
      <c r="H300" s="111" t="s">
        <v>477</v>
      </c>
      <c r="I300" s="81">
        <v>45796</v>
      </c>
      <c r="J300" s="285" t="s">
        <v>1231</v>
      </c>
    </row>
    <row r="301" spans="1:10" ht="29">
      <c r="A301" s="4">
        <f t="shared" si="4"/>
        <v>300</v>
      </c>
      <c r="B301" s="49" t="s">
        <v>674</v>
      </c>
      <c r="C301" s="49" t="s">
        <v>1547</v>
      </c>
      <c r="D301" s="49" t="s">
        <v>12</v>
      </c>
      <c r="E301" s="81">
        <v>45790</v>
      </c>
      <c r="F301" s="64"/>
      <c r="G301" s="49">
        <v>37.729999999999997</v>
      </c>
      <c r="H301" s="111" t="s">
        <v>477</v>
      </c>
      <c r="I301" s="81">
        <v>45834</v>
      </c>
      <c r="J301" s="425" t="s">
        <v>1603</v>
      </c>
    </row>
    <row r="302" spans="1:10" ht="15.5">
      <c r="A302" s="4">
        <f t="shared" si="4"/>
        <v>301</v>
      </c>
      <c r="B302" s="49" t="s">
        <v>675</v>
      </c>
      <c r="C302" s="111" t="s">
        <v>1546</v>
      </c>
      <c r="D302" s="49" t="s">
        <v>1322</v>
      </c>
      <c r="E302" s="81">
        <v>45761</v>
      </c>
      <c r="F302" s="49">
        <v>585620</v>
      </c>
      <c r="G302" s="49">
        <v>77.718000000000004</v>
      </c>
      <c r="H302" s="111" t="s">
        <v>477</v>
      </c>
      <c r="I302" s="81">
        <v>45777</v>
      </c>
      <c r="J302" s="425" t="s">
        <v>1235</v>
      </c>
    </row>
    <row r="303" spans="1:10" ht="15.5">
      <c r="A303" s="4">
        <f t="shared" si="4"/>
        <v>302</v>
      </c>
      <c r="B303" s="49" t="s">
        <v>676</v>
      </c>
      <c r="C303" s="111" t="s">
        <v>1547</v>
      </c>
      <c r="D303" s="49" t="s">
        <v>22</v>
      </c>
      <c r="E303" s="81">
        <v>45783</v>
      </c>
      <c r="F303" s="49">
        <v>357181</v>
      </c>
      <c r="G303" s="49">
        <v>46.622999999999998</v>
      </c>
      <c r="H303" s="111" t="s">
        <v>477</v>
      </c>
      <c r="I303" s="81">
        <v>45795</v>
      </c>
      <c r="J303" s="285" t="s">
        <v>1052</v>
      </c>
    </row>
    <row r="304" spans="1:10" ht="15.5">
      <c r="A304" s="4">
        <f t="shared" si="4"/>
        <v>303</v>
      </c>
      <c r="B304" s="49" t="s">
        <v>677</v>
      </c>
      <c r="C304" s="111" t="s">
        <v>1547</v>
      </c>
      <c r="D304" s="49" t="s">
        <v>22</v>
      </c>
      <c r="E304" s="81">
        <v>45764</v>
      </c>
      <c r="F304" s="49">
        <v>357181</v>
      </c>
      <c r="G304" s="49">
        <v>46.622999999999998</v>
      </c>
      <c r="H304" s="111" t="s">
        <v>477</v>
      </c>
      <c r="I304" s="81">
        <v>45777</v>
      </c>
      <c r="J304" s="285" t="s">
        <v>1231</v>
      </c>
    </row>
    <row r="305" spans="1:10" ht="15.5">
      <c r="A305" s="4">
        <f t="shared" si="4"/>
        <v>304</v>
      </c>
      <c r="B305" s="49" t="s">
        <v>678</v>
      </c>
      <c r="C305" s="111" t="s">
        <v>1547</v>
      </c>
      <c r="D305" s="49" t="s">
        <v>71</v>
      </c>
      <c r="E305" s="81">
        <v>45786</v>
      </c>
      <c r="F305" s="49">
        <v>342192</v>
      </c>
      <c r="G305" s="49">
        <v>44.728000000000002</v>
      </c>
      <c r="H305" s="111" t="s">
        <v>477</v>
      </c>
      <c r="I305" s="81">
        <v>45797</v>
      </c>
      <c r="J305" s="425" t="s">
        <v>1068</v>
      </c>
    </row>
    <row r="306" spans="1:10" ht="15.5">
      <c r="A306" s="4">
        <f t="shared" si="4"/>
        <v>305</v>
      </c>
      <c r="B306" s="49" t="s">
        <v>679</v>
      </c>
      <c r="C306" s="111" t="s">
        <v>1547</v>
      </c>
      <c r="D306" s="49" t="s">
        <v>55</v>
      </c>
      <c r="E306" s="81">
        <v>45764</v>
      </c>
      <c r="F306" s="49">
        <v>297143</v>
      </c>
      <c r="G306" s="49">
        <v>39.459000000000003</v>
      </c>
      <c r="H306" s="111" t="s">
        <v>477</v>
      </c>
      <c r="I306" s="81">
        <v>45782</v>
      </c>
      <c r="J306" s="425" t="s">
        <v>1068</v>
      </c>
    </row>
    <row r="307" spans="1:10" ht="15.5">
      <c r="A307" s="4">
        <f t="shared" si="4"/>
        <v>306</v>
      </c>
      <c r="B307" s="49" t="s">
        <v>680</v>
      </c>
      <c r="C307" s="111" t="s">
        <v>1547</v>
      </c>
      <c r="D307" s="49" t="s">
        <v>12</v>
      </c>
      <c r="E307" s="81">
        <v>45748</v>
      </c>
      <c r="F307" s="49">
        <v>286911</v>
      </c>
      <c r="G307" s="154">
        <v>37.729999999999997</v>
      </c>
      <c r="H307" s="111" t="s">
        <v>477</v>
      </c>
      <c r="I307" s="81">
        <v>45759</v>
      </c>
      <c r="J307" s="285" t="s">
        <v>1231</v>
      </c>
    </row>
    <row r="308" spans="1:10" ht="15.5">
      <c r="A308" s="4">
        <f t="shared" si="4"/>
        <v>307</v>
      </c>
      <c r="B308" s="49" t="s">
        <v>681</v>
      </c>
      <c r="C308" s="111" t="s">
        <v>1547</v>
      </c>
      <c r="D308" s="49" t="s">
        <v>12</v>
      </c>
      <c r="E308" s="81">
        <v>45776</v>
      </c>
      <c r="F308" s="49">
        <v>286911</v>
      </c>
      <c r="G308" s="49">
        <v>37.729999999999997</v>
      </c>
      <c r="H308" s="111" t="s">
        <v>477</v>
      </c>
      <c r="I308" s="81">
        <v>45786</v>
      </c>
      <c r="J308" s="425" t="s">
        <v>1020</v>
      </c>
    </row>
    <row r="309" spans="1:10" ht="15.5">
      <c r="A309" s="4">
        <f t="shared" si="4"/>
        <v>308</v>
      </c>
      <c r="B309" s="49" t="s">
        <v>682</v>
      </c>
      <c r="C309" s="111" t="s">
        <v>1549</v>
      </c>
      <c r="D309" s="49" t="s">
        <v>25</v>
      </c>
      <c r="E309" s="81">
        <v>45702</v>
      </c>
      <c r="F309" s="49">
        <v>403998</v>
      </c>
      <c r="G309" s="49">
        <v>54.417999999999999</v>
      </c>
      <c r="H309" s="111" t="s">
        <v>477</v>
      </c>
      <c r="I309" s="81">
        <v>45714</v>
      </c>
      <c r="J309" s="425" t="s">
        <v>1113</v>
      </c>
    </row>
    <row r="310" spans="1:10" ht="15.5">
      <c r="A310" s="4">
        <f t="shared" si="4"/>
        <v>309</v>
      </c>
      <c r="B310" s="49" t="s">
        <v>405</v>
      </c>
      <c r="C310" s="111" t="s">
        <v>1547</v>
      </c>
      <c r="D310" s="49" t="s">
        <v>12</v>
      </c>
      <c r="E310" s="81">
        <v>45760</v>
      </c>
      <c r="F310" s="49">
        <v>286911</v>
      </c>
      <c r="G310" s="49">
        <v>37.729999999999997</v>
      </c>
      <c r="H310" s="111" t="s">
        <v>477</v>
      </c>
      <c r="I310" s="81">
        <v>45768</v>
      </c>
      <c r="J310" s="285" t="s">
        <v>1231</v>
      </c>
    </row>
    <row r="311" spans="1:10" ht="15.5">
      <c r="A311" s="4">
        <f t="shared" si="4"/>
        <v>310</v>
      </c>
      <c r="B311" s="49" t="s">
        <v>406</v>
      </c>
      <c r="C311" s="111" t="s">
        <v>1547</v>
      </c>
      <c r="D311" s="49" t="s">
        <v>12</v>
      </c>
      <c r="E311" s="81">
        <v>45717</v>
      </c>
      <c r="F311" s="49">
        <v>286911</v>
      </c>
      <c r="G311" s="154">
        <v>37.729999999999997</v>
      </c>
      <c r="H311" s="111" t="s">
        <v>477</v>
      </c>
      <c r="I311" s="81">
        <v>45725</v>
      </c>
      <c r="J311" s="425" t="s">
        <v>1113</v>
      </c>
    </row>
    <row r="312" spans="1:10" ht="15.5">
      <c r="A312" s="4">
        <f t="shared" si="4"/>
        <v>311</v>
      </c>
      <c r="B312" s="49" t="s">
        <v>407</v>
      </c>
      <c r="C312" s="111" t="s">
        <v>1547</v>
      </c>
      <c r="D312" s="49" t="s">
        <v>12</v>
      </c>
      <c r="E312" s="81">
        <v>45726</v>
      </c>
      <c r="F312" s="49">
        <v>286911</v>
      </c>
      <c r="G312" s="154">
        <v>37.729999999999997</v>
      </c>
      <c r="H312" s="111" t="s">
        <v>477</v>
      </c>
      <c r="I312" s="81">
        <v>45734</v>
      </c>
      <c r="J312" s="425" t="s">
        <v>1113</v>
      </c>
    </row>
    <row r="313" spans="1:10" ht="15.5">
      <c r="A313" s="4">
        <f t="shared" si="4"/>
        <v>312</v>
      </c>
      <c r="B313" s="49" t="s">
        <v>408</v>
      </c>
      <c r="C313" s="111" t="s">
        <v>1545</v>
      </c>
      <c r="D313" s="49" t="s">
        <v>37</v>
      </c>
      <c r="E313" s="81">
        <v>45737</v>
      </c>
      <c r="F313" s="49">
        <v>604881</v>
      </c>
      <c r="G313" s="49">
        <v>80.408000000000001</v>
      </c>
      <c r="H313" s="111" t="s">
        <v>477</v>
      </c>
      <c r="I313" s="81">
        <v>45759</v>
      </c>
      <c r="J313" s="425" t="s">
        <v>1113</v>
      </c>
    </row>
    <row r="314" spans="1:10" ht="15.5">
      <c r="A314" s="4">
        <f t="shared" si="4"/>
        <v>313</v>
      </c>
      <c r="B314" s="49" t="s">
        <v>409</v>
      </c>
      <c r="C314" s="111" t="s">
        <v>1547</v>
      </c>
      <c r="D314" s="49" t="s">
        <v>11</v>
      </c>
      <c r="E314" s="81">
        <v>45702</v>
      </c>
      <c r="F314" s="49">
        <v>273608.93</v>
      </c>
      <c r="G314" s="49">
        <v>36.045000000000002</v>
      </c>
      <c r="H314" s="111" t="s">
        <v>477</v>
      </c>
      <c r="I314" s="81">
        <v>45712</v>
      </c>
      <c r="J314" s="285" t="s">
        <v>794</v>
      </c>
    </row>
    <row r="315" spans="1:10" ht="15.5">
      <c r="A315" s="4">
        <f t="shared" si="4"/>
        <v>314</v>
      </c>
      <c r="B315" s="49" t="s">
        <v>410</v>
      </c>
      <c r="C315" s="111" t="s">
        <v>1549</v>
      </c>
      <c r="D315" s="49" t="s">
        <v>166</v>
      </c>
      <c r="E315" s="81">
        <v>45629</v>
      </c>
      <c r="F315" s="49">
        <v>503365</v>
      </c>
      <c r="G315" s="49">
        <v>65.757000000000005</v>
      </c>
      <c r="H315" s="111" t="s">
        <v>477</v>
      </c>
      <c r="I315" s="81">
        <v>45654</v>
      </c>
      <c r="J315" s="425" t="s">
        <v>1020</v>
      </c>
    </row>
    <row r="316" spans="1:10" ht="15.5">
      <c r="A316" s="4">
        <f t="shared" si="4"/>
        <v>315</v>
      </c>
      <c r="B316" s="49" t="s">
        <v>411</v>
      </c>
      <c r="C316" s="111" t="s">
        <v>1546</v>
      </c>
      <c r="D316" s="49" t="s">
        <v>331</v>
      </c>
      <c r="E316" s="81">
        <v>45734</v>
      </c>
      <c r="F316" s="49">
        <v>780122</v>
      </c>
      <c r="G316" s="49">
        <v>97.933999999999997</v>
      </c>
      <c r="H316" s="111" t="s">
        <v>477</v>
      </c>
      <c r="I316" s="81">
        <v>45758</v>
      </c>
      <c r="J316" s="425" t="s">
        <v>1235</v>
      </c>
    </row>
    <row r="317" spans="1:10" ht="15.5">
      <c r="A317" s="4">
        <f t="shared" si="4"/>
        <v>316</v>
      </c>
      <c r="B317" s="49" t="s">
        <v>412</v>
      </c>
      <c r="C317" s="111" t="s">
        <v>1546</v>
      </c>
      <c r="D317" s="49" t="s">
        <v>10</v>
      </c>
      <c r="E317" s="81">
        <v>45689</v>
      </c>
      <c r="F317" s="49">
        <v>470077</v>
      </c>
      <c r="G317" s="49">
        <v>64.254000000000005</v>
      </c>
      <c r="H317" s="111" t="s">
        <v>477</v>
      </c>
      <c r="I317" s="81">
        <v>45705</v>
      </c>
      <c r="J317" s="425" t="s">
        <v>1020</v>
      </c>
    </row>
    <row r="318" spans="1:10" ht="15.5">
      <c r="A318" s="4">
        <f t="shared" si="4"/>
        <v>317</v>
      </c>
      <c r="B318" s="49" t="s">
        <v>413</v>
      </c>
      <c r="C318" s="111" t="s">
        <v>1549</v>
      </c>
      <c r="D318" s="49" t="s">
        <v>25</v>
      </c>
      <c r="E318" s="81">
        <v>45600</v>
      </c>
      <c r="F318" s="49">
        <v>403998</v>
      </c>
      <c r="G318" s="49">
        <v>54.417999999999999</v>
      </c>
      <c r="H318" s="111" t="s">
        <v>477</v>
      </c>
      <c r="I318" s="81">
        <v>45617</v>
      </c>
      <c r="J318" s="425" t="s">
        <v>1020</v>
      </c>
    </row>
    <row r="319" spans="1:10" ht="15.5">
      <c r="A319" s="4">
        <f t="shared" si="4"/>
        <v>318</v>
      </c>
      <c r="B319" s="49" t="s">
        <v>414</v>
      </c>
      <c r="C319" s="111" t="s">
        <v>1545</v>
      </c>
      <c r="D319" s="49" t="s">
        <v>153</v>
      </c>
      <c r="E319" s="81">
        <v>45623</v>
      </c>
      <c r="F319" s="49">
        <v>635073</v>
      </c>
      <c r="G319" s="49">
        <v>84.299000000000007</v>
      </c>
      <c r="H319" s="111" t="s">
        <v>477</v>
      </c>
      <c r="I319" s="81">
        <v>45647</v>
      </c>
      <c r="J319" s="425" t="s">
        <v>1020</v>
      </c>
    </row>
    <row r="320" spans="1:10" ht="15.5">
      <c r="A320" s="4">
        <f t="shared" si="4"/>
        <v>319</v>
      </c>
      <c r="B320" s="49" t="s">
        <v>415</v>
      </c>
      <c r="C320" s="111" t="s">
        <v>1547</v>
      </c>
      <c r="D320" s="49" t="s">
        <v>71</v>
      </c>
      <c r="E320" s="81">
        <v>45676</v>
      </c>
      <c r="F320" s="49">
        <v>342192</v>
      </c>
      <c r="G320" s="49">
        <v>44.728000000000002</v>
      </c>
      <c r="H320" s="111" t="s">
        <v>477</v>
      </c>
      <c r="I320" s="81">
        <v>45684</v>
      </c>
      <c r="J320" s="425" t="s">
        <v>1031</v>
      </c>
    </row>
    <row r="321" spans="1:10" ht="15.5">
      <c r="A321" s="4">
        <f t="shared" si="4"/>
        <v>320</v>
      </c>
      <c r="B321" s="49" t="s">
        <v>416</v>
      </c>
      <c r="C321" s="111" t="s">
        <v>1547</v>
      </c>
      <c r="D321" s="49" t="s">
        <v>12</v>
      </c>
      <c r="E321" s="81">
        <v>45660</v>
      </c>
      <c r="F321" s="49">
        <v>286911</v>
      </c>
      <c r="G321" s="154">
        <v>37.729999999999997</v>
      </c>
      <c r="H321" s="111" t="s">
        <v>477</v>
      </c>
      <c r="I321" s="81">
        <v>45667</v>
      </c>
      <c r="J321" s="425" t="s">
        <v>1113</v>
      </c>
    </row>
    <row r="322" spans="1:10" ht="15.5">
      <c r="A322" s="4">
        <f t="shared" si="4"/>
        <v>321</v>
      </c>
      <c r="B322" s="49" t="s">
        <v>683</v>
      </c>
      <c r="C322" s="111" t="s">
        <v>1547</v>
      </c>
      <c r="D322" s="49" t="s">
        <v>55</v>
      </c>
      <c r="E322" s="81">
        <v>45652</v>
      </c>
      <c r="F322" s="49">
        <v>297143</v>
      </c>
      <c r="G322" s="49">
        <v>39.459000000000003</v>
      </c>
      <c r="H322" s="111" t="s">
        <v>477</v>
      </c>
      <c r="I322" s="81">
        <v>45659</v>
      </c>
      <c r="J322" s="425" t="s">
        <v>1113</v>
      </c>
    </row>
    <row r="323" spans="1:10" ht="15.5">
      <c r="A323" s="4">
        <f t="shared" si="4"/>
        <v>322</v>
      </c>
      <c r="B323" s="81" t="s">
        <v>684</v>
      </c>
      <c r="C323" s="111" t="s">
        <v>1547</v>
      </c>
      <c r="D323" s="81" t="s">
        <v>12</v>
      </c>
      <c r="E323" s="81">
        <v>45483</v>
      </c>
      <c r="F323" s="49">
        <v>286911</v>
      </c>
      <c r="G323" s="154">
        <v>37.729999999999997</v>
      </c>
      <c r="H323" s="111" t="s">
        <v>477</v>
      </c>
      <c r="I323" s="81">
        <v>45526</v>
      </c>
      <c r="J323" s="285" t="s">
        <v>794</v>
      </c>
    </row>
    <row r="324" spans="1:10" ht="15.5">
      <c r="A324" s="4">
        <f t="shared" ref="A324:A392" si="5">A323+1</f>
        <v>323</v>
      </c>
      <c r="B324" s="49" t="s">
        <v>417</v>
      </c>
      <c r="C324" s="111" t="s">
        <v>1546</v>
      </c>
      <c r="D324" s="81" t="s">
        <v>789</v>
      </c>
      <c r="E324" s="81">
        <v>45534</v>
      </c>
      <c r="F324" s="49">
        <v>470077</v>
      </c>
      <c r="G324" s="154">
        <v>64.254000000000005</v>
      </c>
      <c r="H324" s="111" t="s">
        <v>477</v>
      </c>
      <c r="I324" s="81">
        <v>45558</v>
      </c>
      <c r="J324" s="285" t="s">
        <v>794</v>
      </c>
    </row>
    <row r="325" spans="1:10" ht="15.5">
      <c r="A325" s="4">
        <f t="shared" si="5"/>
        <v>324</v>
      </c>
      <c r="B325" s="49" t="s">
        <v>418</v>
      </c>
      <c r="C325" s="111" t="s">
        <v>1547</v>
      </c>
      <c r="D325" s="49" t="s">
        <v>12</v>
      </c>
      <c r="E325" s="81">
        <v>45666</v>
      </c>
      <c r="F325" s="49">
        <v>286911</v>
      </c>
      <c r="G325" s="154">
        <v>37.729999999999997</v>
      </c>
      <c r="H325" s="111" t="s">
        <v>477</v>
      </c>
      <c r="I325" s="81">
        <v>45674</v>
      </c>
      <c r="J325" s="425" t="s">
        <v>1031</v>
      </c>
    </row>
    <row r="326" spans="1:10" ht="15.5">
      <c r="A326" s="4">
        <f t="shared" si="5"/>
        <v>325</v>
      </c>
      <c r="B326" s="49" t="s">
        <v>608</v>
      </c>
      <c r="C326" s="111" t="s">
        <v>1547</v>
      </c>
      <c r="D326" s="49" t="s">
        <v>11</v>
      </c>
      <c r="E326" s="81">
        <v>45558</v>
      </c>
      <c r="F326" s="49">
        <v>273608.93</v>
      </c>
      <c r="G326" s="49">
        <v>36.043999999999997</v>
      </c>
      <c r="H326" s="111" t="s">
        <v>477</v>
      </c>
      <c r="I326" s="81">
        <v>45589</v>
      </c>
      <c r="J326" s="285" t="s">
        <v>794</v>
      </c>
    </row>
    <row r="327" spans="1:10" ht="15.5">
      <c r="A327" s="4">
        <f t="shared" si="5"/>
        <v>326</v>
      </c>
      <c r="B327" s="49" t="s">
        <v>607</v>
      </c>
      <c r="C327" s="111" t="s">
        <v>1547</v>
      </c>
      <c r="D327" s="81" t="s">
        <v>12</v>
      </c>
      <c r="E327" s="81">
        <v>45533</v>
      </c>
      <c r="F327" s="49">
        <v>286911</v>
      </c>
      <c r="G327" s="154">
        <v>37.729999999999997</v>
      </c>
      <c r="H327" s="111" t="s">
        <v>477</v>
      </c>
      <c r="I327" s="81">
        <v>45571</v>
      </c>
      <c r="J327" s="425" t="s">
        <v>841</v>
      </c>
    </row>
    <row r="328" spans="1:10" ht="15.5">
      <c r="A328" s="4">
        <f t="shared" si="5"/>
        <v>327</v>
      </c>
      <c r="B328" s="49" t="s">
        <v>648</v>
      </c>
      <c r="C328" s="111" t="s">
        <v>1547</v>
      </c>
      <c r="D328" s="49" t="s">
        <v>12</v>
      </c>
      <c r="E328" s="81">
        <v>45594</v>
      </c>
      <c r="F328" s="49">
        <v>286911</v>
      </c>
      <c r="G328" s="154">
        <v>37.729999999999997</v>
      </c>
      <c r="H328" s="111" t="s">
        <v>477</v>
      </c>
      <c r="I328" s="81">
        <v>45612</v>
      </c>
      <c r="J328" s="425" t="s">
        <v>983</v>
      </c>
    </row>
    <row r="329" spans="1:10" ht="15.5">
      <c r="A329" s="4">
        <f t="shared" si="5"/>
        <v>328</v>
      </c>
      <c r="B329" s="49" t="s">
        <v>419</v>
      </c>
      <c r="C329" s="111" t="s">
        <v>1545</v>
      </c>
      <c r="D329" s="49" t="s">
        <v>9</v>
      </c>
      <c r="E329" s="81">
        <v>45606</v>
      </c>
      <c r="F329" s="49">
        <v>1003256</v>
      </c>
      <c r="G329" s="99">
        <v>129.34100000000001</v>
      </c>
      <c r="H329" s="111" t="s">
        <v>477</v>
      </c>
      <c r="I329" s="81">
        <v>45649</v>
      </c>
      <c r="J329" s="425" t="s">
        <v>1113</v>
      </c>
    </row>
    <row r="330" spans="1:10" ht="15.5">
      <c r="A330" s="4">
        <f t="shared" si="5"/>
        <v>329</v>
      </c>
      <c r="B330" s="49" t="s">
        <v>420</v>
      </c>
      <c r="C330" s="111" t="s">
        <v>1545</v>
      </c>
      <c r="D330" s="49" t="s">
        <v>9</v>
      </c>
      <c r="E330" s="81">
        <v>45546</v>
      </c>
      <c r="F330" s="49">
        <v>1003256</v>
      </c>
      <c r="G330" s="49">
        <v>129.34100000000001</v>
      </c>
      <c r="H330" s="111" t="s">
        <v>477</v>
      </c>
      <c r="I330" s="81">
        <v>45596</v>
      </c>
      <c r="J330" s="425" t="s">
        <v>1554</v>
      </c>
    </row>
    <row r="331" spans="1:10" ht="15.5">
      <c r="A331" s="4">
        <f t="shared" si="5"/>
        <v>330</v>
      </c>
      <c r="B331" s="49" t="s">
        <v>421</v>
      </c>
      <c r="C331" s="111" t="s">
        <v>1546</v>
      </c>
      <c r="D331" s="49" t="s">
        <v>365</v>
      </c>
      <c r="E331" s="81">
        <v>45619</v>
      </c>
      <c r="F331" s="49">
        <v>780122</v>
      </c>
      <c r="G331" s="49">
        <v>97.933999999999997</v>
      </c>
      <c r="H331" s="111" t="s">
        <v>477</v>
      </c>
      <c r="I331" s="81">
        <v>45654</v>
      </c>
      <c r="J331" s="285" t="s">
        <v>794</v>
      </c>
    </row>
    <row r="332" spans="1:10" ht="15.5">
      <c r="A332" s="4">
        <f t="shared" si="5"/>
        <v>331</v>
      </c>
      <c r="B332" s="49" t="s">
        <v>422</v>
      </c>
      <c r="C332" s="111" t="s">
        <v>1550</v>
      </c>
      <c r="D332" s="49" t="s">
        <v>192</v>
      </c>
      <c r="E332" s="81">
        <v>45675</v>
      </c>
      <c r="F332" s="49">
        <v>680590</v>
      </c>
      <c r="G332" s="49">
        <v>89.146000000000001</v>
      </c>
      <c r="H332" s="111" t="s">
        <v>477</v>
      </c>
      <c r="I332" s="81">
        <v>45699</v>
      </c>
      <c r="J332" s="285" t="s">
        <v>794</v>
      </c>
    </row>
    <row r="333" spans="1:10" ht="15.5">
      <c r="A333" s="4">
        <f t="shared" si="5"/>
        <v>332</v>
      </c>
      <c r="B333" s="49" t="s">
        <v>423</v>
      </c>
      <c r="C333" s="111" t="s">
        <v>1547</v>
      </c>
      <c r="D333" s="49" t="s">
        <v>12</v>
      </c>
      <c r="E333" s="81">
        <v>45590</v>
      </c>
      <c r="F333" s="49">
        <v>286911</v>
      </c>
      <c r="G333" s="154">
        <v>37.729999999999997</v>
      </c>
      <c r="H333" s="111" t="s">
        <v>477</v>
      </c>
      <c r="I333" s="81">
        <v>45603</v>
      </c>
      <c r="J333" s="285" t="s">
        <v>794</v>
      </c>
    </row>
    <row r="334" spans="1:10" ht="15.5">
      <c r="A334" s="4">
        <f t="shared" si="5"/>
        <v>333</v>
      </c>
      <c r="B334" s="49" t="s">
        <v>424</v>
      </c>
      <c r="C334" s="111" t="s">
        <v>1546</v>
      </c>
      <c r="D334" s="49" t="s">
        <v>70</v>
      </c>
      <c r="E334" s="81">
        <v>45657</v>
      </c>
      <c r="F334" s="49">
        <v>470077</v>
      </c>
      <c r="G334" s="49">
        <v>64.254000000000005</v>
      </c>
      <c r="H334" s="111" t="s">
        <v>477</v>
      </c>
      <c r="I334" s="81">
        <v>45670</v>
      </c>
      <c r="J334" s="285" t="s">
        <v>794</v>
      </c>
    </row>
    <row r="335" spans="1:10" ht="15.5">
      <c r="A335" s="4">
        <f t="shared" si="5"/>
        <v>334</v>
      </c>
      <c r="B335" s="49" t="s">
        <v>425</v>
      </c>
      <c r="C335" s="111" t="s">
        <v>1546</v>
      </c>
      <c r="D335" s="49" t="s">
        <v>53</v>
      </c>
      <c r="E335" s="81">
        <v>45613</v>
      </c>
      <c r="F335" s="49">
        <v>559332</v>
      </c>
      <c r="G335" s="49">
        <v>74.632000000000005</v>
      </c>
      <c r="H335" s="111" t="s">
        <v>477</v>
      </c>
      <c r="I335" s="81">
        <v>45636</v>
      </c>
      <c r="J335" s="425" t="s">
        <v>1060</v>
      </c>
    </row>
    <row r="336" spans="1:10" ht="15.5">
      <c r="A336" s="4">
        <f t="shared" si="5"/>
        <v>335</v>
      </c>
      <c r="B336" s="49" t="s">
        <v>426</v>
      </c>
      <c r="C336" s="111" t="s">
        <v>1549</v>
      </c>
      <c r="D336" s="49" t="s">
        <v>69</v>
      </c>
      <c r="E336" s="81">
        <v>45565</v>
      </c>
      <c r="F336" s="49">
        <v>424198</v>
      </c>
      <c r="G336" s="49">
        <v>56.863</v>
      </c>
      <c r="H336" s="111" t="s">
        <v>477</v>
      </c>
      <c r="I336" s="81">
        <v>45596</v>
      </c>
      <c r="J336" s="425" t="s">
        <v>983</v>
      </c>
    </row>
    <row r="337" spans="1:10" ht="15.5">
      <c r="A337" s="4">
        <f t="shared" si="5"/>
        <v>336</v>
      </c>
      <c r="B337" s="49" t="s">
        <v>427</v>
      </c>
      <c r="C337" s="111" t="s">
        <v>1549</v>
      </c>
      <c r="D337" s="49" t="s">
        <v>80</v>
      </c>
      <c r="E337" s="81">
        <v>45654</v>
      </c>
      <c r="F337" s="49">
        <v>403998</v>
      </c>
      <c r="G337" s="49">
        <v>54.417999999999999</v>
      </c>
      <c r="H337" s="111" t="s">
        <v>477</v>
      </c>
      <c r="I337" s="81">
        <v>45669</v>
      </c>
      <c r="J337" s="425" t="s">
        <v>1020</v>
      </c>
    </row>
    <row r="338" spans="1:10" ht="15.5">
      <c r="A338" s="4">
        <f t="shared" si="5"/>
        <v>337</v>
      </c>
      <c r="B338" s="49" t="s">
        <v>649</v>
      </c>
      <c r="C338" s="111" t="s">
        <v>1549</v>
      </c>
      <c r="D338" s="49" t="s">
        <v>23</v>
      </c>
      <c r="E338" s="81">
        <v>45670</v>
      </c>
      <c r="F338" s="49">
        <v>480757</v>
      </c>
      <c r="G338" s="49">
        <v>63.509</v>
      </c>
      <c r="H338" s="111" t="s">
        <v>477</v>
      </c>
      <c r="I338" s="81">
        <v>45686</v>
      </c>
      <c r="J338" s="425" t="s">
        <v>1020</v>
      </c>
    </row>
    <row r="339" spans="1:10" ht="15.5">
      <c r="A339" s="4">
        <f t="shared" si="5"/>
        <v>338</v>
      </c>
      <c r="B339" s="49" t="s">
        <v>685</v>
      </c>
      <c r="C339" s="111" t="s">
        <v>1547</v>
      </c>
      <c r="D339" s="49" t="s">
        <v>12</v>
      </c>
      <c r="E339" s="81">
        <v>45692</v>
      </c>
      <c r="F339" s="49">
        <v>286911</v>
      </c>
      <c r="G339" s="154">
        <v>37.729999999999997</v>
      </c>
      <c r="H339" s="111" t="s">
        <v>477</v>
      </c>
      <c r="I339" s="81">
        <v>45700</v>
      </c>
      <c r="J339" s="425" t="s">
        <v>1113</v>
      </c>
    </row>
    <row r="340" spans="1:10" ht="29">
      <c r="A340" s="4">
        <f t="shared" si="5"/>
        <v>339</v>
      </c>
      <c r="B340" s="49" t="s">
        <v>428</v>
      </c>
      <c r="C340" s="111" t="s">
        <v>1546</v>
      </c>
      <c r="D340" s="49" t="s">
        <v>1185</v>
      </c>
      <c r="E340" s="81">
        <v>45678</v>
      </c>
      <c r="F340" s="49">
        <v>585620</v>
      </c>
      <c r="G340" s="49">
        <v>77.718000000000004</v>
      </c>
      <c r="H340" s="111" t="s">
        <v>477</v>
      </c>
      <c r="I340" s="81">
        <v>45688</v>
      </c>
      <c r="J340" s="425" t="s">
        <v>1113</v>
      </c>
    </row>
    <row r="341" spans="1:10" ht="29">
      <c r="A341" s="4">
        <f t="shared" si="5"/>
        <v>340</v>
      </c>
      <c r="B341" s="49" t="s">
        <v>609</v>
      </c>
      <c r="C341" s="111" t="s">
        <v>1546</v>
      </c>
      <c r="D341" s="49" t="s">
        <v>1224</v>
      </c>
      <c r="E341" s="81">
        <v>45709</v>
      </c>
      <c r="F341" s="49"/>
      <c r="G341" s="49">
        <v>77.718000000000004</v>
      </c>
      <c r="H341" s="111" t="s">
        <v>477</v>
      </c>
      <c r="I341" s="81">
        <v>45734</v>
      </c>
      <c r="J341" s="425" t="s">
        <v>1020</v>
      </c>
    </row>
    <row r="342" spans="1:10" ht="15.5">
      <c r="A342" s="4">
        <f t="shared" si="5"/>
        <v>341</v>
      </c>
      <c r="B342" s="49" t="s">
        <v>686</v>
      </c>
      <c r="C342" s="111" t="s">
        <v>1547</v>
      </c>
      <c r="D342" s="49" t="s">
        <v>12</v>
      </c>
      <c r="E342" s="81">
        <v>45715</v>
      </c>
      <c r="F342" s="49">
        <v>286911</v>
      </c>
      <c r="G342" s="154">
        <v>37.729999999999997</v>
      </c>
      <c r="H342" s="111" t="s">
        <v>477</v>
      </c>
      <c r="I342" s="81">
        <v>45721</v>
      </c>
      <c r="J342" s="425" t="s">
        <v>1031</v>
      </c>
    </row>
    <row r="343" spans="1:10" ht="15.5">
      <c r="A343" s="4">
        <f t="shared" si="5"/>
        <v>342</v>
      </c>
      <c r="B343" s="49" t="s">
        <v>687</v>
      </c>
      <c r="C343" s="111" t="s">
        <v>1547</v>
      </c>
      <c r="D343" s="49" t="s">
        <v>11</v>
      </c>
      <c r="E343" s="81">
        <v>45723</v>
      </c>
      <c r="F343" s="49">
        <v>273608.93</v>
      </c>
      <c r="G343" s="49">
        <v>36.045000000000002</v>
      </c>
      <c r="H343" s="111" t="s">
        <v>477</v>
      </c>
      <c r="I343" s="81">
        <v>45731</v>
      </c>
      <c r="J343" s="425" t="s">
        <v>1031</v>
      </c>
    </row>
    <row r="344" spans="1:10" ht="15.5">
      <c r="A344" s="4">
        <f t="shared" si="5"/>
        <v>343</v>
      </c>
      <c r="B344" s="81" t="s">
        <v>688</v>
      </c>
      <c r="C344" s="111" t="s">
        <v>1547</v>
      </c>
      <c r="D344" s="81" t="s">
        <v>12</v>
      </c>
      <c r="E344" s="81">
        <v>45525</v>
      </c>
      <c r="F344" s="49">
        <v>286911</v>
      </c>
      <c r="G344" s="154">
        <v>37.729999999999997</v>
      </c>
      <c r="H344" s="111" t="s">
        <v>477</v>
      </c>
      <c r="I344" s="81">
        <v>45548</v>
      </c>
      <c r="J344" s="425" t="s">
        <v>1554</v>
      </c>
    </row>
    <row r="345" spans="1:10" ht="15.5">
      <c r="A345" s="4">
        <f t="shared" si="5"/>
        <v>344</v>
      </c>
      <c r="B345" s="49" t="s">
        <v>429</v>
      </c>
      <c r="C345" s="111" t="s">
        <v>1545</v>
      </c>
      <c r="D345" s="49" t="s">
        <v>54</v>
      </c>
      <c r="E345" s="81">
        <v>45606</v>
      </c>
      <c r="F345" s="49">
        <v>719574</v>
      </c>
      <c r="G345" s="99" t="s">
        <v>1044</v>
      </c>
      <c r="H345" s="111" t="s">
        <v>477</v>
      </c>
      <c r="I345" s="81">
        <v>45633</v>
      </c>
      <c r="J345" s="425" t="s">
        <v>1031</v>
      </c>
    </row>
    <row r="346" spans="1:10" ht="15.5">
      <c r="A346" s="4">
        <f t="shared" si="5"/>
        <v>345</v>
      </c>
      <c r="B346" s="49" t="s">
        <v>430</v>
      </c>
      <c r="C346" s="111" t="s">
        <v>1545</v>
      </c>
      <c r="D346" s="49" t="s">
        <v>37</v>
      </c>
      <c r="E346" s="81">
        <v>45742</v>
      </c>
      <c r="F346" s="49">
        <v>604881</v>
      </c>
      <c r="G346" s="49">
        <v>80.408000000000001</v>
      </c>
      <c r="H346" s="111" t="s">
        <v>477</v>
      </c>
      <c r="I346" s="81">
        <v>45748</v>
      </c>
      <c r="J346" s="425" t="s">
        <v>1055</v>
      </c>
    </row>
    <row r="347" spans="1:10" ht="15.5">
      <c r="A347" s="4">
        <f t="shared" si="5"/>
        <v>346</v>
      </c>
      <c r="B347" s="49" t="s">
        <v>431</v>
      </c>
      <c r="C347" s="111" t="s">
        <v>1547</v>
      </c>
      <c r="D347" s="49" t="s">
        <v>12</v>
      </c>
      <c r="E347" s="81">
        <v>45654</v>
      </c>
      <c r="F347" s="49">
        <v>286911</v>
      </c>
      <c r="G347" s="154">
        <v>37.729999999999997</v>
      </c>
      <c r="H347" s="111" t="s">
        <v>477</v>
      </c>
      <c r="I347" s="81">
        <v>45664</v>
      </c>
      <c r="J347" s="425" t="s">
        <v>1031</v>
      </c>
    </row>
    <row r="348" spans="1:10" ht="15.5">
      <c r="A348" s="4">
        <f t="shared" si="5"/>
        <v>347</v>
      </c>
      <c r="B348" s="49" t="s">
        <v>432</v>
      </c>
      <c r="C348" s="111" t="s">
        <v>1547</v>
      </c>
      <c r="D348" s="49" t="s">
        <v>71</v>
      </c>
      <c r="E348" s="81">
        <v>45668</v>
      </c>
      <c r="F348" s="49">
        <v>342192</v>
      </c>
      <c r="G348" s="49">
        <v>44.728000000000002</v>
      </c>
      <c r="H348" s="111" t="s">
        <v>477</v>
      </c>
      <c r="I348" s="81">
        <v>45676</v>
      </c>
      <c r="J348" s="425" t="s">
        <v>1113</v>
      </c>
    </row>
    <row r="349" spans="1:10" ht="15.5">
      <c r="A349" s="4">
        <f t="shared" si="5"/>
        <v>348</v>
      </c>
      <c r="B349" s="49" t="s">
        <v>433</v>
      </c>
      <c r="C349" s="111" t="s">
        <v>1550</v>
      </c>
      <c r="D349" s="49" t="s">
        <v>24</v>
      </c>
      <c r="E349" s="81">
        <v>45710</v>
      </c>
      <c r="F349" s="49">
        <v>546238</v>
      </c>
      <c r="G349" s="49">
        <v>72.238</v>
      </c>
      <c r="H349" s="111" t="s">
        <v>477</v>
      </c>
      <c r="I349" s="81">
        <v>45732</v>
      </c>
      <c r="J349" s="425" t="s">
        <v>1235</v>
      </c>
    </row>
    <row r="350" spans="1:10" ht="15.5">
      <c r="A350" s="4">
        <f t="shared" si="5"/>
        <v>349</v>
      </c>
      <c r="B350" s="49" t="s">
        <v>434</v>
      </c>
      <c r="C350" s="111" t="s">
        <v>1547</v>
      </c>
      <c r="D350" s="49" t="s">
        <v>12</v>
      </c>
      <c r="E350" s="81">
        <v>45637</v>
      </c>
      <c r="F350" s="49">
        <v>286911</v>
      </c>
      <c r="G350" s="154">
        <v>37.729999999999997</v>
      </c>
      <c r="H350" s="111" t="s">
        <v>477</v>
      </c>
      <c r="I350" s="81">
        <v>45650</v>
      </c>
      <c r="J350" s="425" t="s">
        <v>1031</v>
      </c>
    </row>
    <row r="351" spans="1:10" ht="15.5">
      <c r="A351" s="4">
        <f t="shared" si="5"/>
        <v>350</v>
      </c>
      <c r="B351" s="49" t="s">
        <v>435</v>
      </c>
      <c r="C351" s="111" t="s">
        <v>1547</v>
      </c>
      <c r="D351" s="49" t="s">
        <v>55</v>
      </c>
      <c r="E351" s="81">
        <v>45549</v>
      </c>
      <c r="F351" s="49">
        <v>297143</v>
      </c>
      <c r="G351" s="49">
        <v>39.459000000000003</v>
      </c>
      <c r="H351" s="111" t="s">
        <v>477</v>
      </c>
      <c r="I351" s="81">
        <v>45593</v>
      </c>
      <c r="J351" s="425" t="s">
        <v>1020</v>
      </c>
    </row>
    <row r="352" spans="1:10" ht="15.5">
      <c r="A352" s="4">
        <f t="shared" si="5"/>
        <v>351</v>
      </c>
      <c r="B352" s="49" t="s">
        <v>436</v>
      </c>
      <c r="C352" s="111" t="s">
        <v>1547</v>
      </c>
      <c r="D352" s="49" t="s">
        <v>11</v>
      </c>
      <c r="E352" s="81">
        <v>45735</v>
      </c>
      <c r="F352" s="49">
        <v>273608.93</v>
      </c>
      <c r="G352" s="49">
        <v>36.045000000000002</v>
      </c>
      <c r="H352" s="111" t="s">
        <v>477</v>
      </c>
      <c r="I352" s="81">
        <v>45744</v>
      </c>
      <c r="J352" s="425" t="s">
        <v>983</v>
      </c>
    </row>
    <row r="353" spans="1:10" ht="15.5">
      <c r="A353" s="4">
        <f t="shared" si="5"/>
        <v>352</v>
      </c>
      <c r="B353" s="49" t="s">
        <v>437</v>
      </c>
      <c r="C353" s="111" t="s">
        <v>1547</v>
      </c>
      <c r="D353" s="49" t="s">
        <v>12</v>
      </c>
      <c r="E353" s="81">
        <v>45725</v>
      </c>
      <c r="F353" s="49">
        <v>286911</v>
      </c>
      <c r="G353" s="154">
        <v>37.729999999999997</v>
      </c>
      <c r="H353" s="111" t="s">
        <v>477</v>
      </c>
      <c r="I353" s="81">
        <v>45744</v>
      </c>
      <c r="J353" s="285" t="s">
        <v>1001</v>
      </c>
    </row>
    <row r="354" spans="1:10" ht="15.5">
      <c r="A354" s="4">
        <f t="shared" si="5"/>
        <v>353</v>
      </c>
      <c r="B354" s="49" t="s">
        <v>438</v>
      </c>
      <c r="C354" s="111" t="s">
        <v>1547</v>
      </c>
      <c r="D354" s="49" t="s">
        <v>12</v>
      </c>
      <c r="E354" s="81">
        <v>45708</v>
      </c>
      <c r="F354" s="49">
        <v>286911</v>
      </c>
      <c r="G354" s="154">
        <v>37.729999999999997</v>
      </c>
      <c r="H354" s="111" t="s">
        <v>477</v>
      </c>
      <c r="I354" s="81">
        <v>45716</v>
      </c>
      <c r="J354" s="285" t="s">
        <v>1001</v>
      </c>
    </row>
    <row r="355" spans="1:10" ht="15.5">
      <c r="A355" s="4">
        <f t="shared" si="5"/>
        <v>354</v>
      </c>
      <c r="B355" s="49" t="s">
        <v>689</v>
      </c>
      <c r="C355" s="111" t="s">
        <v>1547</v>
      </c>
      <c r="D355" s="49" t="s">
        <v>11</v>
      </c>
      <c r="E355" s="81">
        <v>45699</v>
      </c>
      <c r="F355" s="49">
        <v>273608.93</v>
      </c>
      <c r="G355" s="49">
        <v>36.045000000000002</v>
      </c>
      <c r="H355" s="111" t="s">
        <v>477</v>
      </c>
      <c r="I355" s="81">
        <v>45705</v>
      </c>
      <c r="J355" s="285" t="s">
        <v>1001</v>
      </c>
    </row>
    <row r="356" spans="1:10" ht="15.5">
      <c r="A356" s="4">
        <f t="shared" si="5"/>
        <v>355</v>
      </c>
      <c r="B356" s="49" t="s">
        <v>690</v>
      </c>
      <c r="C356" s="111" t="s">
        <v>1547</v>
      </c>
      <c r="D356" s="49" t="s">
        <v>11</v>
      </c>
      <c r="E356" s="81">
        <v>45705</v>
      </c>
      <c r="F356" s="49">
        <v>273608.93</v>
      </c>
      <c r="G356" s="49">
        <v>36.045000000000002</v>
      </c>
      <c r="H356" s="111" t="s">
        <v>477</v>
      </c>
      <c r="I356" s="81">
        <v>45711</v>
      </c>
      <c r="J356" s="425" t="s">
        <v>1031</v>
      </c>
    </row>
    <row r="357" spans="1:10" ht="15.5">
      <c r="A357" s="4">
        <f t="shared" si="5"/>
        <v>356</v>
      </c>
      <c r="B357" s="49" t="s">
        <v>439</v>
      </c>
      <c r="C357" s="111" t="s">
        <v>1546</v>
      </c>
      <c r="D357" s="49" t="s">
        <v>70</v>
      </c>
      <c r="E357" s="81">
        <v>45693</v>
      </c>
      <c r="F357" s="49">
        <v>470077</v>
      </c>
      <c r="G357" s="49">
        <v>64.254000000000005</v>
      </c>
      <c r="H357" s="111" t="s">
        <v>477</v>
      </c>
      <c r="I357" s="81">
        <v>45703</v>
      </c>
      <c r="J357" s="425" t="s">
        <v>1031</v>
      </c>
    </row>
    <row r="358" spans="1:10" ht="15.5">
      <c r="A358" s="4">
        <f t="shared" si="5"/>
        <v>357</v>
      </c>
      <c r="B358" s="49" t="s">
        <v>440</v>
      </c>
      <c r="C358" s="111" t="s">
        <v>1546</v>
      </c>
      <c r="D358" s="49" t="s">
        <v>10</v>
      </c>
      <c r="E358" s="81">
        <v>45692</v>
      </c>
      <c r="F358" s="49">
        <v>470077</v>
      </c>
      <c r="G358" s="49">
        <v>64.254000000000005</v>
      </c>
      <c r="H358" s="111" t="s">
        <v>477</v>
      </c>
      <c r="I358" s="81">
        <v>45701</v>
      </c>
      <c r="J358" s="425" t="s">
        <v>983</v>
      </c>
    </row>
    <row r="359" spans="1:10" ht="15.5">
      <c r="A359" s="4">
        <f t="shared" si="5"/>
        <v>358</v>
      </c>
      <c r="B359" s="49" t="s">
        <v>441</v>
      </c>
      <c r="C359" s="111" t="s">
        <v>1547</v>
      </c>
      <c r="D359" s="49" t="s">
        <v>11</v>
      </c>
      <c r="E359" s="81">
        <v>45737</v>
      </c>
      <c r="F359" s="49">
        <v>273608.93</v>
      </c>
      <c r="G359" s="49">
        <v>36.045000000000002</v>
      </c>
      <c r="H359" s="111" t="s">
        <v>477</v>
      </c>
      <c r="I359" s="81">
        <v>45741</v>
      </c>
      <c r="J359" s="425" t="s">
        <v>1055</v>
      </c>
    </row>
    <row r="360" spans="1:10" ht="15.5">
      <c r="A360" s="4">
        <f t="shared" si="5"/>
        <v>359</v>
      </c>
      <c r="B360" s="49" t="s">
        <v>442</v>
      </c>
      <c r="C360" s="111" t="s">
        <v>1547</v>
      </c>
      <c r="D360" s="49" t="s">
        <v>12</v>
      </c>
      <c r="E360" s="81">
        <v>45702</v>
      </c>
      <c r="F360" s="49">
        <v>286911</v>
      </c>
      <c r="G360" s="154">
        <v>37.729999999999997</v>
      </c>
      <c r="H360" s="111" t="s">
        <v>477</v>
      </c>
      <c r="I360" s="81">
        <v>45709</v>
      </c>
      <c r="J360" s="425" t="s">
        <v>1060</v>
      </c>
    </row>
    <row r="361" spans="1:10" ht="15.5">
      <c r="A361" s="4">
        <f t="shared" si="5"/>
        <v>360</v>
      </c>
      <c r="B361" s="49" t="s">
        <v>443</v>
      </c>
      <c r="C361" s="111" t="s">
        <v>1547</v>
      </c>
      <c r="D361" s="49" t="s">
        <v>11</v>
      </c>
      <c r="E361" s="81">
        <v>49372</v>
      </c>
      <c r="F361" s="49">
        <v>273608.93</v>
      </c>
      <c r="G361" s="49">
        <v>36.045000000000002</v>
      </c>
      <c r="H361" s="111" t="s">
        <v>477</v>
      </c>
      <c r="I361" s="81">
        <v>45727</v>
      </c>
      <c r="J361" s="425" t="s">
        <v>1060</v>
      </c>
    </row>
    <row r="362" spans="1:10" ht="15.5">
      <c r="A362" s="4">
        <f t="shared" si="5"/>
        <v>361</v>
      </c>
      <c r="B362" s="49" t="s">
        <v>444</v>
      </c>
      <c r="C362" s="111" t="s">
        <v>1547</v>
      </c>
      <c r="D362" s="49" t="s">
        <v>11</v>
      </c>
      <c r="E362" s="81">
        <v>45710</v>
      </c>
      <c r="F362" s="49">
        <v>273608.93</v>
      </c>
      <c r="G362" s="49">
        <v>36.045000000000002</v>
      </c>
      <c r="H362" s="111" t="s">
        <v>477</v>
      </c>
      <c r="I362" s="81">
        <v>45719</v>
      </c>
      <c r="J362" s="425" t="s">
        <v>1060</v>
      </c>
    </row>
    <row r="363" spans="1:10" ht="15.5">
      <c r="A363" s="4">
        <f t="shared" si="5"/>
        <v>362</v>
      </c>
      <c r="B363" s="49" t="s">
        <v>691</v>
      </c>
      <c r="C363" s="111" t="s">
        <v>1547</v>
      </c>
      <c r="D363" s="49" t="s">
        <v>11</v>
      </c>
      <c r="E363" s="81">
        <v>45658</v>
      </c>
      <c r="F363" s="49">
        <v>273608.93</v>
      </c>
      <c r="G363" s="49">
        <v>36.045000000000002</v>
      </c>
      <c r="H363" s="111" t="s">
        <v>477</v>
      </c>
      <c r="I363" s="81">
        <v>45668</v>
      </c>
      <c r="J363" s="425" t="s">
        <v>983</v>
      </c>
    </row>
    <row r="364" spans="1:10" ht="15.5">
      <c r="A364" s="4">
        <f t="shared" si="5"/>
        <v>363</v>
      </c>
      <c r="B364" s="49" t="s">
        <v>445</v>
      </c>
      <c r="C364" s="111" t="s">
        <v>1546</v>
      </c>
      <c r="D364" s="49" t="s">
        <v>53</v>
      </c>
      <c r="E364" s="81">
        <v>45637</v>
      </c>
      <c r="F364" s="49">
        <v>559332</v>
      </c>
      <c r="G364" s="49">
        <v>74.632000000000005</v>
      </c>
      <c r="H364" s="111" t="s">
        <v>477</v>
      </c>
      <c r="I364" s="81">
        <v>45657</v>
      </c>
      <c r="J364" s="425" t="s">
        <v>983</v>
      </c>
    </row>
    <row r="365" spans="1:10" ht="15.5">
      <c r="A365" s="4">
        <f t="shared" si="5"/>
        <v>364</v>
      </c>
      <c r="B365" s="49" t="s">
        <v>446</v>
      </c>
      <c r="C365" s="111" t="s">
        <v>1547</v>
      </c>
      <c r="D365" s="49" t="s">
        <v>22</v>
      </c>
      <c r="E365" s="81">
        <v>45628</v>
      </c>
      <c r="F365" s="49">
        <v>357181</v>
      </c>
      <c r="G365" s="49">
        <v>46.622999999999998</v>
      </c>
      <c r="H365" s="111" t="s">
        <v>477</v>
      </c>
      <c r="I365" s="81">
        <v>45642</v>
      </c>
      <c r="J365" s="425" t="s">
        <v>1068</v>
      </c>
    </row>
    <row r="366" spans="1:10" ht="15.5">
      <c r="A366" s="4">
        <f t="shared" si="5"/>
        <v>365</v>
      </c>
      <c r="B366" s="49" t="s">
        <v>447</v>
      </c>
      <c r="C366" s="111" t="s">
        <v>1547</v>
      </c>
      <c r="D366" s="49" t="s">
        <v>11</v>
      </c>
      <c r="E366" s="81">
        <v>45687</v>
      </c>
      <c r="F366" s="49">
        <v>273608.93</v>
      </c>
      <c r="G366" s="49">
        <v>36.045000000000002</v>
      </c>
      <c r="H366" s="111" t="s">
        <v>477</v>
      </c>
      <c r="I366" s="81">
        <v>45692</v>
      </c>
      <c r="J366" s="425" t="s">
        <v>1031</v>
      </c>
    </row>
    <row r="367" spans="1:10" ht="15.5">
      <c r="A367" s="4">
        <f t="shared" si="5"/>
        <v>366</v>
      </c>
      <c r="B367" s="49" t="s">
        <v>448</v>
      </c>
      <c r="C367" s="111" t="s">
        <v>1547</v>
      </c>
      <c r="D367" s="49" t="s">
        <v>55</v>
      </c>
      <c r="E367" s="81">
        <v>45674</v>
      </c>
      <c r="F367" s="49">
        <v>297143</v>
      </c>
      <c r="G367" s="49">
        <v>39.459000000000003</v>
      </c>
      <c r="H367" s="111" t="s">
        <v>477</v>
      </c>
      <c r="I367" s="81">
        <v>45694</v>
      </c>
      <c r="J367" s="425" t="s">
        <v>1161</v>
      </c>
    </row>
    <row r="368" spans="1:10" ht="15.5">
      <c r="A368" s="4">
        <f t="shared" si="5"/>
        <v>367</v>
      </c>
      <c r="B368" s="49" t="s">
        <v>449</v>
      </c>
      <c r="C368" s="111" t="s">
        <v>1547</v>
      </c>
      <c r="D368" s="49" t="s">
        <v>55</v>
      </c>
      <c r="E368" s="81">
        <v>45682</v>
      </c>
      <c r="F368" s="49">
        <v>297143</v>
      </c>
      <c r="G368" s="49">
        <v>39.459000000000003</v>
      </c>
      <c r="H368" s="111" t="s">
        <v>477</v>
      </c>
      <c r="I368" s="81">
        <v>45690</v>
      </c>
      <c r="J368" s="425" t="s">
        <v>983</v>
      </c>
    </row>
    <row r="369" spans="1:10" ht="15.5">
      <c r="A369" s="4">
        <f t="shared" si="5"/>
        <v>368</v>
      </c>
      <c r="B369" s="49" t="s">
        <v>450</v>
      </c>
      <c r="C369" s="111" t="s">
        <v>1549</v>
      </c>
      <c r="D369" s="49" t="s">
        <v>80</v>
      </c>
      <c r="E369" s="81">
        <v>45670</v>
      </c>
      <c r="F369" s="49">
        <v>403998</v>
      </c>
      <c r="G369" s="49">
        <v>54.417999999999999</v>
      </c>
      <c r="H369" s="111" t="s">
        <v>477</v>
      </c>
      <c r="I369" s="81">
        <v>45680</v>
      </c>
      <c r="J369" s="425" t="s">
        <v>983</v>
      </c>
    </row>
    <row r="370" spans="1:10" ht="15.5">
      <c r="A370" s="4">
        <f t="shared" si="5"/>
        <v>369</v>
      </c>
      <c r="B370" s="49" t="s">
        <v>451</v>
      </c>
      <c r="C370" s="111" t="s">
        <v>1547</v>
      </c>
      <c r="D370" s="49" t="s">
        <v>55</v>
      </c>
      <c r="E370" s="81">
        <v>45735</v>
      </c>
      <c r="F370" s="49">
        <v>297143</v>
      </c>
      <c r="G370" s="49">
        <v>39.459000000000003</v>
      </c>
      <c r="H370" s="111" t="s">
        <v>477</v>
      </c>
      <c r="I370" s="81">
        <v>45746</v>
      </c>
      <c r="J370" s="425" t="s">
        <v>1031</v>
      </c>
    </row>
    <row r="371" spans="1:10" ht="15.5">
      <c r="A371" s="4">
        <f t="shared" si="5"/>
        <v>370</v>
      </c>
      <c r="B371" s="49" t="s">
        <v>692</v>
      </c>
      <c r="C371" s="111" t="s">
        <v>1547</v>
      </c>
      <c r="D371" s="49" t="s">
        <v>22</v>
      </c>
      <c r="E371" s="81">
        <v>45698</v>
      </c>
      <c r="F371" s="49">
        <v>357181</v>
      </c>
      <c r="G371" s="49">
        <v>46.622999999999998</v>
      </c>
      <c r="H371" s="111" t="s">
        <v>477</v>
      </c>
      <c r="I371" s="81">
        <v>45723</v>
      </c>
      <c r="J371" s="425" t="s">
        <v>1161</v>
      </c>
    </row>
    <row r="372" spans="1:10" ht="29">
      <c r="A372" s="4">
        <f t="shared" si="5"/>
        <v>371</v>
      </c>
      <c r="B372" s="49" t="s">
        <v>452</v>
      </c>
      <c r="C372" s="111" t="s">
        <v>1549</v>
      </c>
      <c r="D372" s="49" t="s">
        <v>1270</v>
      </c>
      <c r="E372" s="81">
        <v>45750</v>
      </c>
      <c r="F372" s="49">
        <v>670636</v>
      </c>
      <c r="G372" s="49">
        <v>82.239000000000004</v>
      </c>
      <c r="H372" s="111" t="s">
        <v>477</v>
      </c>
      <c r="I372" s="81">
        <v>45773</v>
      </c>
      <c r="J372" s="425" t="s">
        <v>1020</v>
      </c>
    </row>
    <row r="373" spans="1:10" ht="15.5">
      <c r="A373" s="4">
        <f t="shared" si="5"/>
        <v>372</v>
      </c>
      <c r="B373" s="49" t="s">
        <v>453</v>
      </c>
      <c r="C373" s="111" t="s">
        <v>1547</v>
      </c>
      <c r="D373" s="49" t="s">
        <v>71</v>
      </c>
      <c r="E373" s="81">
        <v>45681</v>
      </c>
      <c r="F373" s="49">
        <v>342192</v>
      </c>
      <c r="G373" s="49">
        <v>44.728000000000002</v>
      </c>
      <c r="H373" s="111" t="s">
        <v>477</v>
      </c>
      <c r="I373" s="81">
        <v>45686</v>
      </c>
      <c r="J373" s="425" t="s">
        <v>1055</v>
      </c>
    </row>
    <row r="374" spans="1:10" ht="15.5">
      <c r="A374" s="4">
        <f t="shared" si="5"/>
        <v>373</v>
      </c>
      <c r="B374" s="49" t="s">
        <v>454</v>
      </c>
      <c r="C374" s="111" t="s">
        <v>1547</v>
      </c>
      <c r="D374" s="49" t="s">
        <v>12</v>
      </c>
      <c r="E374" s="81">
        <v>45687</v>
      </c>
      <c r="F374" s="49">
        <v>286911</v>
      </c>
      <c r="G374" s="154">
        <v>37.729999999999997</v>
      </c>
      <c r="H374" s="111" t="s">
        <v>477</v>
      </c>
      <c r="I374" s="81">
        <v>45692</v>
      </c>
      <c r="J374" s="425" t="s">
        <v>1055</v>
      </c>
    </row>
    <row r="375" spans="1:10" ht="15.5">
      <c r="A375" s="4">
        <f t="shared" si="5"/>
        <v>374</v>
      </c>
      <c r="B375" s="49" t="s">
        <v>455</v>
      </c>
      <c r="C375" s="111" t="s">
        <v>1547</v>
      </c>
      <c r="D375" s="49" t="s">
        <v>12</v>
      </c>
      <c r="E375" s="81">
        <v>45693</v>
      </c>
      <c r="F375" s="49">
        <v>286911</v>
      </c>
      <c r="G375" s="154">
        <v>37.729999999999997</v>
      </c>
      <c r="H375" s="111" t="s">
        <v>477</v>
      </c>
      <c r="I375" s="81">
        <v>45697</v>
      </c>
      <c r="J375" s="425" t="s">
        <v>1055</v>
      </c>
    </row>
    <row r="376" spans="1:10" ht="15.5">
      <c r="A376" s="4">
        <f t="shared" si="5"/>
        <v>375</v>
      </c>
      <c r="B376" s="49" t="s">
        <v>456</v>
      </c>
      <c r="C376" s="111" t="s">
        <v>1547</v>
      </c>
      <c r="D376" s="49" t="s">
        <v>12</v>
      </c>
      <c r="E376" s="81">
        <v>45733</v>
      </c>
      <c r="F376" s="49">
        <v>286911</v>
      </c>
      <c r="G376" s="154">
        <v>37.729999999999997</v>
      </c>
      <c r="H376" s="111" t="s">
        <v>477</v>
      </c>
      <c r="I376" s="81">
        <v>45736</v>
      </c>
      <c r="J376" s="425" t="s">
        <v>1055</v>
      </c>
    </row>
    <row r="377" spans="1:10" ht="15.5">
      <c r="A377" s="4">
        <f t="shared" si="5"/>
        <v>376</v>
      </c>
      <c r="B377" s="49" t="s">
        <v>457</v>
      </c>
      <c r="C377" s="111" t="s">
        <v>1547</v>
      </c>
      <c r="D377" s="49" t="s">
        <v>55</v>
      </c>
      <c r="E377" s="81">
        <v>45727</v>
      </c>
      <c r="F377" s="49">
        <v>297143</v>
      </c>
      <c r="G377" s="49">
        <v>39.459000000000003</v>
      </c>
      <c r="H377" s="111" t="s">
        <v>477</v>
      </c>
      <c r="I377" s="81">
        <v>45732</v>
      </c>
      <c r="J377" s="425" t="s">
        <v>1055</v>
      </c>
    </row>
    <row r="378" spans="1:10" ht="15.5">
      <c r="A378" s="4">
        <f t="shared" si="5"/>
        <v>377</v>
      </c>
      <c r="B378" s="49" t="s">
        <v>458</v>
      </c>
      <c r="C378" s="111" t="s">
        <v>1547</v>
      </c>
      <c r="D378" s="49" t="s">
        <v>11</v>
      </c>
      <c r="E378" s="81">
        <v>45718</v>
      </c>
      <c r="F378" s="49">
        <v>273608.93</v>
      </c>
      <c r="G378" s="49">
        <v>36.045000000000002</v>
      </c>
      <c r="H378" s="111" t="s">
        <v>477</v>
      </c>
      <c r="I378" s="81">
        <v>45721</v>
      </c>
      <c r="J378" s="425" t="s">
        <v>1055</v>
      </c>
    </row>
    <row r="379" spans="1:10" ht="15.5">
      <c r="A379" s="4">
        <f t="shared" si="5"/>
        <v>378</v>
      </c>
      <c r="B379" s="49" t="s">
        <v>693</v>
      </c>
      <c r="C379" s="111" t="s">
        <v>1547</v>
      </c>
      <c r="D379" s="49" t="s">
        <v>11</v>
      </c>
      <c r="E379" s="81">
        <v>45722</v>
      </c>
      <c r="F379" s="49">
        <v>273608.93</v>
      </c>
      <c r="G379" s="49">
        <v>36.045000000000002</v>
      </c>
      <c r="H379" s="111" t="s">
        <v>477</v>
      </c>
      <c r="I379" s="81">
        <v>45726</v>
      </c>
      <c r="J379" s="425" t="s">
        <v>1055</v>
      </c>
    </row>
    <row r="380" spans="1:10" ht="15.5">
      <c r="A380" s="4">
        <f t="shared" si="5"/>
        <v>379</v>
      </c>
      <c r="B380" s="49" t="s">
        <v>460</v>
      </c>
      <c r="C380" s="111" t="s">
        <v>1547</v>
      </c>
      <c r="D380" s="49" t="s">
        <v>71</v>
      </c>
      <c r="E380" s="81">
        <v>45751</v>
      </c>
      <c r="F380" s="49">
        <v>342192</v>
      </c>
      <c r="G380" s="49">
        <v>44.728000000000002</v>
      </c>
      <c r="H380" s="111" t="s">
        <v>477</v>
      </c>
      <c r="I380" s="81">
        <v>45756</v>
      </c>
      <c r="J380" s="425" t="s">
        <v>1055</v>
      </c>
    </row>
    <row r="381" spans="1:10" ht="15.5">
      <c r="A381" s="4">
        <f t="shared" si="5"/>
        <v>380</v>
      </c>
      <c r="B381" s="49" t="s">
        <v>461</v>
      </c>
      <c r="C381" s="111" t="s">
        <v>1547</v>
      </c>
      <c r="D381" s="49" t="s">
        <v>71</v>
      </c>
      <c r="E381" s="81">
        <v>45712</v>
      </c>
      <c r="F381" s="49">
        <v>342192</v>
      </c>
      <c r="G381" s="49">
        <v>44.728000000000002</v>
      </c>
      <c r="H381" s="111" t="s">
        <v>477</v>
      </c>
      <c r="I381" s="81">
        <v>45716</v>
      </c>
      <c r="J381" s="425" t="s">
        <v>1055</v>
      </c>
    </row>
    <row r="382" spans="1:10" ht="15.5">
      <c r="A382" s="4">
        <f t="shared" si="5"/>
        <v>381</v>
      </c>
      <c r="B382" s="49" t="s">
        <v>462</v>
      </c>
      <c r="C382" s="111" t="s">
        <v>1546</v>
      </c>
      <c r="D382" s="49" t="s">
        <v>10</v>
      </c>
      <c r="E382" s="81">
        <v>45705</v>
      </c>
      <c r="F382" s="49">
        <v>470077</v>
      </c>
      <c r="G382" s="49">
        <v>64.254000000000005</v>
      </c>
      <c r="H382" s="111" t="s">
        <v>477</v>
      </c>
      <c r="I382" s="81">
        <v>45711</v>
      </c>
      <c r="J382" s="425" t="s">
        <v>1055</v>
      </c>
    </row>
    <row r="383" spans="1:10" ht="15.5">
      <c r="A383" s="4">
        <f t="shared" si="5"/>
        <v>382</v>
      </c>
      <c r="B383" s="49" t="s">
        <v>463</v>
      </c>
      <c r="C383" s="111" t="s">
        <v>1550</v>
      </c>
      <c r="D383" s="49" t="s">
        <v>24</v>
      </c>
      <c r="E383" s="81">
        <v>45875</v>
      </c>
      <c r="F383" s="49"/>
      <c r="G383" s="49">
        <v>72.238</v>
      </c>
      <c r="H383" s="111" t="s">
        <v>477</v>
      </c>
      <c r="I383" s="81">
        <v>45914</v>
      </c>
      <c r="J383" s="425" t="s">
        <v>1314</v>
      </c>
    </row>
    <row r="384" spans="1:10" ht="15.5">
      <c r="A384" s="4">
        <f t="shared" si="5"/>
        <v>383</v>
      </c>
      <c r="B384" s="49" t="s">
        <v>464</v>
      </c>
      <c r="C384" s="49" t="s">
        <v>1673</v>
      </c>
      <c r="D384" s="49" t="s">
        <v>37</v>
      </c>
      <c r="E384" s="81">
        <v>45895</v>
      </c>
      <c r="F384" s="423"/>
      <c r="G384" s="49">
        <v>80.408000000000001</v>
      </c>
      <c r="H384" s="111" t="s">
        <v>477</v>
      </c>
      <c r="I384" s="81">
        <v>45934</v>
      </c>
      <c r="J384" s="425" t="s">
        <v>1215</v>
      </c>
    </row>
    <row r="385" spans="1:10" ht="15.5">
      <c r="A385" s="4">
        <f t="shared" si="5"/>
        <v>384</v>
      </c>
      <c r="B385" s="49" t="s">
        <v>665</v>
      </c>
      <c r="C385" s="111" t="s">
        <v>1547</v>
      </c>
      <c r="D385" s="49" t="s">
        <v>11</v>
      </c>
      <c r="E385" s="81">
        <v>45924</v>
      </c>
      <c r="F385" s="49"/>
      <c r="G385" s="49">
        <v>36.045000000000002</v>
      </c>
      <c r="H385" s="111" t="s">
        <v>477</v>
      </c>
      <c r="I385" s="81">
        <v>45933</v>
      </c>
      <c r="J385" s="425" t="s">
        <v>1597</v>
      </c>
    </row>
    <row r="386" spans="1:10" ht="31">
      <c r="A386" s="4">
        <f t="shared" si="5"/>
        <v>385</v>
      </c>
      <c r="B386" s="111" t="s">
        <v>673</v>
      </c>
      <c r="C386" s="111" t="s">
        <v>1547</v>
      </c>
      <c r="D386" s="5" t="s">
        <v>11</v>
      </c>
      <c r="E386" s="431">
        <v>45730</v>
      </c>
      <c r="F386" s="111"/>
      <c r="G386" s="49">
        <v>36.405000000000001</v>
      </c>
      <c r="H386" s="111" t="s">
        <v>477</v>
      </c>
      <c r="I386" s="81">
        <v>45936</v>
      </c>
      <c r="J386" s="285" t="s">
        <v>1700</v>
      </c>
    </row>
    <row r="387" spans="1:10" ht="15.5">
      <c r="A387" s="4">
        <f t="shared" si="5"/>
        <v>386</v>
      </c>
      <c r="B387" s="111" t="s">
        <v>353</v>
      </c>
      <c r="C387" s="111" t="s">
        <v>1549</v>
      </c>
      <c r="D387" s="5" t="s">
        <v>1559</v>
      </c>
      <c r="E387" s="431">
        <v>45913</v>
      </c>
      <c r="F387" s="111"/>
      <c r="G387" s="49">
        <v>63.509</v>
      </c>
      <c r="H387" s="111" t="s">
        <v>477</v>
      </c>
      <c r="I387" s="81">
        <v>45936</v>
      </c>
      <c r="J387" s="285" t="s">
        <v>1686</v>
      </c>
    </row>
    <row r="388" spans="1:10" ht="15.5">
      <c r="A388" s="4">
        <f t="shared" si="5"/>
        <v>387</v>
      </c>
      <c r="B388" s="111" t="s">
        <v>667</v>
      </c>
      <c r="C388" s="111" t="s">
        <v>1547</v>
      </c>
      <c r="D388" s="5" t="s">
        <v>11</v>
      </c>
      <c r="E388" s="431">
        <v>45924</v>
      </c>
      <c r="F388" s="4"/>
      <c r="G388" s="49">
        <v>36.045000000000002</v>
      </c>
      <c r="H388" s="111" t="s">
        <v>477</v>
      </c>
      <c r="I388" s="81">
        <v>45936</v>
      </c>
      <c r="J388" s="285" t="s">
        <v>1594</v>
      </c>
    </row>
    <row r="389" spans="1:10" ht="15.5">
      <c r="A389" s="4">
        <f t="shared" si="5"/>
        <v>388</v>
      </c>
      <c r="B389" s="111" t="s">
        <v>389</v>
      </c>
      <c r="C389" s="111" t="s">
        <v>1550</v>
      </c>
      <c r="D389" s="5" t="s">
        <v>24</v>
      </c>
      <c r="E389" s="431">
        <v>45918</v>
      </c>
      <c r="F389" s="4"/>
      <c r="G389" s="49">
        <v>72.238</v>
      </c>
      <c r="H389" s="111" t="s">
        <v>477</v>
      </c>
      <c r="I389" s="81">
        <v>45938</v>
      </c>
      <c r="J389" s="285" t="s">
        <v>1690</v>
      </c>
    </row>
    <row r="390" spans="1:10" ht="15.5">
      <c r="A390" s="4">
        <f t="shared" si="5"/>
        <v>389</v>
      </c>
      <c r="B390" s="111" t="s">
        <v>1</v>
      </c>
      <c r="C390" s="111" t="s">
        <v>1550</v>
      </c>
      <c r="D390" s="111" t="s">
        <v>7</v>
      </c>
      <c r="E390" s="336"/>
      <c r="F390" s="111"/>
      <c r="G390" s="49">
        <v>156.90100000000001</v>
      </c>
      <c r="H390" s="111"/>
      <c r="I390" s="81"/>
      <c r="J390" s="285" t="s">
        <v>1088</v>
      </c>
    </row>
    <row r="391" spans="1:10" ht="31">
      <c r="A391" s="4">
        <f t="shared" si="5"/>
        <v>390</v>
      </c>
      <c r="B391" s="410" t="s">
        <v>382</v>
      </c>
      <c r="C391" s="111" t="s">
        <v>1547</v>
      </c>
      <c r="D391" s="49" t="s">
        <v>12</v>
      </c>
      <c r="E391" s="81"/>
      <c r="F391" s="49"/>
      <c r="G391" s="49">
        <v>37.729999999999997</v>
      </c>
      <c r="H391" s="49"/>
      <c r="I391" s="81">
        <v>45935</v>
      </c>
      <c r="J391" s="285" t="s">
        <v>1653</v>
      </c>
    </row>
    <row r="392" spans="1:10" ht="15.5">
      <c r="A392" s="4">
        <f t="shared" si="5"/>
        <v>391</v>
      </c>
      <c r="B392" s="410" t="s">
        <v>663</v>
      </c>
      <c r="C392" s="111" t="s">
        <v>1547</v>
      </c>
      <c r="D392" s="49" t="s">
        <v>12</v>
      </c>
      <c r="E392" s="81"/>
      <c r="F392" s="49"/>
      <c r="G392" s="49">
        <v>37.729999999999997</v>
      </c>
      <c r="H392" s="49"/>
      <c r="I392" s="81">
        <v>45935</v>
      </c>
      <c r="J392" s="285" t="s">
        <v>1654</v>
      </c>
    </row>
    <row r="393" spans="1:10" ht="15.5">
      <c r="A393" s="4">
        <f t="shared" ref="A393:A394" si="6">A392+1</f>
        <v>392</v>
      </c>
      <c r="B393" s="410" t="s">
        <v>392</v>
      </c>
      <c r="C393" s="111" t="s">
        <v>1550</v>
      </c>
      <c r="D393" s="49" t="s">
        <v>192</v>
      </c>
      <c r="E393" s="81"/>
      <c r="F393" s="49"/>
      <c r="G393" s="49">
        <v>89.146000000000001</v>
      </c>
      <c r="H393" s="49"/>
      <c r="I393" s="81">
        <v>45945</v>
      </c>
      <c r="J393" s="285" t="s">
        <v>1272</v>
      </c>
    </row>
    <row r="394" spans="1:10" ht="31">
      <c r="A394" s="4">
        <f t="shared" si="6"/>
        <v>393</v>
      </c>
      <c r="B394" s="410" t="s">
        <v>668</v>
      </c>
      <c r="C394" s="111" t="s">
        <v>1547</v>
      </c>
      <c r="D394" s="49" t="s">
        <v>1656</v>
      </c>
      <c r="E394" s="81"/>
      <c r="F394" s="49"/>
      <c r="G394" s="49">
        <v>39.459000000000003</v>
      </c>
      <c r="H394" s="49"/>
      <c r="I394" s="81">
        <v>45938</v>
      </c>
      <c r="J394" s="285" t="s">
        <v>1655</v>
      </c>
    </row>
    <row r="395" spans="1:10">
      <c r="A395" s="64"/>
      <c r="B395" s="64"/>
      <c r="C395" s="64"/>
      <c r="D395" s="64"/>
      <c r="E395" s="64"/>
      <c r="F395" s="64"/>
      <c r="G395" s="424">
        <f>SUM(G4:G394)</f>
        <v>21414.92599999993</v>
      </c>
      <c r="H395" s="64"/>
      <c r="I395" s="64"/>
      <c r="J395" s="426"/>
    </row>
    <row r="396" spans="1:10">
      <c r="G396" s="2"/>
    </row>
    <row r="397" spans="1:10">
      <c r="G397" s="2"/>
    </row>
    <row r="398" spans="1:10">
      <c r="C398" s="526" t="s">
        <v>1451</v>
      </c>
      <c r="D398" s="527"/>
    </row>
    <row r="399" spans="1:10" ht="29">
      <c r="C399" s="111" t="s">
        <v>1547</v>
      </c>
      <c r="D399" s="64">
        <f>COUNTIF(C6:C394,C399)</f>
        <v>237</v>
      </c>
      <c r="F399" t="s">
        <v>500</v>
      </c>
      <c r="G399" t="s">
        <v>1555</v>
      </c>
      <c r="H399" s="34" t="s">
        <v>1556</v>
      </c>
    </row>
    <row r="400" spans="1:10" ht="15.5">
      <c r="C400" s="111" t="s">
        <v>1549</v>
      </c>
      <c r="D400" s="64">
        <f>COUNTIF(C6:C394,C400)</f>
        <v>40</v>
      </c>
      <c r="F400" t="s">
        <v>11</v>
      </c>
      <c r="G400">
        <v>40</v>
      </c>
      <c r="H400" s="64">
        <f>COUNTIF(D6:D394,F400)</f>
        <v>35</v>
      </c>
    </row>
    <row r="401" spans="3:8" ht="15.5">
      <c r="C401" s="111" t="s">
        <v>1546</v>
      </c>
      <c r="D401" s="64">
        <f>COUNTIF(C6:C394,C401)</f>
        <v>39</v>
      </c>
      <c r="F401" t="s">
        <v>12</v>
      </c>
      <c r="G401">
        <v>146</v>
      </c>
      <c r="H401" s="64">
        <f>COUNTIF(D6:D394,F401)</f>
        <v>130</v>
      </c>
    </row>
    <row r="402" spans="3:8" ht="15.5">
      <c r="C402" s="111" t="s">
        <v>1550</v>
      </c>
      <c r="D402" s="64">
        <f>COUNTIF(C6:C394,C402)</f>
        <v>30</v>
      </c>
      <c r="F402" t="s">
        <v>55</v>
      </c>
      <c r="G402">
        <v>40</v>
      </c>
      <c r="H402" s="64">
        <f>COUNTIF(D6:D394,F402)</f>
        <v>33</v>
      </c>
    </row>
    <row r="403" spans="3:8" ht="15.5">
      <c r="C403" s="111" t="s">
        <v>1545</v>
      </c>
      <c r="D403" s="64">
        <f>COUNTIF(C6:C394,C403)</f>
        <v>40</v>
      </c>
      <c r="F403" t="s">
        <v>71</v>
      </c>
      <c r="G403">
        <v>30</v>
      </c>
      <c r="H403" s="64">
        <f>COUNTIF(D6:D394,F403)</f>
        <v>28</v>
      </c>
    </row>
    <row r="404" spans="3:8" ht="15.5">
      <c r="C404" s="111" t="s">
        <v>752</v>
      </c>
      <c r="D404" s="64">
        <f>SUM(D399:D403)</f>
        <v>386</v>
      </c>
      <c r="F404" t="s">
        <v>22</v>
      </c>
      <c r="G404">
        <v>11</v>
      </c>
      <c r="H404" s="64">
        <f>COUNTIF(D6:D394,F404)</f>
        <v>9</v>
      </c>
    </row>
    <row r="405" spans="3:8">
      <c r="F405" t="s">
        <v>1557</v>
      </c>
      <c r="G405">
        <v>267</v>
      </c>
      <c r="H405">
        <f>SUM(H400:H404)</f>
        <v>235</v>
      </c>
    </row>
    <row r="406" spans="3:8">
      <c r="F406" t="s">
        <v>790</v>
      </c>
      <c r="G406">
        <v>25</v>
      </c>
    </row>
    <row r="407" spans="3:8">
      <c r="F407" t="s">
        <v>1558</v>
      </c>
      <c r="G407">
        <v>6</v>
      </c>
    </row>
    <row r="408" spans="3:8">
      <c r="F408" t="s">
        <v>1559</v>
      </c>
      <c r="G408">
        <v>8</v>
      </c>
    </row>
    <row r="409" spans="3:8">
      <c r="F409" t="s">
        <v>1560</v>
      </c>
      <c r="G409">
        <v>9</v>
      </c>
    </row>
    <row r="410" spans="3:8">
      <c r="F410" t="s">
        <v>1561</v>
      </c>
      <c r="G410">
        <v>6</v>
      </c>
    </row>
    <row r="411" spans="3:8">
      <c r="F411" t="s">
        <v>1562</v>
      </c>
      <c r="G411">
        <v>1</v>
      </c>
    </row>
    <row r="412" spans="3:8">
      <c r="F412" t="s">
        <v>1563</v>
      </c>
      <c r="G412">
        <v>55</v>
      </c>
    </row>
    <row r="413" spans="3:8">
      <c r="F413" t="s">
        <v>789</v>
      </c>
      <c r="G413">
        <v>26</v>
      </c>
    </row>
    <row r="414" spans="3:8">
      <c r="F414" t="s">
        <v>1564</v>
      </c>
      <c r="G414">
        <v>3</v>
      </c>
    </row>
    <row r="415" spans="3:8">
      <c r="F415" t="s">
        <v>1565</v>
      </c>
      <c r="G415">
        <v>4</v>
      </c>
    </row>
    <row r="416" spans="3:8">
      <c r="F416" t="s">
        <v>1566</v>
      </c>
      <c r="G416">
        <v>7</v>
      </c>
    </row>
    <row r="417" spans="6:7">
      <c r="F417" t="s">
        <v>1567</v>
      </c>
      <c r="G417">
        <v>4</v>
      </c>
    </row>
    <row r="418" spans="6:7">
      <c r="F418" t="s">
        <v>1568</v>
      </c>
      <c r="G418">
        <v>3</v>
      </c>
    </row>
    <row r="419" spans="6:7">
      <c r="F419" t="s">
        <v>1569</v>
      </c>
      <c r="G419">
        <v>47</v>
      </c>
    </row>
    <row r="420" spans="6:7">
      <c r="F420" t="s">
        <v>24</v>
      </c>
      <c r="G420">
        <v>16</v>
      </c>
    </row>
    <row r="421" spans="6:7">
      <c r="F421" t="s">
        <v>81</v>
      </c>
      <c r="G421">
        <v>4</v>
      </c>
    </row>
    <row r="422" spans="6:7">
      <c r="F422" t="s">
        <v>40</v>
      </c>
      <c r="G422">
        <v>3</v>
      </c>
    </row>
    <row r="423" spans="6:7">
      <c r="F423" t="s">
        <v>192</v>
      </c>
      <c r="G423">
        <v>4</v>
      </c>
    </row>
    <row r="424" spans="6:7">
      <c r="F424" t="s">
        <v>39</v>
      </c>
      <c r="G424">
        <v>6</v>
      </c>
    </row>
    <row r="425" spans="6:7">
      <c r="F425" t="s">
        <v>212</v>
      </c>
      <c r="G425">
        <v>5</v>
      </c>
    </row>
    <row r="426" spans="6:7">
      <c r="F426" t="s">
        <v>7</v>
      </c>
      <c r="G426">
        <v>2</v>
      </c>
    </row>
    <row r="427" spans="6:7">
      <c r="F427" t="s">
        <v>1570</v>
      </c>
      <c r="G427">
        <v>40</v>
      </c>
    </row>
    <row r="428" spans="6:7">
      <c r="F428" t="s">
        <v>37</v>
      </c>
      <c r="G428">
        <v>19</v>
      </c>
    </row>
    <row r="429" spans="6:7">
      <c r="F429" t="s">
        <v>153</v>
      </c>
      <c r="G429">
        <v>8</v>
      </c>
    </row>
    <row r="430" spans="6:7">
      <c r="F430" t="s">
        <v>54</v>
      </c>
      <c r="G430">
        <v>11</v>
      </c>
    </row>
    <row r="431" spans="6:7">
      <c r="F431" t="s">
        <v>52</v>
      </c>
      <c r="G431">
        <v>7</v>
      </c>
    </row>
    <row r="432" spans="6:7">
      <c r="F432" t="s">
        <v>9</v>
      </c>
      <c r="G432">
        <v>7</v>
      </c>
    </row>
    <row r="433" spans="2:10">
      <c r="F433" t="s">
        <v>8</v>
      </c>
      <c r="G433">
        <v>15</v>
      </c>
    </row>
    <row r="434" spans="2:10">
      <c r="F434" t="s">
        <v>6</v>
      </c>
      <c r="G434">
        <v>4</v>
      </c>
    </row>
    <row r="435" spans="2:10">
      <c r="F435" t="s">
        <v>332</v>
      </c>
      <c r="G435">
        <v>2</v>
      </c>
    </row>
    <row r="436" spans="2:10">
      <c r="F436" t="s">
        <v>1571</v>
      </c>
      <c r="G436">
        <v>73</v>
      </c>
    </row>
    <row r="437" spans="2:10">
      <c r="F437" t="s">
        <v>661</v>
      </c>
      <c r="G437">
        <v>1</v>
      </c>
    </row>
    <row r="438" spans="2:10">
      <c r="F438" t="s">
        <v>1572</v>
      </c>
      <c r="G438">
        <v>1</v>
      </c>
    </row>
    <row r="439" spans="2:10">
      <c r="F439" t="s">
        <v>752</v>
      </c>
      <c r="G439">
        <v>483</v>
      </c>
    </row>
    <row r="440" spans="2:10">
      <c r="B440" s="414"/>
      <c r="C440" s="414"/>
      <c r="D440" s="414"/>
      <c r="E440" s="415"/>
      <c r="G440" s="414"/>
      <c r="I440" s="415"/>
      <c r="J440" s="428"/>
    </row>
  </sheetData>
  <autoFilter ref="A1:J395" xr:uid="{E1F1F1B3-256C-4E6C-A7BA-0E2E08DE39F0}">
    <sortState xmlns:xlrd2="http://schemas.microsoft.com/office/spreadsheetml/2017/richdata2" ref="A2:J395">
      <sortCondition ref="H1:H394"/>
    </sortState>
  </autoFilter>
  <mergeCells count="1">
    <mergeCell ref="C398:D398"/>
  </mergeCells>
  <phoneticPr fontId="120" type="noConversion"/>
  <conditionalFormatting sqref="B1">
    <cfRule type="duplicateValues" dxfId="28" priority="6"/>
  </conditionalFormatting>
  <conditionalFormatting sqref="B1:B1048576">
    <cfRule type="duplicateValues" dxfId="27" priority="3"/>
    <cfRule type="duplicateValues" dxfId="26" priority="4"/>
    <cfRule type="duplicateValues" dxfId="25" priority="5"/>
  </conditionalFormatting>
  <conditionalFormatting sqref="B252 B2:B219">
    <cfRule type="duplicateValues" dxfId="24" priority="8"/>
  </conditionalFormatting>
  <conditionalFormatting sqref="B440 B220:B251 B394 B253:B392">
    <cfRule type="duplicateValues" dxfId="23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1D8D-C37B-4134-B23F-0B34A087E93E}">
  <sheetPr>
    <pageSetUpPr fitToPage="1"/>
  </sheetPr>
  <dimension ref="A1:N227"/>
  <sheetViews>
    <sheetView zoomScale="74" zoomScaleNormal="74" workbookViewId="0">
      <pane xSplit="2" ySplit="3" topLeftCell="C220" activePane="bottomRight" state="frozen"/>
      <selection pane="topRight" activeCell="C1" sqref="C1"/>
      <selection pane="bottomLeft" activeCell="A6" sqref="A6"/>
      <selection pane="bottomRight" activeCell="B225" sqref="B225"/>
    </sheetView>
  </sheetViews>
  <sheetFormatPr defaultRowHeight="14.5"/>
  <cols>
    <col min="1" max="1" width="7.81640625" customWidth="1"/>
    <col min="2" max="2" width="12.6328125" bestFit="1" customWidth="1"/>
    <col min="3" max="3" width="11.6328125" customWidth="1"/>
    <col min="4" max="4" width="15.453125" style="51" customWidth="1"/>
    <col min="5" max="5" width="15.453125" style="61" customWidth="1"/>
    <col min="6" max="6" width="12.6328125" style="6" customWidth="1"/>
    <col min="7" max="7" width="27" customWidth="1"/>
    <col min="8" max="8" width="15.453125" style="52" customWidth="1"/>
    <col min="9" max="9" width="20.08984375" style="61" bestFit="1" customWidth="1"/>
    <col min="10" max="10" width="20.81640625" customWidth="1"/>
    <col min="11" max="13" width="18.6328125" style="61" customWidth="1"/>
    <col min="14" max="14" width="17.90625" customWidth="1"/>
  </cols>
  <sheetData>
    <row r="1" spans="1:14" ht="15.5">
      <c r="I1" s="53" t="e">
        <f>+#REF!</f>
        <v>#REF!</v>
      </c>
      <c r="J1" s="4"/>
      <c r="K1" s="53"/>
      <c r="L1" s="53"/>
      <c r="M1" s="53"/>
      <c r="N1" s="155"/>
    </row>
    <row r="2" spans="1:14" ht="15.5" customHeight="1">
      <c r="A2" s="528" t="s">
        <v>827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30"/>
    </row>
    <row r="3" spans="1:14" ht="29">
      <c r="A3" s="54" t="s">
        <v>471</v>
      </c>
      <c r="B3" s="54" t="s">
        <v>472</v>
      </c>
      <c r="C3" s="54" t="s">
        <v>508</v>
      </c>
      <c r="D3" s="55" t="s">
        <v>501</v>
      </c>
      <c r="E3" s="54" t="s">
        <v>1337</v>
      </c>
      <c r="F3" s="39" t="s">
        <v>509</v>
      </c>
      <c r="G3" s="54" t="s">
        <v>1011</v>
      </c>
      <c r="H3" s="55" t="s">
        <v>503</v>
      </c>
      <c r="I3" s="65" t="s">
        <v>510</v>
      </c>
      <c r="J3" s="65" t="s">
        <v>539</v>
      </c>
      <c r="K3" s="65" t="s">
        <v>802</v>
      </c>
      <c r="L3" s="65" t="s">
        <v>803</v>
      </c>
      <c r="M3" s="65" t="s">
        <v>804</v>
      </c>
      <c r="N3" s="54" t="s">
        <v>510</v>
      </c>
    </row>
    <row r="4" spans="1:14" s="127" customFormat="1" ht="30" customHeight="1">
      <c r="A4" s="121">
        <v>1</v>
      </c>
      <c r="B4" s="122" t="s">
        <v>61</v>
      </c>
      <c r="C4" s="122" t="s">
        <v>12</v>
      </c>
      <c r="D4" s="123">
        <v>45199</v>
      </c>
      <c r="E4" s="155">
        <v>286911</v>
      </c>
      <c r="F4" s="124">
        <v>37.729999999999997</v>
      </c>
      <c r="G4" s="125" t="s">
        <v>477</v>
      </c>
      <c r="H4" s="123">
        <v>45214</v>
      </c>
      <c r="I4" s="126" t="s">
        <v>504</v>
      </c>
      <c r="J4" s="106"/>
      <c r="K4" s="126" t="s">
        <v>477</v>
      </c>
      <c r="L4" s="156">
        <v>45340</v>
      </c>
      <c r="M4" s="156">
        <v>45341</v>
      </c>
      <c r="N4" s="155" t="s">
        <v>820</v>
      </c>
    </row>
    <row r="5" spans="1:14" s="127" customFormat="1" ht="30" customHeight="1">
      <c r="A5" s="121">
        <f>A4+1</f>
        <v>2</v>
      </c>
      <c r="B5" s="122" t="s">
        <v>62</v>
      </c>
      <c r="C5" s="122" t="s">
        <v>12</v>
      </c>
      <c r="D5" s="123">
        <v>45215</v>
      </c>
      <c r="E5" s="155">
        <v>286911</v>
      </c>
      <c r="F5" s="124">
        <v>37.729999999999997</v>
      </c>
      <c r="G5" s="125" t="s">
        <v>477</v>
      </c>
      <c r="H5" s="123">
        <v>45228</v>
      </c>
      <c r="I5" s="126" t="s">
        <v>504</v>
      </c>
      <c r="J5" s="106"/>
      <c r="K5" s="126" t="s">
        <v>477</v>
      </c>
      <c r="L5" s="156">
        <v>45339</v>
      </c>
      <c r="M5" s="156">
        <v>45340</v>
      </c>
      <c r="N5" s="155" t="s">
        <v>820</v>
      </c>
    </row>
    <row r="6" spans="1:14" s="127" customFormat="1" ht="30" customHeight="1">
      <c r="A6" s="121">
        <f t="shared" ref="A6:A69" si="0">A5+1</f>
        <v>3</v>
      </c>
      <c r="B6" s="122" t="s">
        <v>109</v>
      </c>
      <c r="C6" s="122" t="s">
        <v>12</v>
      </c>
      <c r="D6" s="123">
        <v>45231</v>
      </c>
      <c r="E6" s="155">
        <v>286911</v>
      </c>
      <c r="F6" s="124">
        <v>37.729999999999997</v>
      </c>
      <c r="G6" s="125" t="s">
        <v>477</v>
      </c>
      <c r="H6" s="123">
        <v>45239</v>
      </c>
      <c r="I6" s="126" t="s">
        <v>504</v>
      </c>
      <c r="J6" s="106"/>
      <c r="K6" s="126" t="s">
        <v>477</v>
      </c>
      <c r="L6" s="156">
        <v>45330</v>
      </c>
      <c r="M6" s="156">
        <v>45331</v>
      </c>
      <c r="N6" s="155" t="s">
        <v>820</v>
      </c>
    </row>
    <row r="7" spans="1:14" s="127" customFormat="1" ht="30" customHeight="1">
      <c r="A7" s="121">
        <f t="shared" si="0"/>
        <v>4</v>
      </c>
      <c r="B7" s="122" t="s">
        <v>99</v>
      </c>
      <c r="C7" s="122" t="s">
        <v>12</v>
      </c>
      <c r="D7" s="123">
        <v>45241</v>
      </c>
      <c r="E7" s="155">
        <v>286911</v>
      </c>
      <c r="F7" s="124">
        <v>37.729999999999997</v>
      </c>
      <c r="G7" s="125" t="s">
        <v>477</v>
      </c>
      <c r="H7" s="123">
        <v>45247</v>
      </c>
      <c r="I7" s="126" t="s">
        <v>504</v>
      </c>
      <c r="J7" s="106"/>
      <c r="K7" s="126" t="s">
        <v>477</v>
      </c>
      <c r="L7" s="156">
        <v>45331</v>
      </c>
      <c r="M7" s="156">
        <v>45332</v>
      </c>
      <c r="N7" s="155" t="s">
        <v>820</v>
      </c>
    </row>
    <row r="8" spans="1:14" s="127" customFormat="1" ht="30" customHeight="1">
      <c r="A8" s="121">
        <f t="shared" si="0"/>
        <v>5</v>
      </c>
      <c r="B8" s="122" t="s">
        <v>112</v>
      </c>
      <c r="C8" s="122" t="s">
        <v>12</v>
      </c>
      <c r="D8" s="123">
        <v>45249</v>
      </c>
      <c r="E8" s="155">
        <v>286911</v>
      </c>
      <c r="F8" s="124">
        <v>37.729999999999997</v>
      </c>
      <c r="G8" s="125" t="s">
        <v>477</v>
      </c>
      <c r="H8" s="123">
        <v>45261</v>
      </c>
      <c r="I8" s="126" t="s">
        <v>504</v>
      </c>
      <c r="J8" s="106"/>
      <c r="K8" s="126" t="s">
        <v>477</v>
      </c>
      <c r="L8" s="156">
        <v>45336</v>
      </c>
      <c r="M8" s="156">
        <v>45337</v>
      </c>
      <c r="N8" s="155" t="s">
        <v>820</v>
      </c>
    </row>
    <row r="9" spans="1:14" s="127" customFormat="1" ht="30" customHeight="1">
      <c r="A9" s="121">
        <f t="shared" si="0"/>
        <v>6</v>
      </c>
      <c r="B9" s="128" t="s">
        <v>86</v>
      </c>
      <c r="C9" s="122" t="s">
        <v>12</v>
      </c>
      <c r="D9" s="129">
        <v>45262</v>
      </c>
      <c r="E9" s="155">
        <v>286911</v>
      </c>
      <c r="F9" s="124">
        <v>37.729999999999997</v>
      </c>
      <c r="G9" s="130" t="s">
        <v>477</v>
      </c>
      <c r="H9" s="123">
        <v>45275</v>
      </c>
      <c r="I9" s="126" t="s">
        <v>504</v>
      </c>
      <c r="J9" s="106"/>
      <c r="K9" s="126" t="s">
        <v>477</v>
      </c>
      <c r="L9" s="156">
        <v>45337</v>
      </c>
      <c r="M9" s="156">
        <v>45339</v>
      </c>
      <c r="N9" s="155" t="s">
        <v>820</v>
      </c>
    </row>
    <row r="10" spans="1:14" s="127" customFormat="1" ht="30" customHeight="1">
      <c r="A10" s="121">
        <f t="shared" si="0"/>
        <v>7</v>
      </c>
      <c r="B10" s="128" t="s">
        <v>117</v>
      </c>
      <c r="C10" s="122" t="s">
        <v>71</v>
      </c>
      <c r="D10" s="129">
        <v>45295</v>
      </c>
      <c r="E10" s="128">
        <v>342192</v>
      </c>
      <c r="F10" s="124">
        <v>44.728000000000002</v>
      </c>
      <c r="G10" s="130" t="s">
        <v>477</v>
      </c>
      <c r="H10" s="123">
        <v>45303</v>
      </c>
      <c r="I10" s="126" t="s">
        <v>505</v>
      </c>
      <c r="J10" s="106"/>
      <c r="K10" s="126" t="s">
        <v>477</v>
      </c>
      <c r="L10" s="156">
        <v>45333</v>
      </c>
      <c r="M10" s="156">
        <v>45334</v>
      </c>
      <c r="N10" s="155" t="s">
        <v>820</v>
      </c>
    </row>
    <row r="11" spans="1:14" s="127" customFormat="1" ht="30" customHeight="1">
      <c r="A11" s="121">
        <f t="shared" si="0"/>
        <v>8</v>
      </c>
      <c r="B11" s="128" t="s">
        <v>116</v>
      </c>
      <c r="C11" s="122" t="s">
        <v>12</v>
      </c>
      <c r="D11" s="129">
        <v>45303</v>
      </c>
      <c r="E11" s="155">
        <v>286911</v>
      </c>
      <c r="F11" s="124">
        <v>37.729999999999997</v>
      </c>
      <c r="G11" s="130" t="s">
        <v>477</v>
      </c>
      <c r="H11" s="123">
        <v>45309</v>
      </c>
      <c r="I11" s="126" t="s">
        <v>505</v>
      </c>
      <c r="J11" s="106"/>
      <c r="K11" s="126" t="s">
        <v>477</v>
      </c>
      <c r="L11" s="156">
        <v>45334</v>
      </c>
      <c r="M11" s="156">
        <v>45335</v>
      </c>
      <c r="N11" s="155" t="s">
        <v>820</v>
      </c>
    </row>
    <row r="12" spans="1:14" s="127" customFormat="1" ht="30" customHeight="1">
      <c r="A12" s="121">
        <f t="shared" si="0"/>
        <v>9</v>
      </c>
      <c r="B12" s="128" t="s">
        <v>115</v>
      </c>
      <c r="C12" s="122" t="s">
        <v>12</v>
      </c>
      <c r="D12" s="129">
        <v>45309</v>
      </c>
      <c r="E12" s="155">
        <v>286911</v>
      </c>
      <c r="F12" s="124">
        <v>37.729999999999997</v>
      </c>
      <c r="G12" s="130" t="s">
        <v>477</v>
      </c>
      <c r="H12" s="123">
        <v>45314</v>
      </c>
      <c r="I12" s="126" t="s">
        <v>505</v>
      </c>
      <c r="J12" s="106"/>
      <c r="K12" s="126" t="s">
        <v>477</v>
      </c>
      <c r="L12" s="156">
        <v>45343</v>
      </c>
      <c r="M12" s="156">
        <v>45343</v>
      </c>
      <c r="N12" s="155" t="s">
        <v>820</v>
      </c>
    </row>
    <row r="13" spans="1:14" s="127" customFormat="1" ht="30" customHeight="1">
      <c r="A13" s="121">
        <f t="shared" si="0"/>
        <v>10</v>
      </c>
      <c r="B13" s="128" t="s">
        <v>108</v>
      </c>
      <c r="C13" s="122" t="s">
        <v>12</v>
      </c>
      <c r="D13" s="129">
        <v>45314</v>
      </c>
      <c r="E13" s="155">
        <v>286911</v>
      </c>
      <c r="F13" s="124">
        <v>37.729999999999997</v>
      </c>
      <c r="G13" s="130" t="s">
        <v>477</v>
      </c>
      <c r="H13" s="123">
        <v>45319</v>
      </c>
      <c r="I13" s="126" t="s">
        <v>505</v>
      </c>
      <c r="J13" s="106"/>
      <c r="K13" s="126" t="s">
        <v>477</v>
      </c>
      <c r="L13" s="156">
        <v>45335</v>
      </c>
      <c r="M13" s="156">
        <v>45336</v>
      </c>
      <c r="N13" s="155" t="s">
        <v>820</v>
      </c>
    </row>
    <row r="14" spans="1:14" s="127" customFormat="1" ht="30" customHeight="1">
      <c r="A14" s="121">
        <f t="shared" si="0"/>
        <v>11</v>
      </c>
      <c r="B14" s="128" t="s">
        <v>118</v>
      </c>
      <c r="C14" s="122" t="s">
        <v>12</v>
      </c>
      <c r="D14" s="129">
        <v>45319</v>
      </c>
      <c r="E14" s="155">
        <v>286911</v>
      </c>
      <c r="F14" s="124">
        <v>37.729999999999997</v>
      </c>
      <c r="G14" s="130" t="s">
        <v>477</v>
      </c>
      <c r="H14" s="123">
        <v>45324</v>
      </c>
      <c r="I14" s="126" t="s">
        <v>505</v>
      </c>
      <c r="J14" s="106"/>
      <c r="K14" s="126" t="s">
        <v>477</v>
      </c>
      <c r="L14" s="156">
        <v>45332</v>
      </c>
      <c r="M14" s="156">
        <v>45333</v>
      </c>
      <c r="N14" s="155" t="s">
        <v>820</v>
      </c>
    </row>
    <row r="15" spans="1:14" s="127" customFormat="1" ht="30" customHeight="1">
      <c r="A15" s="121">
        <f t="shared" si="0"/>
        <v>12</v>
      </c>
      <c r="B15" s="128" t="s">
        <v>113</v>
      </c>
      <c r="C15" s="122" t="s">
        <v>80</v>
      </c>
      <c r="D15" s="129">
        <v>45324</v>
      </c>
      <c r="E15" s="128">
        <v>403998</v>
      </c>
      <c r="F15" s="124">
        <v>54.417999999999999</v>
      </c>
      <c r="G15" s="130" t="s">
        <v>477</v>
      </c>
      <c r="H15" s="123">
        <v>45331</v>
      </c>
      <c r="I15" s="126" t="s">
        <v>505</v>
      </c>
      <c r="J15" s="106"/>
      <c r="K15" s="126" t="s">
        <v>477</v>
      </c>
      <c r="L15" s="156">
        <v>45419</v>
      </c>
      <c r="M15" s="156">
        <v>45419</v>
      </c>
      <c r="N15" s="155" t="s">
        <v>820</v>
      </c>
    </row>
    <row r="16" spans="1:14" s="127" customFormat="1" ht="30" customHeight="1">
      <c r="A16" s="121">
        <f t="shared" si="0"/>
        <v>13</v>
      </c>
      <c r="B16" s="128" t="s">
        <v>83</v>
      </c>
      <c r="C16" s="122" t="s">
        <v>12</v>
      </c>
      <c r="D16" s="129">
        <v>45326</v>
      </c>
      <c r="E16" s="155">
        <v>286911</v>
      </c>
      <c r="F16" s="124">
        <v>37.729999999999997</v>
      </c>
      <c r="G16" s="130" t="s">
        <v>477</v>
      </c>
      <c r="H16" s="123">
        <v>45335</v>
      </c>
      <c r="I16" s="126" t="s">
        <v>506</v>
      </c>
      <c r="J16" s="106"/>
      <c r="K16" s="126" t="s">
        <v>477</v>
      </c>
      <c r="L16" s="156">
        <v>45347</v>
      </c>
      <c r="M16" s="156">
        <v>45347</v>
      </c>
      <c r="N16" s="155" t="s">
        <v>820</v>
      </c>
    </row>
    <row r="17" spans="1:14" s="127" customFormat="1" ht="30" customHeight="1">
      <c r="A17" s="121">
        <f t="shared" si="0"/>
        <v>14</v>
      </c>
      <c r="B17" s="128" t="s">
        <v>119</v>
      </c>
      <c r="C17" s="122" t="s">
        <v>12</v>
      </c>
      <c r="D17" s="129">
        <v>45326</v>
      </c>
      <c r="E17" s="155">
        <v>286911</v>
      </c>
      <c r="F17" s="124">
        <v>37.729999999999997</v>
      </c>
      <c r="G17" s="130" t="s">
        <v>477</v>
      </c>
      <c r="H17" s="123">
        <v>45337</v>
      </c>
      <c r="I17" s="126" t="s">
        <v>505</v>
      </c>
      <c r="J17" s="106"/>
      <c r="K17" s="126" t="s">
        <v>477</v>
      </c>
      <c r="L17" s="156">
        <v>45346</v>
      </c>
      <c r="M17" s="156">
        <v>45346</v>
      </c>
      <c r="N17" s="155" t="s">
        <v>820</v>
      </c>
    </row>
    <row r="18" spans="1:14" s="127" customFormat="1" ht="30" customHeight="1">
      <c r="A18" s="121">
        <f t="shared" si="0"/>
        <v>15</v>
      </c>
      <c r="B18" s="128" t="s">
        <v>85</v>
      </c>
      <c r="C18" s="122" t="s">
        <v>80</v>
      </c>
      <c r="D18" s="129">
        <v>45335</v>
      </c>
      <c r="E18" s="128">
        <v>403998</v>
      </c>
      <c r="F18" s="124">
        <v>54.417999999999999</v>
      </c>
      <c r="G18" s="130" t="s">
        <v>477</v>
      </c>
      <c r="H18" s="123">
        <v>45343</v>
      </c>
      <c r="I18" s="126" t="s">
        <v>506</v>
      </c>
      <c r="J18" s="106"/>
      <c r="K18" s="126"/>
      <c r="L18" s="126"/>
      <c r="M18" s="126"/>
      <c r="N18" s="155"/>
    </row>
    <row r="19" spans="1:14" s="127" customFormat="1" ht="30" customHeight="1">
      <c r="A19" s="121">
        <f t="shared" si="0"/>
        <v>16</v>
      </c>
      <c r="B19" s="128" t="s">
        <v>94</v>
      </c>
      <c r="C19" s="122" t="s">
        <v>12</v>
      </c>
      <c r="D19" s="129">
        <v>45337</v>
      </c>
      <c r="E19" s="155">
        <v>286911</v>
      </c>
      <c r="F19" s="124">
        <v>37.729999999999997</v>
      </c>
      <c r="G19" s="130" t="s">
        <v>477</v>
      </c>
      <c r="H19" s="123">
        <v>45342</v>
      </c>
      <c r="I19" s="126" t="s">
        <v>505</v>
      </c>
      <c r="J19" s="106"/>
      <c r="K19" s="126" t="s">
        <v>477</v>
      </c>
      <c r="L19" s="156">
        <v>45353</v>
      </c>
      <c r="M19" s="156">
        <v>45353</v>
      </c>
      <c r="N19" s="155" t="s">
        <v>820</v>
      </c>
    </row>
    <row r="20" spans="1:14" s="127" customFormat="1" ht="30" customHeight="1">
      <c r="A20" s="121">
        <f t="shared" si="0"/>
        <v>17</v>
      </c>
      <c r="B20" s="128" t="s">
        <v>114</v>
      </c>
      <c r="C20" s="122" t="s">
        <v>12</v>
      </c>
      <c r="D20" s="129">
        <v>45342</v>
      </c>
      <c r="E20" s="155">
        <v>286911</v>
      </c>
      <c r="F20" s="124">
        <v>37.729999999999997</v>
      </c>
      <c r="G20" s="130" t="s">
        <v>477</v>
      </c>
      <c r="H20" s="123">
        <v>45348</v>
      </c>
      <c r="I20" s="126" t="s">
        <v>505</v>
      </c>
      <c r="J20" s="106"/>
      <c r="K20" s="126" t="s">
        <v>477</v>
      </c>
      <c r="L20" s="156">
        <v>45418</v>
      </c>
      <c r="M20" s="156">
        <v>45418</v>
      </c>
      <c r="N20" s="155" t="s">
        <v>820</v>
      </c>
    </row>
    <row r="21" spans="1:14" s="127" customFormat="1" ht="30" customHeight="1">
      <c r="A21" s="121">
        <f t="shared" si="0"/>
        <v>18</v>
      </c>
      <c r="B21" s="128" t="s">
        <v>88</v>
      </c>
      <c r="C21" s="122" t="s">
        <v>12</v>
      </c>
      <c r="D21" s="129">
        <v>45342</v>
      </c>
      <c r="E21" s="155">
        <v>286911</v>
      </c>
      <c r="F21" s="124">
        <v>37.729999999999997</v>
      </c>
      <c r="G21" s="130" t="s">
        <v>477</v>
      </c>
      <c r="H21" s="123">
        <v>45350</v>
      </c>
      <c r="I21" s="126" t="s">
        <v>506</v>
      </c>
      <c r="J21" s="106"/>
      <c r="K21" s="126"/>
      <c r="L21" s="126"/>
      <c r="M21" s="126"/>
      <c r="N21" s="155"/>
    </row>
    <row r="22" spans="1:14" s="127" customFormat="1" ht="30" customHeight="1">
      <c r="A22" s="121">
        <f t="shared" si="0"/>
        <v>19</v>
      </c>
      <c r="B22" s="128" t="s">
        <v>100</v>
      </c>
      <c r="C22" s="131" t="s">
        <v>12</v>
      </c>
      <c r="D22" s="129">
        <v>45348</v>
      </c>
      <c r="E22" s="155">
        <v>286911</v>
      </c>
      <c r="F22" s="124">
        <v>37.729999999999997</v>
      </c>
      <c r="G22" s="130" t="s">
        <v>477</v>
      </c>
      <c r="H22" s="123">
        <v>45353</v>
      </c>
      <c r="I22" s="132" t="s">
        <v>505</v>
      </c>
      <c r="J22" s="106"/>
      <c r="K22" s="132" t="s">
        <v>477</v>
      </c>
      <c r="L22" s="161">
        <v>45354</v>
      </c>
      <c r="M22" s="161">
        <v>45355</v>
      </c>
      <c r="N22" s="155" t="s">
        <v>820</v>
      </c>
    </row>
    <row r="23" spans="1:14" s="127" customFormat="1" ht="30" customHeight="1">
      <c r="A23" s="121">
        <f t="shared" si="0"/>
        <v>20</v>
      </c>
      <c r="B23" s="128" t="s">
        <v>87</v>
      </c>
      <c r="C23" s="131" t="s">
        <v>12</v>
      </c>
      <c r="D23" s="129">
        <v>45349</v>
      </c>
      <c r="E23" s="155">
        <v>286911</v>
      </c>
      <c r="F23" s="124">
        <v>37.729999999999997</v>
      </c>
      <c r="G23" s="130" t="s">
        <v>477</v>
      </c>
      <c r="H23" s="123">
        <v>45354</v>
      </c>
      <c r="I23" s="132" t="s">
        <v>506</v>
      </c>
      <c r="J23" s="106"/>
      <c r="K23" s="132"/>
      <c r="L23" s="132"/>
      <c r="M23" s="132"/>
      <c r="N23" s="155"/>
    </row>
    <row r="24" spans="1:14" s="127" customFormat="1" ht="30" customHeight="1">
      <c r="A24" s="121">
        <f t="shared" si="0"/>
        <v>21</v>
      </c>
      <c r="B24" s="133" t="s">
        <v>120</v>
      </c>
      <c r="C24" s="134" t="s">
        <v>55</v>
      </c>
      <c r="D24" s="135">
        <v>45353</v>
      </c>
      <c r="E24" s="133">
        <v>297143</v>
      </c>
      <c r="F24" s="136">
        <v>39.459000000000003</v>
      </c>
      <c r="G24" s="137" t="s">
        <v>477</v>
      </c>
      <c r="H24" s="138">
        <v>45393</v>
      </c>
      <c r="I24" s="139" t="s">
        <v>505</v>
      </c>
      <c r="J24" s="106"/>
      <c r="K24" s="139" t="s">
        <v>477</v>
      </c>
      <c r="L24" s="162">
        <v>45420</v>
      </c>
      <c r="M24" s="162">
        <v>45420</v>
      </c>
      <c r="N24" s="155" t="s">
        <v>820</v>
      </c>
    </row>
    <row r="25" spans="1:14" s="127" customFormat="1" ht="30" customHeight="1">
      <c r="A25" s="121">
        <f t="shared" si="0"/>
        <v>22</v>
      </c>
      <c r="B25" s="128" t="s">
        <v>90</v>
      </c>
      <c r="C25" s="128" t="s">
        <v>12</v>
      </c>
      <c r="D25" s="129">
        <v>45354</v>
      </c>
      <c r="E25" s="155">
        <v>286911</v>
      </c>
      <c r="F25" s="124">
        <v>37.729999999999997</v>
      </c>
      <c r="G25" s="137" t="s">
        <v>477</v>
      </c>
      <c r="H25" s="123">
        <v>45359</v>
      </c>
      <c r="I25" s="132" t="s">
        <v>506</v>
      </c>
      <c r="J25" s="106"/>
      <c r="K25" s="132"/>
      <c r="L25" s="132"/>
      <c r="M25" s="132"/>
      <c r="N25" s="155"/>
    </row>
    <row r="26" spans="1:14" s="127" customFormat="1" ht="30" customHeight="1">
      <c r="A26" s="121">
        <f t="shared" si="0"/>
        <v>23</v>
      </c>
      <c r="B26" s="133" t="s">
        <v>91</v>
      </c>
      <c r="C26" s="134" t="s">
        <v>80</v>
      </c>
      <c r="D26" s="135">
        <v>45359</v>
      </c>
      <c r="E26" s="128">
        <v>403998</v>
      </c>
      <c r="F26" s="124">
        <v>54.417999999999999</v>
      </c>
      <c r="G26" s="137" t="s">
        <v>477</v>
      </c>
      <c r="H26" s="138">
        <v>45364</v>
      </c>
      <c r="I26" s="139" t="s">
        <v>506</v>
      </c>
      <c r="J26" s="106"/>
      <c r="K26" s="139"/>
      <c r="L26" s="139"/>
      <c r="M26" s="139"/>
      <c r="N26" s="155"/>
    </row>
    <row r="27" spans="1:14" s="127" customFormat="1" ht="30" customHeight="1">
      <c r="A27" s="121">
        <f t="shared" si="0"/>
        <v>24</v>
      </c>
      <c r="B27" s="133" t="s">
        <v>92</v>
      </c>
      <c r="C27" s="134" t="s">
        <v>12</v>
      </c>
      <c r="D27" s="135">
        <v>45364</v>
      </c>
      <c r="E27" s="155">
        <v>286911</v>
      </c>
      <c r="F27" s="136">
        <v>37.729999999999997</v>
      </c>
      <c r="G27" s="137" t="s">
        <v>477</v>
      </c>
      <c r="H27" s="138">
        <v>45364</v>
      </c>
      <c r="I27" s="139" t="s">
        <v>506</v>
      </c>
      <c r="J27" s="106"/>
      <c r="K27" s="139"/>
      <c r="L27" s="139"/>
      <c r="M27" s="139"/>
      <c r="N27" s="155"/>
    </row>
    <row r="28" spans="1:14" s="127" customFormat="1" ht="30" customHeight="1">
      <c r="A28" s="121">
        <f t="shared" si="0"/>
        <v>25</v>
      </c>
      <c r="B28" s="133" t="s">
        <v>93</v>
      </c>
      <c r="C28" s="134" t="s">
        <v>71</v>
      </c>
      <c r="D28" s="129">
        <v>45395</v>
      </c>
      <c r="E28" s="128">
        <v>342192</v>
      </c>
      <c r="F28" s="136">
        <v>44.728000000000002</v>
      </c>
      <c r="G28" s="137" t="s">
        <v>477</v>
      </c>
      <c r="H28" s="138">
        <v>45401</v>
      </c>
      <c r="I28" s="132" t="s">
        <v>506</v>
      </c>
      <c r="J28" s="106"/>
      <c r="K28" s="132"/>
      <c r="L28" s="132"/>
      <c r="M28" s="132"/>
      <c r="N28" s="155"/>
    </row>
    <row r="29" spans="1:14" s="127" customFormat="1" ht="30" customHeight="1">
      <c r="A29" s="121">
        <f t="shared" si="0"/>
        <v>26</v>
      </c>
      <c r="B29" s="133" t="s">
        <v>89</v>
      </c>
      <c r="C29" s="134" t="s">
        <v>12</v>
      </c>
      <c r="D29" s="129">
        <v>45402</v>
      </c>
      <c r="E29" s="155">
        <v>286911</v>
      </c>
      <c r="F29" s="136">
        <v>37.729999999999997</v>
      </c>
      <c r="G29" s="137" t="s">
        <v>477</v>
      </c>
      <c r="H29" s="123">
        <v>45406</v>
      </c>
      <c r="I29" s="132" t="s">
        <v>506</v>
      </c>
      <c r="J29" s="106"/>
      <c r="K29" s="132"/>
      <c r="L29" s="132"/>
      <c r="M29" s="132"/>
      <c r="N29" s="155"/>
    </row>
    <row r="30" spans="1:14" s="127" customFormat="1" ht="30" customHeight="1">
      <c r="A30" s="121">
        <f t="shared" si="0"/>
        <v>27</v>
      </c>
      <c r="B30" s="133" t="s">
        <v>532</v>
      </c>
      <c r="C30" s="133" t="s">
        <v>10</v>
      </c>
      <c r="D30" s="135">
        <v>45407</v>
      </c>
      <c r="E30" s="133">
        <v>470077</v>
      </c>
      <c r="F30" s="136">
        <v>64.254000000000005</v>
      </c>
      <c r="G30" s="137" t="s">
        <v>477</v>
      </c>
      <c r="H30" s="138">
        <v>45412</v>
      </c>
      <c r="I30" s="139" t="s">
        <v>506</v>
      </c>
      <c r="J30" s="106"/>
      <c r="K30" s="139"/>
      <c r="L30" s="139"/>
      <c r="M30" s="139"/>
      <c r="N30" s="155"/>
    </row>
    <row r="31" spans="1:14" s="127" customFormat="1" ht="30" customHeight="1">
      <c r="A31" s="121">
        <f t="shared" si="0"/>
        <v>28</v>
      </c>
      <c r="B31" s="133" t="s">
        <v>541</v>
      </c>
      <c r="C31" s="133" t="s">
        <v>12</v>
      </c>
      <c r="D31" s="135">
        <v>45414</v>
      </c>
      <c r="E31" s="155">
        <v>286911</v>
      </c>
      <c r="F31" s="136">
        <v>37.729999999999997</v>
      </c>
      <c r="G31" s="137" t="s">
        <v>477</v>
      </c>
      <c r="H31" s="138">
        <v>45419</v>
      </c>
      <c r="I31" s="139" t="s">
        <v>506</v>
      </c>
      <c r="J31" s="106"/>
      <c r="K31" s="139"/>
      <c r="L31" s="139"/>
      <c r="M31" s="139"/>
      <c r="N31" s="155"/>
    </row>
    <row r="32" spans="1:14" s="127" customFormat="1" ht="30" customHeight="1">
      <c r="A32" s="121">
        <f t="shared" si="0"/>
        <v>29</v>
      </c>
      <c r="B32" s="133" t="s">
        <v>103</v>
      </c>
      <c r="C32" s="134" t="s">
        <v>12</v>
      </c>
      <c r="D32" s="135">
        <v>45413</v>
      </c>
      <c r="E32" s="155">
        <v>286911</v>
      </c>
      <c r="F32" s="136">
        <v>37.729999999999997</v>
      </c>
      <c r="G32" s="137" t="s">
        <v>477</v>
      </c>
      <c r="H32" s="138">
        <v>45431</v>
      </c>
      <c r="I32" s="140" t="s">
        <v>507</v>
      </c>
      <c r="J32" s="106"/>
      <c r="K32" s="140"/>
      <c r="L32" s="140"/>
      <c r="M32" s="140"/>
      <c r="N32" s="155"/>
    </row>
    <row r="33" spans="1:14" s="127" customFormat="1" ht="30" customHeight="1">
      <c r="A33" s="121">
        <f t="shared" si="0"/>
        <v>30</v>
      </c>
      <c r="B33" s="133" t="s">
        <v>542</v>
      </c>
      <c r="C33" s="134" t="s">
        <v>55</v>
      </c>
      <c r="D33" s="135">
        <v>45419</v>
      </c>
      <c r="E33" s="133">
        <v>297143</v>
      </c>
      <c r="F33" s="136">
        <v>39.459000000000003</v>
      </c>
      <c r="G33" s="137" t="s">
        <v>477</v>
      </c>
      <c r="H33" s="138">
        <v>45424</v>
      </c>
      <c r="I33" s="140" t="s">
        <v>506</v>
      </c>
      <c r="J33" s="106"/>
      <c r="K33" s="140"/>
      <c r="L33" s="140"/>
      <c r="M33" s="140"/>
      <c r="N33" s="155"/>
    </row>
    <row r="34" spans="1:14" s="127" customFormat="1" ht="30" customHeight="1">
      <c r="A34" s="121">
        <f t="shared" si="0"/>
        <v>31</v>
      </c>
      <c r="B34" s="133" t="s">
        <v>126</v>
      </c>
      <c r="C34" s="133" t="s">
        <v>12</v>
      </c>
      <c r="D34" s="135">
        <v>45419</v>
      </c>
      <c r="E34" s="155">
        <v>286911</v>
      </c>
      <c r="F34" s="136">
        <v>37.729999999999997</v>
      </c>
      <c r="G34" s="137" t="s">
        <v>477</v>
      </c>
      <c r="H34" s="135">
        <v>45430</v>
      </c>
      <c r="I34" s="139" t="s">
        <v>507</v>
      </c>
      <c r="J34" s="106"/>
      <c r="K34" s="139"/>
      <c r="L34" s="139"/>
      <c r="M34" s="139"/>
      <c r="N34" s="155"/>
    </row>
    <row r="35" spans="1:14" s="127" customFormat="1" ht="30" customHeight="1">
      <c r="A35" s="121">
        <f t="shared" si="0"/>
        <v>32</v>
      </c>
      <c r="B35" s="133" t="s">
        <v>72</v>
      </c>
      <c r="C35" s="133" t="s">
        <v>80</v>
      </c>
      <c r="D35" s="135">
        <v>45419</v>
      </c>
      <c r="E35" s="128">
        <v>403998</v>
      </c>
      <c r="F35" s="124">
        <v>54.417999999999999</v>
      </c>
      <c r="G35" s="137" t="s">
        <v>477</v>
      </c>
      <c r="H35" s="135">
        <v>45430</v>
      </c>
      <c r="I35" s="139" t="s">
        <v>506</v>
      </c>
      <c r="J35" s="106"/>
      <c r="K35" s="139"/>
      <c r="L35" s="139"/>
      <c r="M35" s="139"/>
      <c r="N35" s="155"/>
    </row>
    <row r="36" spans="1:14" s="127" customFormat="1" ht="30" customHeight="1">
      <c r="A36" s="121">
        <f t="shared" si="0"/>
        <v>33</v>
      </c>
      <c r="B36" s="133" t="s">
        <v>125</v>
      </c>
      <c r="C36" s="133" t="s">
        <v>12</v>
      </c>
      <c r="D36" s="135">
        <v>45431</v>
      </c>
      <c r="E36" s="155">
        <v>286911</v>
      </c>
      <c r="F36" s="136">
        <v>37.729999999999997</v>
      </c>
      <c r="G36" s="137" t="s">
        <v>477</v>
      </c>
      <c r="H36" s="123">
        <v>45436</v>
      </c>
      <c r="I36" s="132" t="s">
        <v>731</v>
      </c>
      <c r="J36" s="106"/>
      <c r="K36" s="132"/>
      <c r="L36" s="132"/>
      <c r="M36" s="132"/>
      <c r="N36" s="155"/>
    </row>
    <row r="37" spans="1:14" s="127" customFormat="1" ht="30" customHeight="1">
      <c r="A37" s="121">
        <f t="shared" si="0"/>
        <v>34</v>
      </c>
      <c r="B37" s="133" t="s">
        <v>102</v>
      </c>
      <c r="C37" s="133" t="s">
        <v>12</v>
      </c>
      <c r="D37" s="135">
        <v>45431</v>
      </c>
      <c r="E37" s="155">
        <v>286911</v>
      </c>
      <c r="F37" s="136">
        <v>37.729999999999997</v>
      </c>
      <c r="G37" s="137" t="s">
        <v>477</v>
      </c>
      <c r="H37" s="123">
        <v>45443</v>
      </c>
      <c r="I37" s="132" t="s">
        <v>507</v>
      </c>
      <c r="J37" s="106"/>
      <c r="K37" s="132"/>
      <c r="L37" s="132"/>
      <c r="M37" s="132"/>
      <c r="N37" s="155"/>
    </row>
    <row r="38" spans="1:14" s="127" customFormat="1" ht="30" customHeight="1">
      <c r="A38" s="121">
        <f t="shared" si="0"/>
        <v>35</v>
      </c>
      <c r="B38" s="133" t="s">
        <v>64</v>
      </c>
      <c r="C38" s="133" t="s">
        <v>55</v>
      </c>
      <c r="D38" s="135">
        <v>45431</v>
      </c>
      <c r="E38" s="133">
        <v>297143</v>
      </c>
      <c r="F38" s="136">
        <v>39.459000000000003</v>
      </c>
      <c r="G38" s="137" t="s">
        <v>477</v>
      </c>
      <c r="H38" s="123">
        <v>45436</v>
      </c>
      <c r="I38" s="132" t="s">
        <v>504</v>
      </c>
      <c r="J38" s="106"/>
      <c r="K38" s="132"/>
      <c r="L38" s="132"/>
      <c r="M38" s="132"/>
      <c r="N38" s="155"/>
    </row>
    <row r="39" spans="1:14" s="127" customFormat="1" ht="30" customHeight="1">
      <c r="A39" s="121">
        <f t="shared" si="0"/>
        <v>36</v>
      </c>
      <c r="B39" s="133" t="s">
        <v>63</v>
      </c>
      <c r="C39" s="133" t="s">
        <v>12</v>
      </c>
      <c r="D39" s="135">
        <v>45437</v>
      </c>
      <c r="E39" s="155">
        <v>286911</v>
      </c>
      <c r="F39" s="136">
        <v>37.729999999999997</v>
      </c>
      <c r="G39" s="137" t="s">
        <v>477</v>
      </c>
      <c r="H39" s="123">
        <v>45443</v>
      </c>
      <c r="I39" s="132" t="s">
        <v>505</v>
      </c>
      <c r="J39" s="106"/>
      <c r="K39" s="132"/>
      <c r="L39" s="132"/>
      <c r="M39" s="132"/>
      <c r="N39" s="155"/>
    </row>
    <row r="40" spans="1:14" s="127" customFormat="1" ht="30" customHeight="1">
      <c r="A40" s="121">
        <f t="shared" si="0"/>
        <v>37</v>
      </c>
      <c r="B40" s="133" t="s">
        <v>123</v>
      </c>
      <c r="C40" s="133" t="s">
        <v>736</v>
      </c>
      <c r="D40" s="135">
        <v>45437</v>
      </c>
      <c r="E40" s="133">
        <v>297143</v>
      </c>
      <c r="F40" s="136">
        <v>39.459000000000003</v>
      </c>
      <c r="G40" s="137" t="s">
        <v>477</v>
      </c>
      <c r="H40" s="123">
        <v>45443</v>
      </c>
      <c r="I40" s="139" t="s">
        <v>506</v>
      </c>
      <c r="J40" s="106"/>
      <c r="K40" s="139"/>
      <c r="L40" s="139"/>
      <c r="M40" s="139"/>
      <c r="N40" s="155"/>
    </row>
    <row r="41" spans="1:14" s="127" customFormat="1" ht="30" customHeight="1">
      <c r="A41" s="121">
        <f t="shared" si="0"/>
        <v>38</v>
      </c>
      <c r="B41" s="141" t="s">
        <v>60</v>
      </c>
      <c r="C41" s="141" t="s">
        <v>24</v>
      </c>
      <c r="D41" s="142">
        <v>45443</v>
      </c>
      <c r="E41" s="141">
        <v>546238</v>
      </c>
      <c r="F41" s="136">
        <v>72.238</v>
      </c>
      <c r="G41" s="137" t="s">
        <v>477</v>
      </c>
      <c r="H41" s="138">
        <v>45453</v>
      </c>
      <c r="I41" s="132" t="s">
        <v>504</v>
      </c>
      <c r="J41" s="106"/>
      <c r="K41" s="132"/>
      <c r="L41" s="132"/>
      <c r="M41" s="132"/>
      <c r="N41" s="155"/>
    </row>
    <row r="42" spans="1:14" s="127" customFormat="1" ht="30" customHeight="1">
      <c r="A42" s="121">
        <f t="shared" si="0"/>
        <v>39</v>
      </c>
      <c r="B42" s="141" t="s">
        <v>101</v>
      </c>
      <c r="C42" s="141" t="s">
        <v>12</v>
      </c>
      <c r="D42" s="142">
        <v>45443</v>
      </c>
      <c r="E42" s="155">
        <v>286911</v>
      </c>
      <c r="F42" s="136">
        <v>37.729999999999997</v>
      </c>
      <c r="G42" s="137" t="s">
        <v>477</v>
      </c>
      <c r="H42" s="138">
        <v>45453</v>
      </c>
      <c r="I42" s="132" t="s">
        <v>506</v>
      </c>
      <c r="J42" s="106"/>
      <c r="K42" s="132"/>
      <c r="L42" s="132"/>
      <c r="M42" s="132"/>
      <c r="N42" s="155"/>
    </row>
    <row r="43" spans="1:14" s="127" customFormat="1" ht="30" customHeight="1">
      <c r="A43" s="121">
        <f t="shared" si="0"/>
        <v>40</v>
      </c>
      <c r="B43" s="143" t="s">
        <v>151</v>
      </c>
      <c r="C43" s="144" t="s">
        <v>12</v>
      </c>
      <c r="D43" s="142">
        <v>45454</v>
      </c>
      <c r="E43" s="155">
        <v>286911</v>
      </c>
      <c r="F43" s="136">
        <v>37.729999999999997</v>
      </c>
      <c r="G43" s="137" t="s">
        <v>477</v>
      </c>
      <c r="H43" s="138">
        <v>45458</v>
      </c>
      <c r="I43" s="132" t="s">
        <v>507</v>
      </c>
      <c r="J43" s="106"/>
      <c r="K43" s="132" t="s">
        <v>477</v>
      </c>
      <c r="L43" s="132"/>
      <c r="M43" s="132"/>
      <c r="N43" s="155" t="s">
        <v>820</v>
      </c>
    </row>
    <row r="44" spans="1:14" s="127" customFormat="1" ht="30" customHeight="1">
      <c r="A44" s="121">
        <f t="shared" si="0"/>
        <v>41</v>
      </c>
      <c r="B44" s="133" t="s">
        <v>21</v>
      </c>
      <c r="C44" s="133" t="s">
        <v>24</v>
      </c>
      <c r="D44" s="135">
        <v>45448</v>
      </c>
      <c r="E44" s="141">
        <v>546238</v>
      </c>
      <c r="F44" s="136">
        <v>72.238</v>
      </c>
      <c r="G44" s="137" t="s">
        <v>477</v>
      </c>
      <c r="H44" s="138">
        <v>45456</v>
      </c>
      <c r="I44" s="132" t="s">
        <v>739</v>
      </c>
      <c r="J44" s="106"/>
      <c r="K44" s="132"/>
      <c r="L44" s="132"/>
      <c r="M44" s="132"/>
      <c r="N44" s="155"/>
    </row>
    <row r="45" spans="1:14" s="127" customFormat="1" ht="30" customHeight="1">
      <c r="A45" s="121">
        <f t="shared" si="0"/>
        <v>42</v>
      </c>
      <c r="B45" s="133" t="s">
        <v>84</v>
      </c>
      <c r="C45" s="133" t="s">
        <v>12</v>
      </c>
      <c r="D45" s="135">
        <v>45455</v>
      </c>
      <c r="E45" s="155">
        <v>286911</v>
      </c>
      <c r="F45" s="136">
        <v>37.729999999999997</v>
      </c>
      <c r="G45" s="137" t="s">
        <v>477</v>
      </c>
      <c r="H45" s="138">
        <v>45461</v>
      </c>
      <c r="I45" s="132" t="s">
        <v>505</v>
      </c>
      <c r="J45" s="106"/>
      <c r="K45" s="132"/>
      <c r="L45" s="132"/>
      <c r="M45" s="132"/>
      <c r="N45" s="155"/>
    </row>
    <row r="46" spans="1:14" s="127" customFormat="1" ht="30" customHeight="1">
      <c r="A46" s="121">
        <f t="shared" si="0"/>
        <v>43</v>
      </c>
      <c r="B46" s="133" t="s">
        <v>152</v>
      </c>
      <c r="C46" s="133" t="s">
        <v>12</v>
      </c>
      <c r="D46" s="135">
        <v>45456</v>
      </c>
      <c r="E46" s="155">
        <v>286911</v>
      </c>
      <c r="F46" s="136">
        <v>37.729999999999997</v>
      </c>
      <c r="G46" s="137" t="s">
        <v>477</v>
      </c>
      <c r="H46" s="138">
        <v>45458</v>
      </c>
      <c r="I46" s="132" t="s">
        <v>507</v>
      </c>
      <c r="J46" s="106"/>
      <c r="K46" s="132" t="s">
        <v>477</v>
      </c>
      <c r="L46" s="161">
        <v>45466</v>
      </c>
      <c r="M46" s="161">
        <v>45466</v>
      </c>
      <c r="N46" s="155" t="s">
        <v>820</v>
      </c>
    </row>
    <row r="47" spans="1:14" s="127" customFormat="1" ht="30" customHeight="1">
      <c r="A47" s="121">
        <f t="shared" si="0"/>
        <v>44</v>
      </c>
      <c r="B47" s="133" t="s">
        <v>616</v>
      </c>
      <c r="C47" s="133" t="s">
        <v>22</v>
      </c>
      <c r="D47" s="135">
        <v>45457</v>
      </c>
      <c r="E47" s="133">
        <v>357181</v>
      </c>
      <c r="F47" s="136">
        <v>46.622999999999998</v>
      </c>
      <c r="G47" s="137" t="s">
        <v>477</v>
      </c>
      <c r="H47" s="138">
        <v>45467</v>
      </c>
      <c r="I47" s="132" t="s">
        <v>739</v>
      </c>
      <c r="J47" s="106"/>
      <c r="K47" s="132"/>
      <c r="L47" s="132"/>
      <c r="M47" s="132"/>
      <c r="N47" s="155"/>
    </row>
    <row r="48" spans="1:14" s="127" customFormat="1" ht="30" customHeight="1">
      <c r="A48" s="121">
        <f t="shared" si="0"/>
        <v>45</v>
      </c>
      <c r="B48" s="133" t="s">
        <v>155</v>
      </c>
      <c r="C48" s="133" t="s">
        <v>12</v>
      </c>
      <c r="D48" s="135">
        <v>45459</v>
      </c>
      <c r="E48" s="155">
        <v>286911</v>
      </c>
      <c r="F48" s="136">
        <v>37.729999999999997</v>
      </c>
      <c r="G48" s="137" t="s">
        <v>477</v>
      </c>
      <c r="H48" s="138">
        <v>45463</v>
      </c>
      <c r="I48" s="132" t="s">
        <v>507</v>
      </c>
      <c r="J48" s="106"/>
      <c r="K48" s="132"/>
      <c r="L48" s="132"/>
      <c r="M48" s="132"/>
      <c r="N48" s="155"/>
    </row>
    <row r="49" spans="1:14" s="127" customFormat="1" ht="30" customHeight="1">
      <c r="A49" s="121">
        <f t="shared" si="0"/>
        <v>46</v>
      </c>
      <c r="B49" s="133" t="s">
        <v>156</v>
      </c>
      <c r="C49" s="133" t="s">
        <v>12</v>
      </c>
      <c r="D49" s="135">
        <v>45464</v>
      </c>
      <c r="E49" s="155">
        <v>286911</v>
      </c>
      <c r="F49" s="136">
        <v>37.729999999999997</v>
      </c>
      <c r="G49" s="137" t="s">
        <v>477</v>
      </c>
      <c r="H49" s="138">
        <v>45469</v>
      </c>
      <c r="I49" s="132" t="s">
        <v>507</v>
      </c>
      <c r="J49" s="106"/>
      <c r="K49" s="132"/>
      <c r="L49" s="132"/>
      <c r="M49" s="132"/>
      <c r="N49" s="155"/>
    </row>
    <row r="50" spans="1:14" s="127" customFormat="1" ht="30" customHeight="1">
      <c r="A50" s="121">
        <f t="shared" si="0"/>
        <v>47</v>
      </c>
      <c r="B50" s="145" t="s">
        <v>150</v>
      </c>
      <c r="C50" s="145" t="s">
        <v>12</v>
      </c>
      <c r="D50" s="146">
        <v>45473</v>
      </c>
      <c r="E50" s="155">
        <v>286911</v>
      </c>
      <c r="F50" s="147">
        <v>37.729999999999997</v>
      </c>
      <c r="G50" s="130" t="s">
        <v>477</v>
      </c>
      <c r="H50" s="148">
        <v>45478</v>
      </c>
      <c r="I50" s="149" t="s">
        <v>507</v>
      </c>
      <c r="J50" s="106"/>
      <c r="K50" s="149"/>
      <c r="L50" s="149"/>
      <c r="M50" s="132"/>
      <c r="N50" s="155"/>
    </row>
    <row r="51" spans="1:14" s="127" customFormat="1" ht="30" customHeight="1">
      <c r="A51" s="121">
        <f t="shared" si="0"/>
        <v>48</v>
      </c>
      <c r="B51" s="128" t="s">
        <v>615</v>
      </c>
      <c r="C51" s="128" t="s">
        <v>55</v>
      </c>
      <c r="D51" s="129">
        <v>45468</v>
      </c>
      <c r="E51" s="133">
        <v>297143</v>
      </c>
      <c r="F51" s="136">
        <v>39.459000000000003</v>
      </c>
      <c r="G51" s="130" t="s">
        <v>477</v>
      </c>
      <c r="H51" s="123">
        <v>45475</v>
      </c>
      <c r="I51" s="132" t="s">
        <v>739</v>
      </c>
      <c r="J51" s="106"/>
      <c r="K51" s="132"/>
      <c r="L51" s="132"/>
      <c r="M51" s="132"/>
      <c r="N51" s="155"/>
    </row>
    <row r="52" spans="1:14" s="127" customFormat="1" ht="30" customHeight="1">
      <c r="A52" s="121">
        <f t="shared" si="0"/>
        <v>49</v>
      </c>
      <c r="B52" s="133" t="s">
        <v>619</v>
      </c>
      <c r="C52" s="133" t="s">
        <v>71</v>
      </c>
      <c r="D52" s="135">
        <v>45475</v>
      </c>
      <c r="E52" s="128">
        <v>342192</v>
      </c>
      <c r="F52" s="136">
        <v>44.728000000000002</v>
      </c>
      <c r="G52" s="130" t="s">
        <v>477</v>
      </c>
      <c r="H52" s="123">
        <v>45485</v>
      </c>
      <c r="I52" s="132" t="s">
        <v>762</v>
      </c>
      <c r="J52" s="106"/>
      <c r="K52" s="132"/>
      <c r="L52" s="132"/>
      <c r="M52" s="132"/>
      <c r="N52" s="155"/>
    </row>
    <row r="53" spans="1:14" s="127" customFormat="1" ht="30" customHeight="1">
      <c r="A53" s="121">
        <f t="shared" si="0"/>
        <v>50</v>
      </c>
      <c r="B53" s="133" t="s">
        <v>41</v>
      </c>
      <c r="C53" s="133" t="s">
        <v>12</v>
      </c>
      <c r="D53" s="135">
        <v>45481</v>
      </c>
      <c r="E53" s="155">
        <v>286911</v>
      </c>
      <c r="F53" s="136">
        <v>37.729999999999997</v>
      </c>
      <c r="G53" s="130" t="s">
        <v>477</v>
      </c>
      <c r="H53" s="123">
        <v>45485</v>
      </c>
      <c r="I53" s="132" t="s">
        <v>764</v>
      </c>
      <c r="J53" s="106"/>
      <c r="K53" s="132"/>
      <c r="L53" s="132"/>
      <c r="M53" s="132"/>
      <c r="N53" s="155"/>
    </row>
    <row r="54" spans="1:14" s="127" customFormat="1" ht="30" customHeight="1">
      <c r="A54" s="121">
        <f t="shared" si="0"/>
        <v>51</v>
      </c>
      <c r="B54" s="133" t="s">
        <v>26</v>
      </c>
      <c r="C54" s="133" t="s">
        <v>37</v>
      </c>
      <c r="D54" s="135">
        <v>45481</v>
      </c>
      <c r="E54" s="133">
        <v>604881</v>
      </c>
      <c r="F54" s="136">
        <v>80.408000000000001</v>
      </c>
      <c r="G54" s="130" t="s">
        <v>477</v>
      </c>
      <c r="H54" s="138">
        <v>45498</v>
      </c>
      <c r="I54" s="132" t="s">
        <v>763</v>
      </c>
      <c r="J54" s="106"/>
      <c r="K54" s="132"/>
      <c r="L54" s="132"/>
      <c r="M54" s="132"/>
      <c r="N54" s="155"/>
    </row>
    <row r="55" spans="1:14" s="127" customFormat="1" ht="30" customHeight="1">
      <c r="A55" s="121">
        <f t="shared" si="0"/>
        <v>52</v>
      </c>
      <c r="B55" s="133" t="s">
        <v>42</v>
      </c>
      <c r="C55" s="133" t="s">
        <v>12</v>
      </c>
      <c r="D55" s="135">
        <v>45486</v>
      </c>
      <c r="E55" s="155">
        <v>286911</v>
      </c>
      <c r="F55" s="136">
        <v>37.729999999999997</v>
      </c>
      <c r="G55" s="130" t="s">
        <v>477</v>
      </c>
      <c r="H55" s="123">
        <v>45491</v>
      </c>
      <c r="I55" s="132" t="s">
        <v>764</v>
      </c>
      <c r="J55" s="106"/>
      <c r="K55" s="132"/>
      <c r="L55" s="132"/>
      <c r="M55" s="132"/>
      <c r="N55" s="155"/>
    </row>
    <row r="56" spans="1:14" s="127" customFormat="1" ht="30" customHeight="1">
      <c r="A56" s="121">
        <f t="shared" si="0"/>
        <v>53</v>
      </c>
      <c r="B56" s="128" t="s">
        <v>15</v>
      </c>
      <c r="C56" s="128" t="s">
        <v>24</v>
      </c>
      <c r="D56" s="129">
        <v>45486</v>
      </c>
      <c r="E56" s="141">
        <v>546238</v>
      </c>
      <c r="F56" s="124">
        <v>72.238</v>
      </c>
      <c r="G56" s="130" t="s">
        <v>477</v>
      </c>
      <c r="H56" s="123">
        <v>45502</v>
      </c>
      <c r="I56" s="132" t="s">
        <v>762</v>
      </c>
      <c r="J56" s="106"/>
      <c r="K56" s="132"/>
      <c r="L56" s="132"/>
      <c r="M56" s="132"/>
      <c r="N56" s="155"/>
    </row>
    <row r="57" spans="1:14" s="127" customFormat="1" ht="30" customHeight="1">
      <c r="A57" s="121">
        <f t="shared" si="0"/>
        <v>54</v>
      </c>
      <c r="B57" s="128" t="s">
        <v>58</v>
      </c>
      <c r="C57" s="128" t="s">
        <v>70</v>
      </c>
      <c r="D57" s="129">
        <v>45493</v>
      </c>
      <c r="E57" s="133">
        <v>470077</v>
      </c>
      <c r="F57" s="136">
        <v>64.254000000000005</v>
      </c>
      <c r="G57" s="130" t="s">
        <v>477</v>
      </c>
      <c r="H57" s="123">
        <v>45504</v>
      </c>
      <c r="I57" s="132" t="s">
        <v>764</v>
      </c>
      <c r="J57" s="106"/>
      <c r="K57" s="132"/>
      <c r="L57" s="132"/>
      <c r="M57" s="132"/>
      <c r="N57" s="155"/>
    </row>
    <row r="58" spans="1:14" s="127" customFormat="1" ht="30" customHeight="1">
      <c r="A58" s="121">
        <f t="shared" si="0"/>
        <v>55</v>
      </c>
      <c r="B58" s="128" t="s">
        <v>618</v>
      </c>
      <c r="C58" s="128" t="s">
        <v>22</v>
      </c>
      <c r="D58" s="129">
        <v>45501</v>
      </c>
      <c r="E58" s="133">
        <v>357181</v>
      </c>
      <c r="F58" s="124">
        <v>46.262999999999998</v>
      </c>
      <c r="G58" s="130" t="s">
        <v>768</v>
      </c>
      <c r="H58" s="123">
        <v>45512</v>
      </c>
      <c r="I58" s="132" t="s">
        <v>763</v>
      </c>
      <c r="J58" s="106"/>
      <c r="K58" s="132"/>
      <c r="L58" s="132"/>
      <c r="M58" s="132"/>
      <c r="N58" s="155"/>
    </row>
    <row r="59" spans="1:14" s="127" customFormat="1" ht="30" customHeight="1">
      <c r="A59" s="121">
        <f t="shared" si="0"/>
        <v>56</v>
      </c>
      <c r="B59" s="128" t="s">
        <v>30</v>
      </c>
      <c r="C59" s="128" t="s">
        <v>10</v>
      </c>
      <c r="D59" s="129">
        <v>45503</v>
      </c>
      <c r="E59" s="133">
        <v>470077</v>
      </c>
      <c r="F59" s="136">
        <v>64.254000000000005</v>
      </c>
      <c r="G59" s="130" t="s">
        <v>768</v>
      </c>
      <c r="H59" s="123">
        <v>45515</v>
      </c>
      <c r="I59" s="132" t="s">
        <v>762</v>
      </c>
      <c r="J59" s="106"/>
      <c r="K59" s="132"/>
      <c r="L59" s="132"/>
      <c r="M59" s="132"/>
      <c r="N59" s="155"/>
    </row>
    <row r="60" spans="1:14" s="127" customFormat="1" ht="30" customHeight="1">
      <c r="A60" s="121">
        <f t="shared" si="0"/>
        <v>57</v>
      </c>
      <c r="B60" s="133" t="s">
        <v>34</v>
      </c>
      <c r="C60" s="133" t="s">
        <v>24</v>
      </c>
      <c r="D60" s="135">
        <v>45505</v>
      </c>
      <c r="E60" s="141">
        <v>546238</v>
      </c>
      <c r="F60" s="136">
        <v>72.238</v>
      </c>
      <c r="G60" s="137" t="s">
        <v>768</v>
      </c>
      <c r="H60" s="138">
        <v>45524</v>
      </c>
      <c r="I60" s="139" t="s">
        <v>764</v>
      </c>
      <c r="J60" s="106"/>
      <c r="K60" s="139"/>
      <c r="L60" s="139"/>
      <c r="M60" s="139"/>
      <c r="N60" s="155"/>
    </row>
    <row r="61" spans="1:14" s="127" customFormat="1" ht="30" customHeight="1">
      <c r="A61" s="121">
        <f t="shared" si="0"/>
        <v>58</v>
      </c>
      <c r="B61" s="128" t="s">
        <v>617</v>
      </c>
      <c r="C61" s="128" t="s">
        <v>169</v>
      </c>
      <c r="D61" s="129">
        <v>45512</v>
      </c>
      <c r="E61" s="128">
        <v>503365</v>
      </c>
      <c r="F61" s="124">
        <v>65.757000000000005</v>
      </c>
      <c r="G61" s="137" t="s">
        <v>768</v>
      </c>
      <c r="H61" s="123">
        <v>45528</v>
      </c>
      <c r="I61" s="132" t="s">
        <v>764</v>
      </c>
      <c r="J61" s="106"/>
      <c r="K61" s="132"/>
      <c r="L61" s="132"/>
      <c r="M61" s="132"/>
      <c r="N61" s="155"/>
    </row>
    <row r="62" spans="1:14" s="127" customFormat="1" ht="30" customHeight="1">
      <c r="A62" s="121">
        <f t="shared" si="0"/>
        <v>59</v>
      </c>
      <c r="B62" s="128" t="s">
        <v>18</v>
      </c>
      <c r="C62" s="128" t="s">
        <v>25</v>
      </c>
      <c r="D62" s="129">
        <v>45515</v>
      </c>
      <c r="E62" s="128">
        <v>403998</v>
      </c>
      <c r="F62" s="124">
        <v>54.417999999999999</v>
      </c>
      <c r="G62" s="130" t="s">
        <v>477</v>
      </c>
      <c r="H62" s="123">
        <v>45527</v>
      </c>
      <c r="I62" s="132" t="s">
        <v>762</v>
      </c>
      <c r="J62" s="106"/>
      <c r="K62" s="132"/>
      <c r="L62" s="132"/>
      <c r="M62" s="132"/>
      <c r="N62" s="155"/>
    </row>
    <row r="63" spans="1:14" s="127" customFormat="1" ht="30" customHeight="1">
      <c r="A63" s="121">
        <f t="shared" si="0"/>
        <v>60</v>
      </c>
      <c r="B63" s="128" t="s">
        <v>19</v>
      </c>
      <c r="C63" s="128" t="s">
        <v>25</v>
      </c>
      <c r="D63" s="129">
        <v>45522</v>
      </c>
      <c r="E63" s="128">
        <v>403998</v>
      </c>
      <c r="F63" s="124">
        <v>54.417999999999999</v>
      </c>
      <c r="G63" s="130" t="s">
        <v>477</v>
      </c>
      <c r="H63" s="123">
        <v>45535</v>
      </c>
      <c r="I63" s="132" t="s">
        <v>764</v>
      </c>
      <c r="J63" s="106"/>
      <c r="K63" s="132"/>
      <c r="L63" s="132"/>
      <c r="M63" s="132"/>
      <c r="N63" s="155"/>
    </row>
    <row r="64" spans="1:14" s="127" customFormat="1" ht="30" customHeight="1">
      <c r="A64" s="121">
        <f t="shared" si="0"/>
        <v>61</v>
      </c>
      <c r="B64" s="141" t="s">
        <v>33</v>
      </c>
      <c r="C64" s="141" t="s">
        <v>153</v>
      </c>
      <c r="D64" s="142">
        <v>45616</v>
      </c>
      <c r="E64" s="141">
        <v>635073</v>
      </c>
      <c r="F64" s="291">
        <v>84.299000000000007</v>
      </c>
      <c r="G64" s="292" t="s">
        <v>768</v>
      </c>
      <c r="H64" s="293">
        <v>45629</v>
      </c>
      <c r="I64" s="294" t="s">
        <v>762</v>
      </c>
      <c r="J64" s="114"/>
      <c r="K64" s="139"/>
      <c r="L64" s="139"/>
      <c r="M64" s="139"/>
      <c r="N64" s="155"/>
    </row>
    <row r="65" spans="1:14" s="127" customFormat="1" ht="30" customHeight="1">
      <c r="A65" s="121">
        <f t="shared" si="0"/>
        <v>62</v>
      </c>
      <c r="B65" s="133" t="s">
        <v>46</v>
      </c>
      <c r="C65" s="133" t="s">
        <v>54</v>
      </c>
      <c r="D65" s="135">
        <v>45561</v>
      </c>
      <c r="E65" s="133">
        <v>719574</v>
      </c>
      <c r="F65" s="136">
        <v>94.408000000000001</v>
      </c>
      <c r="G65" s="279" t="s">
        <v>768</v>
      </c>
      <c r="H65" s="138">
        <v>45575</v>
      </c>
      <c r="I65" s="139" t="s">
        <v>763</v>
      </c>
      <c r="J65" s="106"/>
      <c r="K65" s="151"/>
      <c r="L65" s="151"/>
      <c r="M65" s="151"/>
      <c r="N65" s="155"/>
    </row>
    <row r="66" spans="1:14" s="127" customFormat="1" ht="30" customHeight="1">
      <c r="A66" s="121">
        <f t="shared" si="0"/>
        <v>63</v>
      </c>
      <c r="B66" s="133" t="s">
        <v>27</v>
      </c>
      <c r="C66" s="133" t="s">
        <v>24</v>
      </c>
      <c r="D66" s="135">
        <v>45537</v>
      </c>
      <c r="E66" s="141">
        <v>546238</v>
      </c>
      <c r="F66" s="136">
        <v>72.238</v>
      </c>
      <c r="G66" s="137" t="s">
        <v>477</v>
      </c>
      <c r="H66" s="138">
        <v>45548</v>
      </c>
      <c r="I66" s="139" t="s">
        <v>762</v>
      </c>
      <c r="J66" s="106"/>
      <c r="K66" s="139"/>
      <c r="L66" s="139"/>
      <c r="M66" s="139"/>
      <c r="N66" s="155"/>
    </row>
    <row r="67" spans="1:14" s="127" customFormat="1" ht="30" customHeight="1">
      <c r="A67" s="121">
        <f t="shared" si="0"/>
        <v>64</v>
      </c>
      <c r="B67" s="133" t="s">
        <v>20</v>
      </c>
      <c r="C67" s="133" t="s">
        <v>10</v>
      </c>
      <c r="D67" s="135">
        <v>45544</v>
      </c>
      <c r="E67" s="133">
        <v>470077</v>
      </c>
      <c r="F67" s="136">
        <v>64.254000000000005</v>
      </c>
      <c r="G67" s="137" t="s">
        <v>768</v>
      </c>
      <c r="H67" s="138">
        <v>45556</v>
      </c>
      <c r="I67" s="139" t="s">
        <v>764</v>
      </c>
      <c r="J67" s="106"/>
      <c r="K67" s="139"/>
      <c r="L67" s="139"/>
      <c r="M67" s="139"/>
      <c r="N67" s="155"/>
    </row>
    <row r="68" spans="1:14" s="127" customFormat="1" ht="30" customHeight="1">
      <c r="A68" s="121">
        <f t="shared" si="0"/>
        <v>65</v>
      </c>
      <c r="B68" s="133" t="s">
        <v>35</v>
      </c>
      <c r="C68" s="133" t="s">
        <v>24</v>
      </c>
      <c r="D68" s="135">
        <v>45547</v>
      </c>
      <c r="E68" s="141">
        <v>546238</v>
      </c>
      <c r="F68" s="136">
        <v>72.238</v>
      </c>
      <c r="G68" s="137" t="s">
        <v>768</v>
      </c>
      <c r="H68" s="138">
        <v>45559</v>
      </c>
      <c r="I68" s="139" t="s">
        <v>763</v>
      </c>
      <c r="J68" s="106"/>
      <c r="K68" s="139"/>
      <c r="L68" s="139"/>
      <c r="M68" s="139"/>
      <c r="N68" s="155"/>
    </row>
    <row r="69" spans="1:14" s="127" customFormat="1" ht="30" customHeight="1">
      <c r="A69" s="121">
        <f t="shared" si="0"/>
        <v>66</v>
      </c>
      <c r="B69" s="133" t="s">
        <v>29</v>
      </c>
      <c r="C69" s="133" t="s">
        <v>39</v>
      </c>
      <c r="D69" s="135">
        <v>45545</v>
      </c>
      <c r="E69" s="133">
        <v>906755</v>
      </c>
      <c r="F69" s="136">
        <v>112.42400000000001</v>
      </c>
      <c r="G69" s="137" t="s">
        <v>768</v>
      </c>
      <c r="H69" s="138">
        <v>45562</v>
      </c>
      <c r="I69" s="139" t="s">
        <v>791</v>
      </c>
      <c r="J69" s="106"/>
      <c r="K69" s="139"/>
      <c r="L69" s="139"/>
      <c r="M69" s="139"/>
      <c r="N69" s="155"/>
    </row>
    <row r="70" spans="1:14" s="127" customFormat="1" ht="30" customHeight="1">
      <c r="A70" s="121">
        <f t="shared" ref="A70:A97" si="1">A69+1</f>
        <v>67</v>
      </c>
      <c r="B70" s="133" t="s">
        <v>16</v>
      </c>
      <c r="C70" s="133" t="s">
        <v>11</v>
      </c>
      <c r="D70" s="135">
        <v>45551</v>
      </c>
      <c r="E70" s="133">
        <v>273608.93</v>
      </c>
      <c r="F70" s="136">
        <v>36.045000000000002</v>
      </c>
      <c r="G70" s="137" t="s">
        <v>768</v>
      </c>
      <c r="H70" s="138">
        <v>45561</v>
      </c>
      <c r="I70" s="139" t="s">
        <v>845</v>
      </c>
      <c r="J70" s="106"/>
      <c r="K70" s="139"/>
      <c r="L70" s="139"/>
      <c r="M70" s="139"/>
      <c r="N70" s="155"/>
    </row>
    <row r="71" spans="1:14" s="127" customFormat="1" ht="30" customHeight="1">
      <c r="A71" s="121">
        <f t="shared" si="1"/>
        <v>68</v>
      </c>
      <c r="B71" s="133" t="s">
        <v>195</v>
      </c>
      <c r="C71" s="133" t="s">
        <v>12</v>
      </c>
      <c r="D71" s="135">
        <v>45551</v>
      </c>
      <c r="E71" s="155">
        <v>286911</v>
      </c>
      <c r="F71" s="136">
        <v>37.729999999999997</v>
      </c>
      <c r="G71" s="137" t="s">
        <v>768</v>
      </c>
      <c r="H71" s="138">
        <v>45577</v>
      </c>
      <c r="I71" s="139" t="s">
        <v>836</v>
      </c>
      <c r="J71" s="111" t="s">
        <v>988</v>
      </c>
      <c r="K71" s="139"/>
      <c r="L71" s="139"/>
      <c r="M71" s="139"/>
      <c r="N71" s="155"/>
    </row>
    <row r="72" spans="1:14" s="127" customFormat="1" ht="30" customHeight="1">
      <c r="A72" s="121">
        <f t="shared" si="1"/>
        <v>69</v>
      </c>
      <c r="B72" s="133" t="s">
        <v>36</v>
      </c>
      <c r="C72" s="133" t="s">
        <v>11</v>
      </c>
      <c r="D72" s="135">
        <v>45549</v>
      </c>
      <c r="E72" s="133">
        <v>273608.93</v>
      </c>
      <c r="F72" s="136">
        <v>36.045000000000002</v>
      </c>
      <c r="G72" s="137" t="s">
        <v>768</v>
      </c>
      <c r="H72" s="138">
        <v>45558</v>
      </c>
      <c r="I72" s="139" t="s">
        <v>762</v>
      </c>
      <c r="J72" s="114"/>
      <c r="K72" s="139"/>
      <c r="L72" s="139"/>
      <c r="M72" s="139"/>
      <c r="N72" s="155"/>
    </row>
    <row r="73" spans="1:14" s="127" customFormat="1" ht="30" customHeight="1">
      <c r="A73" s="121">
        <f t="shared" si="1"/>
        <v>70</v>
      </c>
      <c r="B73" s="133" t="s">
        <v>50</v>
      </c>
      <c r="C73" s="133" t="s">
        <v>55</v>
      </c>
      <c r="D73" s="135">
        <v>45551</v>
      </c>
      <c r="E73" s="133">
        <v>297143</v>
      </c>
      <c r="F73" s="136">
        <v>39.459000000000003</v>
      </c>
      <c r="G73" s="137" t="s">
        <v>768</v>
      </c>
      <c r="H73" s="138">
        <v>45565</v>
      </c>
      <c r="I73" s="139" t="s">
        <v>844</v>
      </c>
      <c r="J73" s="106"/>
      <c r="K73" s="139"/>
      <c r="L73" s="139"/>
      <c r="M73" s="139"/>
      <c r="N73" s="155"/>
    </row>
    <row r="74" spans="1:14" s="127" customFormat="1" ht="30" customHeight="1">
      <c r="A74" s="121">
        <f t="shared" si="1"/>
        <v>71</v>
      </c>
      <c r="B74" s="133" t="s">
        <v>44</v>
      </c>
      <c r="C74" s="133" t="s">
        <v>9</v>
      </c>
      <c r="D74" s="135">
        <v>45558</v>
      </c>
      <c r="E74" s="133">
        <v>1003256</v>
      </c>
      <c r="F74" s="136">
        <v>129.34100000000001</v>
      </c>
      <c r="G74" s="137" t="s">
        <v>768</v>
      </c>
      <c r="H74" s="138">
        <v>45575</v>
      </c>
      <c r="I74" s="139" t="s">
        <v>764</v>
      </c>
      <c r="J74" s="111"/>
      <c r="K74" s="139"/>
      <c r="L74" s="139"/>
      <c r="M74" s="139"/>
      <c r="N74" s="155"/>
    </row>
    <row r="75" spans="1:14" s="127" customFormat="1" ht="30" customHeight="1">
      <c r="A75" s="121">
        <f t="shared" si="1"/>
        <v>72</v>
      </c>
      <c r="B75" s="133" t="s">
        <v>95</v>
      </c>
      <c r="C75" s="133" t="s">
        <v>71</v>
      </c>
      <c r="D75" s="135">
        <v>45562</v>
      </c>
      <c r="E75" s="128">
        <v>342192</v>
      </c>
      <c r="F75" s="136">
        <v>44.728000000000002</v>
      </c>
      <c r="G75" s="137" t="s">
        <v>768</v>
      </c>
      <c r="H75" s="138">
        <v>45577</v>
      </c>
      <c r="I75" s="139" t="s">
        <v>1001</v>
      </c>
      <c r="J75" s="111"/>
      <c r="K75" s="139"/>
      <c r="L75" s="139"/>
      <c r="M75" s="139"/>
      <c r="N75" s="155"/>
    </row>
    <row r="76" spans="1:14" s="127" customFormat="1" ht="30" customHeight="1">
      <c r="A76" s="121">
        <f t="shared" si="1"/>
        <v>73</v>
      </c>
      <c r="B76" s="133" t="s">
        <v>17</v>
      </c>
      <c r="C76" s="133" t="s">
        <v>24</v>
      </c>
      <c r="D76" s="135">
        <v>45563</v>
      </c>
      <c r="E76" s="141">
        <v>546238</v>
      </c>
      <c r="F76" s="136">
        <v>72.238</v>
      </c>
      <c r="G76" s="137" t="s">
        <v>768</v>
      </c>
      <c r="H76" s="138">
        <v>45578</v>
      </c>
      <c r="I76" s="139" t="s">
        <v>984</v>
      </c>
      <c r="J76" s="111"/>
      <c r="K76" s="139"/>
      <c r="L76" s="139"/>
      <c r="M76" s="139"/>
      <c r="N76" s="155"/>
    </row>
    <row r="77" spans="1:14" s="127" customFormat="1" ht="30" customHeight="1">
      <c r="A77" s="121">
        <f t="shared" si="1"/>
        <v>74</v>
      </c>
      <c r="B77" s="133" t="s">
        <v>43</v>
      </c>
      <c r="C77" s="133" t="s">
        <v>52</v>
      </c>
      <c r="D77" s="135">
        <v>45566</v>
      </c>
      <c r="E77" s="133">
        <v>753337</v>
      </c>
      <c r="F77" s="136">
        <v>98.835999999999999</v>
      </c>
      <c r="G77" s="137" t="s">
        <v>477</v>
      </c>
      <c r="H77" s="138">
        <v>45589</v>
      </c>
      <c r="I77" s="139" t="s">
        <v>986</v>
      </c>
      <c r="J77" s="106"/>
      <c r="K77" s="139"/>
      <c r="L77" s="139"/>
      <c r="M77" s="139"/>
      <c r="N77" s="155"/>
    </row>
    <row r="78" spans="1:14" s="127" customFormat="1" ht="30" customHeight="1">
      <c r="A78" s="121">
        <f t="shared" si="1"/>
        <v>75</v>
      </c>
      <c r="B78" s="133" t="s">
        <v>45</v>
      </c>
      <c r="C78" s="133" t="s">
        <v>53</v>
      </c>
      <c r="D78" s="135">
        <v>45569</v>
      </c>
      <c r="E78" s="133">
        <v>559332</v>
      </c>
      <c r="F78" s="136">
        <v>74.632000000000005</v>
      </c>
      <c r="G78" s="137" t="s">
        <v>768</v>
      </c>
      <c r="H78" s="138">
        <v>45580</v>
      </c>
      <c r="I78" s="139" t="s">
        <v>987</v>
      </c>
      <c r="J78" s="111"/>
      <c r="K78" s="139"/>
      <c r="L78" s="139"/>
      <c r="M78" s="139"/>
      <c r="N78" s="155"/>
    </row>
    <row r="79" spans="1:14" s="127" customFormat="1" ht="30" customHeight="1">
      <c r="A79" s="121">
        <f t="shared" si="1"/>
        <v>76</v>
      </c>
      <c r="B79" s="133" t="s">
        <v>5</v>
      </c>
      <c r="C79" s="133" t="s">
        <v>52</v>
      </c>
      <c r="D79" s="135">
        <v>45568</v>
      </c>
      <c r="E79" s="133">
        <v>753337</v>
      </c>
      <c r="F79" s="136">
        <v>98.835999999999999</v>
      </c>
      <c r="G79" s="279" t="s">
        <v>768</v>
      </c>
      <c r="H79" s="138">
        <v>45634</v>
      </c>
      <c r="I79" s="139" t="s">
        <v>1052</v>
      </c>
      <c r="J79" s="278"/>
      <c r="K79" s="139"/>
      <c r="L79" s="139"/>
      <c r="M79" s="139"/>
      <c r="N79" s="155"/>
    </row>
    <row r="80" spans="1:14" s="127" customFormat="1" ht="45" customHeight="1">
      <c r="A80" s="121">
        <f t="shared" si="1"/>
        <v>77</v>
      </c>
      <c r="B80" s="133" t="s">
        <v>106</v>
      </c>
      <c r="C80" s="133" t="s">
        <v>81</v>
      </c>
      <c r="D80" s="135">
        <v>45573</v>
      </c>
      <c r="E80" s="133">
        <v>573550</v>
      </c>
      <c r="F80" s="136">
        <v>75.451999999999998</v>
      </c>
      <c r="G80" s="137" t="s">
        <v>768</v>
      </c>
      <c r="H80" s="138">
        <v>45599</v>
      </c>
      <c r="I80" s="139" t="s">
        <v>1008</v>
      </c>
      <c r="J80" s="278"/>
      <c r="K80" s="139"/>
      <c r="L80" s="139"/>
      <c r="M80" s="139"/>
      <c r="N80" s="155"/>
    </row>
    <row r="81" spans="1:14" s="127" customFormat="1" ht="30" customHeight="1">
      <c r="A81" s="121">
        <f t="shared" si="1"/>
        <v>78</v>
      </c>
      <c r="B81" s="133" t="s">
        <v>32</v>
      </c>
      <c r="C81" s="133" t="s">
        <v>40</v>
      </c>
      <c r="D81" s="135">
        <v>45578</v>
      </c>
      <c r="E81" s="133">
        <v>650023</v>
      </c>
      <c r="F81" s="136">
        <v>85.233999999999995</v>
      </c>
      <c r="G81" s="137" t="s">
        <v>768</v>
      </c>
      <c r="H81" s="138">
        <v>45596</v>
      </c>
      <c r="I81" s="139" t="s">
        <v>763</v>
      </c>
      <c r="J81" s="278"/>
      <c r="K81" s="139"/>
      <c r="L81" s="139"/>
      <c r="M81" s="139"/>
      <c r="N81" s="155"/>
    </row>
    <row r="82" spans="1:14" s="127" customFormat="1" ht="30" customHeight="1">
      <c r="A82" s="121">
        <f t="shared" si="1"/>
        <v>79</v>
      </c>
      <c r="B82" s="133" t="s">
        <v>194</v>
      </c>
      <c r="C82" s="133" t="s">
        <v>70</v>
      </c>
      <c r="D82" s="135">
        <v>45580</v>
      </c>
      <c r="E82" s="133">
        <v>470077</v>
      </c>
      <c r="F82" s="136">
        <v>64.254000000000005</v>
      </c>
      <c r="G82" s="137" t="s">
        <v>477</v>
      </c>
      <c r="H82" s="138">
        <v>45589</v>
      </c>
      <c r="I82" s="139" t="s">
        <v>1003</v>
      </c>
      <c r="J82" s="111"/>
      <c r="K82" s="139"/>
      <c r="L82" s="139"/>
      <c r="M82" s="139"/>
      <c r="N82" s="155"/>
    </row>
    <row r="83" spans="1:14" s="127" customFormat="1" ht="30" customHeight="1">
      <c r="A83" s="121">
        <f t="shared" si="1"/>
        <v>80</v>
      </c>
      <c r="B83" s="133" t="s">
        <v>149</v>
      </c>
      <c r="C83" s="133" t="s">
        <v>69</v>
      </c>
      <c r="D83" s="135">
        <v>45580</v>
      </c>
      <c r="E83" s="133">
        <v>424198</v>
      </c>
      <c r="F83" s="136">
        <v>56.863</v>
      </c>
      <c r="G83" s="137" t="s">
        <v>768</v>
      </c>
      <c r="H83" s="138">
        <v>45612</v>
      </c>
      <c r="I83" s="139" t="s">
        <v>1003</v>
      </c>
      <c r="J83" s="111"/>
      <c r="K83" s="139"/>
      <c r="L83" s="139"/>
      <c r="M83" s="139"/>
      <c r="N83" s="155"/>
    </row>
    <row r="84" spans="1:14" s="127" customFormat="1" ht="30" customHeight="1">
      <c r="A84" s="121">
        <f t="shared" si="1"/>
        <v>81</v>
      </c>
      <c r="B84" s="133" t="s">
        <v>196</v>
      </c>
      <c r="C84" s="133" t="s">
        <v>11</v>
      </c>
      <c r="D84" s="135">
        <v>45559</v>
      </c>
      <c r="E84" s="133">
        <v>273608.93</v>
      </c>
      <c r="F84" s="136">
        <v>36.045000000000002</v>
      </c>
      <c r="G84" s="137" t="s">
        <v>768</v>
      </c>
      <c r="H84" s="138">
        <v>45603</v>
      </c>
      <c r="I84" s="139" t="s">
        <v>1009</v>
      </c>
      <c r="J84" s="111"/>
      <c r="K84" s="139"/>
      <c r="L84" s="139"/>
      <c r="M84" s="139"/>
      <c r="N84" s="155"/>
    </row>
    <row r="85" spans="1:14" s="127" customFormat="1" ht="30" customHeight="1">
      <c r="A85" s="121">
        <f t="shared" si="1"/>
        <v>82</v>
      </c>
      <c r="B85" s="133" t="s">
        <v>47</v>
      </c>
      <c r="C85" s="133" t="s">
        <v>55</v>
      </c>
      <c r="D85" s="135">
        <v>45582</v>
      </c>
      <c r="E85" s="133">
        <v>297143</v>
      </c>
      <c r="F85" s="136">
        <v>39.459000000000003</v>
      </c>
      <c r="G85" s="137" t="s">
        <v>477</v>
      </c>
      <c r="H85" s="138">
        <v>45596</v>
      </c>
      <c r="I85" s="139" t="s">
        <v>1007</v>
      </c>
      <c r="J85" s="278"/>
      <c r="K85" s="139"/>
      <c r="L85" s="139"/>
      <c r="M85" s="139"/>
      <c r="N85" s="155"/>
    </row>
    <row r="86" spans="1:14" s="127" customFormat="1" ht="37.5" customHeight="1">
      <c r="A86" s="121">
        <f t="shared" si="1"/>
        <v>83</v>
      </c>
      <c r="B86" s="133" t="s">
        <v>197</v>
      </c>
      <c r="C86" s="133" t="s">
        <v>11</v>
      </c>
      <c r="D86" s="135">
        <v>45590</v>
      </c>
      <c r="E86" s="133">
        <v>273608.93</v>
      </c>
      <c r="F86" s="136">
        <v>36.045000000000002</v>
      </c>
      <c r="G86" s="137" t="s">
        <v>477</v>
      </c>
      <c r="H86" s="138">
        <v>45596</v>
      </c>
      <c r="I86" s="139" t="s">
        <v>1003</v>
      </c>
      <c r="J86" s="111"/>
      <c r="K86" s="139"/>
      <c r="L86" s="139"/>
      <c r="M86" s="139"/>
      <c r="N86" s="155"/>
    </row>
    <row r="87" spans="1:14" s="127" customFormat="1" ht="30" customHeight="1">
      <c r="A87" s="121">
        <f t="shared" si="1"/>
        <v>84</v>
      </c>
      <c r="B87" s="133" t="s">
        <v>59</v>
      </c>
      <c r="C87" s="133" t="s">
        <v>71</v>
      </c>
      <c r="D87" s="135">
        <v>45647</v>
      </c>
      <c r="E87" s="128">
        <v>342192</v>
      </c>
      <c r="F87" s="136">
        <v>44.728000000000002</v>
      </c>
      <c r="G87" s="137" t="s">
        <v>768</v>
      </c>
      <c r="H87" s="138">
        <v>45653</v>
      </c>
      <c r="I87" s="139" t="s">
        <v>986</v>
      </c>
      <c r="J87" s="111"/>
      <c r="K87" s="139"/>
      <c r="L87" s="139"/>
      <c r="M87" s="139"/>
      <c r="N87" s="155"/>
    </row>
    <row r="88" spans="1:14" s="127" customFormat="1" ht="30" customHeight="1">
      <c r="A88" s="121">
        <f t="shared" si="1"/>
        <v>85</v>
      </c>
      <c r="B88" s="133" t="s">
        <v>48</v>
      </c>
      <c r="C88" s="133" t="s">
        <v>56</v>
      </c>
      <c r="D88" s="135">
        <v>45593</v>
      </c>
      <c r="E88" s="133">
        <v>493565</v>
      </c>
      <c r="F88" s="136">
        <v>66.268000000000001</v>
      </c>
      <c r="G88" s="137" t="s">
        <v>768</v>
      </c>
      <c r="H88" s="138">
        <v>45607</v>
      </c>
      <c r="I88" s="139" t="s">
        <v>763</v>
      </c>
      <c r="J88" s="111"/>
      <c r="K88" s="139"/>
      <c r="L88" s="139"/>
      <c r="M88" s="139"/>
      <c r="N88" s="155"/>
    </row>
    <row r="89" spans="1:14" s="127" customFormat="1" ht="30" customHeight="1">
      <c r="A89" s="121">
        <f t="shared" si="1"/>
        <v>86</v>
      </c>
      <c r="B89" s="133" t="s">
        <v>57</v>
      </c>
      <c r="C89" s="133" t="s">
        <v>69</v>
      </c>
      <c r="D89" s="135">
        <v>45598</v>
      </c>
      <c r="E89" s="133">
        <v>424198</v>
      </c>
      <c r="F89" s="136">
        <v>56.863</v>
      </c>
      <c r="G89" s="279" t="s">
        <v>768</v>
      </c>
      <c r="H89" s="138">
        <v>45609</v>
      </c>
      <c r="I89" s="139" t="s">
        <v>987</v>
      </c>
      <c r="J89" s="111"/>
      <c r="K89" s="139"/>
      <c r="L89" s="139"/>
      <c r="M89" s="139"/>
      <c r="N89" s="155"/>
    </row>
    <row r="90" spans="1:14" s="127" customFormat="1" ht="30" customHeight="1">
      <c r="A90" s="121">
        <f t="shared" si="1"/>
        <v>87</v>
      </c>
      <c r="B90" s="133" t="s">
        <v>198</v>
      </c>
      <c r="C90" s="133" t="s">
        <v>12</v>
      </c>
      <c r="D90" s="135">
        <v>45598</v>
      </c>
      <c r="E90" s="155">
        <v>286911</v>
      </c>
      <c r="F90" s="136">
        <v>37.729999999999997</v>
      </c>
      <c r="G90" s="137" t="s">
        <v>768</v>
      </c>
      <c r="H90" s="138">
        <v>45603</v>
      </c>
      <c r="I90" s="139" t="s">
        <v>1003</v>
      </c>
      <c r="J90" s="111"/>
      <c r="K90" s="139"/>
      <c r="L90" s="139"/>
      <c r="M90" s="139"/>
      <c r="N90" s="155"/>
    </row>
    <row r="91" spans="1:14" s="127" customFormat="1" ht="30" customHeight="1">
      <c r="A91" s="121">
        <f t="shared" si="1"/>
        <v>88</v>
      </c>
      <c r="B91" s="133" t="s">
        <v>107</v>
      </c>
      <c r="C91" s="133" t="s">
        <v>169</v>
      </c>
      <c r="D91" s="135">
        <v>45601</v>
      </c>
      <c r="E91" s="128">
        <v>503365</v>
      </c>
      <c r="F91" s="124">
        <v>65.757000000000005</v>
      </c>
      <c r="G91" s="137" t="s">
        <v>768</v>
      </c>
      <c r="H91" s="138">
        <v>45609</v>
      </c>
      <c r="I91" s="139" t="s">
        <v>1008</v>
      </c>
      <c r="J91" s="111"/>
      <c r="K91" s="139"/>
      <c r="L91" s="139"/>
      <c r="M91" s="139"/>
      <c r="N91" s="155"/>
    </row>
    <row r="92" spans="1:14" s="127" customFormat="1" ht="30" customHeight="1">
      <c r="A92" s="121">
        <f t="shared" si="1"/>
        <v>89</v>
      </c>
      <c r="B92" s="133" t="s">
        <v>613</v>
      </c>
      <c r="C92" s="133" t="s">
        <v>55</v>
      </c>
      <c r="D92" s="135">
        <v>45606</v>
      </c>
      <c r="E92" s="133">
        <v>297143</v>
      </c>
      <c r="F92" s="136">
        <v>39.459000000000003</v>
      </c>
      <c r="G92" s="137" t="s">
        <v>768</v>
      </c>
      <c r="H92" s="138">
        <v>45618</v>
      </c>
      <c r="I92" s="139" t="s">
        <v>1009</v>
      </c>
      <c r="J92" s="111"/>
      <c r="K92" s="139"/>
      <c r="L92" s="139"/>
      <c r="M92" s="139"/>
      <c r="N92" s="155"/>
    </row>
    <row r="93" spans="1:14" s="127" customFormat="1" ht="30" customHeight="1">
      <c r="A93" s="121">
        <f t="shared" si="1"/>
        <v>90</v>
      </c>
      <c r="B93" s="133" t="s">
        <v>66</v>
      </c>
      <c r="C93" s="133" t="s">
        <v>54</v>
      </c>
      <c r="D93" s="135">
        <v>45609</v>
      </c>
      <c r="E93" s="133">
        <v>719574</v>
      </c>
      <c r="F93" s="136">
        <v>94.408000000000001</v>
      </c>
      <c r="G93" s="137" t="s">
        <v>768</v>
      </c>
      <c r="H93" s="138">
        <v>45622</v>
      </c>
      <c r="I93" s="139" t="s">
        <v>1041</v>
      </c>
      <c r="J93" s="111"/>
      <c r="K93" s="139"/>
      <c r="L93" s="139"/>
      <c r="M93" s="139"/>
      <c r="N93" s="155"/>
    </row>
    <row r="94" spans="1:14" s="127" customFormat="1" ht="30" customHeight="1">
      <c r="A94" s="121">
        <f t="shared" si="1"/>
        <v>91</v>
      </c>
      <c r="B94" s="133" t="s">
        <v>171</v>
      </c>
      <c r="C94" s="133" t="s">
        <v>11</v>
      </c>
      <c r="D94" s="135">
        <v>45609</v>
      </c>
      <c r="E94" s="133">
        <v>273608.93</v>
      </c>
      <c r="F94" s="136">
        <v>36.045000000000002</v>
      </c>
      <c r="G94" s="137" t="s">
        <v>768</v>
      </c>
      <c r="H94" s="138">
        <v>45628</v>
      </c>
      <c r="I94" s="139" t="s">
        <v>1042</v>
      </c>
      <c r="J94" s="111"/>
      <c r="K94" s="139"/>
      <c r="L94" s="139"/>
      <c r="M94" s="139"/>
      <c r="N94" s="155"/>
    </row>
    <row r="95" spans="1:14" s="127" customFormat="1" ht="30" customHeight="1">
      <c r="A95" s="121">
        <f t="shared" si="1"/>
        <v>92</v>
      </c>
      <c r="B95" s="133" t="s">
        <v>135</v>
      </c>
      <c r="C95" s="133" t="s">
        <v>11</v>
      </c>
      <c r="D95" s="135">
        <v>45610</v>
      </c>
      <c r="E95" s="133">
        <v>273608.93</v>
      </c>
      <c r="F95" s="136">
        <v>36.045000000000002</v>
      </c>
      <c r="G95" s="137" t="s">
        <v>768</v>
      </c>
      <c r="H95" s="138">
        <v>45616</v>
      </c>
      <c r="I95" s="139" t="s">
        <v>1045</v>
      </c>
      <c r="J95" s="111"/>
      <c r="K95" s="139"/>
      <c r="L95" s="139"/>
      <c r="M95" s="139"/>
      <c r="N95" s="155"/>
    </row>
    <row r="96" spans="1:14" s="127" customFormat="1" ht="30" customHeight="1">
      <c r="A96" s="121">
        <f t="shared" si="1"/>
        <v>93</v>
      </c>
      <c r="B96" s="133" t="s">
        <v>157</v>
      </c>
      <c r="C96" s="133" t="s">
        <v>166</v>
      </c>
      <c r="D96" s="135">
        <v>45614</v>
      </c>
      <c r="E96" s="133">
        <v>503365</v>
      </c>
      <c r="F96" s="136">
        <v>65.757000000000005</v>
      </c>
      <c r="G96" s="137" t="s">
        <v>768</v>
      </c>
      <c r="H96" s="138">
        <v>45620</v>
      </c>
      <c r="I96" s="139" t="s">
        <v>1003</v>
      </c>
      <c r="J96" s="111"/>
      <c r="K96" s="139"/>
      <c r="L96" s="139"/>
      <c r="M96" s="139"/>
      <c r="N96" s="155"/>
    </row>
    <row r="97" spans="1:14" s="127" customFormat="1" ht="30" customHeight="1">
      <c r="A97" s="121">
        <f t="shared" si="1"/>
        <v>94</v>
      </c>
      <c r="B97" s="133" t="s">
        <v>133</v>
      </c>
      <c r="C97" s="133" t="s">
        <v>71</v>
      </c>
      <c r="D97" s="135">
        <v>45616</v>
      </c>
      <c r="E97" s="128">
        <v>342192</v>
      </c>
      <c r="F97" s="136">
        <v>44.728000000000002</v>
      </c>
      <c r="G97" s="137" t="s">
        <v>768</v>
      </c>
      <c r="H97" s="138">
        <v>45624</v>
      </c>
      <c r="I97" s="139" t="s">
        <v>1088</v>
      </c>
      <c r="J97" s="111"/>
      <c r="K97" s="139"/>
      <c r="L97" s="139"/>
      <c r="M97" s="139"/>
      <c r="N97" s="155"/>
    </row>
    <row r="98" spans="1:14" s="127" customFormat="1" ht="30" customHeight="1">
      <c r="A98" s="121">
        <f>A97+1</f>
        <v>95</v>
      </c>
      <c r="B98" s="133" t="s">
        <v>65</v>
      </c>
      <c r="C98" s="133" t="s">
        <v>55</v>
      </c>
      <c r="D98" s="135">
        <v>45623</v>
      </c>
      <c r="E98" s="133">
        <v>297143</v>
      </c>
      <c r="F98" s="136">
        <v>39.459000000000003</v>
      </c>
      <c r="G98" s="137" t="s">
        <v>768</v>
      </c>
      <c r="H98" s="138">
        <v>45633</v>
      </c>
      <c r="I98" s="139" t="s">
        <v>763</v>
      </c>
      <c r="J98" s="111"/>
      <c r="K98" s="139"/>
      <c r="L98" s="139"/>
      <c r="M98" s="139"/>
      <c r="N98" s="155"/>
    </row>
    <row r="99" spans="1:14" s="127" customFormat="1" ht="30" customHeight="1">
      <c r="A99" s="121">
        <f t="shared" ref="A99:A162" si="2">A98+1</f>
        <v>96</v>
      </c>
      <c r="B99" s="133" t="s">
        <v>612</v>
      </c>
      <c r="C99" s="133" t="s">
        <v>12</v>
      </c>
      <c r="D99" s="135">
        <v>45619</v>
      </c>
      <c r="E99" s="155">
        <v>286911</v>
      </c>
      <c r="F99" s="136">
        <v>37.729999999999997</v>
      </c>
      <c r="G99" s="137" t="s">
        <v>768</v>
      </c>
      <c r="H99" s="138">
        <v>45628</v>
      </c>
      <c r="I99" s="139" t="s">
        <v>1009</v>
      </c>
      <c r="J99" s="111"/>
      <c r="K99" s="139"/>
      <c r="L99" s="139"/>
      <c r="M99" s="139"/>
      <c r="N99" s="155"/>
    </row>
    <row r="100" spans="1:14" s="127" customFormat="1" ht="30" customHeight="1">
      <c r="A100" s="121">
        <f t="shared" si="2"/>
        <v>97</v>
      </c>
      <c r="B100" s="133" t="s">
        <v>205</v>
      </c>
      <c r="C100" s="133" t="s">
        <v>55</v>
      </c>
      <c r="D100" s="135">
        <v>45612</v>
      </c>
      <c r="E100" s="133">
        <v>297143</v>
      </c>
      <c r="F100" s="136">
        <v>39.459000000000003</v>
      </c>
      <c r="G100" s="137" t="s">
        <v>768</v>
      </c>
      <c r="H100" s="138">
        <v>45626</v>
      </c>
      <c r="I100" s="139" t="s">
        <v>764</v>
      </c>
      <c r="J100" s="111"/>
      <c r="K100" s="139"/>
      <c r="L100" s="139"/>
      <c r="M100" s="139"/>
      <c r="N100" s="155"/>
    </row>
    <row r="101" spans="1:14" s="127" customFormat="1" ht="30" customHeight="1">
      <c r="A101" s="121">
        <f t="shared" si="2"/>
        <v>98</v>
      </c>
      <c r="B101" s="133" t="s">
        <v>238</v>
      </c>
      <c r="C101" s="133" t="s">
        <v>12</v>
      </c>
      <c r="D101" s="135">
        <v>45612</v>
      </c>
      <c r="E101" s="155">
        <v>286911</v>
      </c>
      <c r="F101" s="136">
        <v>37.729999999999997</v>
      </c>
      <c r="G101" s="137" t="s">
        <v>768</v>
      </c>
      <c r="H101" s="138">
        <v>45623</v>
      </c>
      <c r="I101" s="139" t="s">
        <v>1066</v>
      </c>
      <c r="J101" s="111"/>
      <c r="K101" s="139"/>
      <c r="L101" s="139"/>
      <c r="M101" s="139"/>
      <c r="N101" s="155"/>
    </row>
    <row r="102" spans="1:14" s="127" customFormat="1" ht="30" customHeight="1">
      <c r="A102" s="121">
        <f t="shared" si="2"/>
        <v>99</v>
      </c>
      <c r="B102" s="133" t="s">
        <v>158</v>
      </c>
      <c r="C102" s="133" t="s">
        <v>167</v>
      </c>
      <c r="D102" s="135">
        <v>45614</v>
      </c>
      <c r="E102" s="133">
        <v>670636</v>
      </c>
      <c r="F102" s="136">
        <v>82.239000000000004</v>
      </c>
      <c r="G102" s="137" t="s">
        <v>768</v>
      </c>
      <c r="H102" s="138">
        <v>45634</v>
      </c>
      <c r="I102" s="139" t="s">
        <v>1032</v>
      </c>
      <c r="J102" s="111"/>
      <c r="K102" s="139"/>
      <c r="L102" s="139"/>
      <c r="M102" s="139"/>
      <c r="N102" s="155"/>
    </row>
    <row r="103" spans="1:14" s="127" customFormat="1" ht="30" customHeight="1">
      <c r="A103" s="121">
        <f t="shared" si="2"/>
        <v>100</v>
      </c>
      <c r="B103" s="133" t="s">
        <v>230</v>
      </c>
      <c r="C103" s="133" t="s">
        <v>12</v>
      </c>
      <c r="D103" s="135">
        <v>45624</v>
      </c>
      <c r="E103" s="155">
        <v>286911</v>
      </c>
      <c r="F103" s="136">
        <v>37.729999999999997</v>
      </c>
      <c r="G103" s="137" t="s">
        <v>768</v>
      </c>
      <c r="H103" s="138">
        <v>45644</v>
      </c>
      <c r="I103" s="139" t="s">
        <v>1121</v>
      </c>
      <c r="J103" s="111"/>
      <c r="K103" s="139"/>
      <c r="L103" s="139"/>
      <c r="M103" s="139"/>
      <c r="N103" s="155"/>
    </row>
    <row r="104" spans="1:14" s="127" customFormat="1" ht="30" customHeight="1">
      <c r="A104" s="121">
        <f t="shared" si="2"/>
        <v>101</v>
      </c>
      <c r="B104" s="133" t="s">
        <v>239</v>
      </c>
      <c r="C104" s="133" t="s">
        <v>12</v>
      </c>
      <c r="D104" s="135">
        <v>45624</v>
      </c>
      <c r="E104" s="155">
        <v>286911</v>
      </c>
      <c r="F104" s="136">
        <v>37.729999999999997</v>
      </c>
      <c r="G104" s="137" t="s">
        <v>768</v>
      </c>
      <c r="H104" s="138">
        <v>45640</v>
      </c>
      <c r="I104" s="139" t="s">
        <v>1066</v>
      </c>
      <c r="J104" s="111"/>
      <c r="K104" s="139"/>
      <c r="L104" s="139"/>
      <c r="M104" s="139"/>
      <c r="N104" s="155"/>
    </row>
    <row r="105" spans="1:14" s="127" customFormat="1" ht="30" customHeight="1">
      <c r="A105" s="121">
        <f t="shared" si="2"/>
        <v>102</v>
      </c>
      <c r="B105" s="133" t="s">
        <v>134</v>
      </c>
      <c r="C105" s="133" t="s">
        <v>11</v>
      </c>
      <c r="D105" s="135">
        <v>45625</v>
      </c>
      <c r="E105" s="133">
        <v>273608.93</v>
      </c>
      <c r="F105" s="136">
        <v>36.045000000000002</v>
      </c>
      <c r="G105" s="137" t="s">
        <v>768</v>
      </c>
      <c r="H105" s="138">
        <v>45629</v>
      </c>
      <c r="I105" s="139" t="s">
        <v>1092</v>
      </c>
      <c r="J105" s="111"/>
      <c r="K105" s="139"/>
      <c r="L105" s="139"/>
      <c r="M105" s="139"/>
      <c r="N105" s="155"/>
    </row>
    <row r="106" spans="1:14" s="127" customFormat="1" ht="30" customHeight="1">
      <c r="A106" s="121">
        <f t="shared" si="2"/>
        <v>103</v>
      </c>
      <c r="B106" s="133" t="s">
        <v>659</v>
      </c>
      <c r="C106" s="133" t="s">
        <v>55</v>
      </c>
      <c r="D106" s="135">
        <v>45612</v>
      </c>
      <c r="E106" s="133">
        <v>297143</v>
      </c>
      <c r="F106" s="136">
        <v>39.459000000000003</v>
      </c>
      <c r="G106" s="137" t="s">
        <v>768</v>
      </c>
      <c r="H106" s="138">
        <v>45638</v>
      </c>
      <c r="I106" s="139" t="s">
        <v>764</v>
      </c>
      <c r="J106" s="111"/>
      <c r="K106" s="139"/>
      <c r="L106" s="139"/>
      <c r="M106" s="139"/>
      <c r="N106" s="155"/>
    </row>
    <row r="107" spans="1:14" s="127" customFormat="1" ht="30" customHeight="1">
      <c r="A107" s="121">
        <f t="shared" si="2"/>
        <v>104</v>
      </c>
      <c r="B107" s="133" t="s">
        <v>28</v>
      </c>
      <c r="C107" s="133" t="s">
        <v>38</v>
      </c>
      <c r="D107" s="135">
        <v>45630</v>
      </c>
      <c r="E107" s="133"/>
      <c r="F107" s="136">
        <v>109.608</v>
      </c>
      <c r="G107" s="137" t="s">
        <v>768</v>
      </c>
      <c r="H107" s="138">
        <v>45646</v>
      </c>
      <c r="I107" s="139" t="s">
        <v>762</v>
      </c>
      <c r="J107" s="111"/>
      <c r="K107" s="139"/>
      <c r="L107" s="139"/>
      <c r="M107" s="139"/>
      <c r="N107" s="155"/>
    </row>
    <row r="108" spans="1:14" s="127" customFormat="1" ht="30" customHeight="1">
      <c r="A108" s="121">
        <f t="shared" si="2"/>
        <v>105</v>
      </c>
      <c r="B108" s="133" t="s">
        <v>96</v>
      </c>
      <c r="C108" s="133" t="s">
        <v>38</v>
      </c>
      <c r="D108" s="135">
        <v>45630</v>
      </c>
      <c r="E108" s="133"/>
      <c r="F108" s="136">
        <v>109.608</v>
      </c>
      <c r="G108" s="137" t="s">
        <v>768</v>
      </c>
      <c r="H108" s="138">
        <v>45646</v>
      </c>
      <c r="I108" s="139" t="s">
        <v>1105</v>
      </c>
      <c r="J108" s="111"/>
      <c r="K108" s="139"/>
      <c r="L108" s="139"/>
      <c r="M108" s="139"/>
      <c r="N108" s="155"/>
    </row>
    <row r="109" spans="1:14" s="127" customFormat="1" ht="30" customHeight="1">
      <c r="A109" s="121">
        <f t="shared" si="2"/>
        <v>106</v>
      </c>
      <c r="B109" s="133" t="s">
        <v>173</v>
      </c>
      <c r="C109" s="133" t="s">
        <v>71</v>
      </c>
      <c r="D109" s="135">
        <v>45629</v>
      </c>
      <c r="E109" s="128">
        <v>342192</v>
      </c>
      <c r="F109" s="136">
        <v>44.728000000000002</v>
      </c>
      <c r="G109" s="137" t="s">
        <v>768</v>
      </c>
      <c r="H109" s="138">
        <v>45648</v>
      </c>
      <c r="I109" s="139" t="s">
        <v>1042</v>
      </c>
      <c r="J109" s="111"/>
      <c r="K109" s="139"/>
      <c r="L109" s="139"/>
      <c r="M109" s="139"/>
      <c r="N109" s="155"/>
    </row>
    <row r="110" spans="1:14" s="127" customFormat="1" ht="30" customHeight="1">
      <c r="A110" s="121">
        <f t="shared" si="2"/>
        <v>107</v>
      </c>
      <c r="B110" s="133" t="s">
        <v>182</v>
      </c>
      <c r="C110" s="133" t="s">
        <v>12</v>
      </c>
      <c r="D110" s="135">
        <v>45649</v>
      </c>
      <c r="E110" s="155">
        <v>286911</v>
      </c>
      <c r="F110" s="136">
        <v>37.729999999999997</v>
      </c>
      <c r="G110" s="137" t="s">
        <v>768</v>
      </c>
      <c r="H110" s="138">
        <v>45663</v>
      </c>
      <c r="I110" s="139" t="s">
        <v>1190</v>
      </c>
      <c r="J110" s="111"/>
      <c r="K110" s="139"/>
      <c r="L110" s="139"/>
      <c r="M110" s="139"/>
      <c r="N110" s="155"/>
    </row>
    <row r="111" spans="1:14" s="127" customFormat="1" ht="30" customHeight="1">
      <c r="A111" s="121">
        <f t="shared" si="2"/>
        <v>108</v>
      </c>
      <c r="B111" s="133" t="s">
        <v>165</v>
      </c>
      <c r="C111" s="133" t="s">
        <v>70</v>
      </c>
      <c r="D111" s="135">
        <v>45635</v>
      </c>
      <c r="E111" s="133">
        <v>470077</v>
      </c>
      <c r="F111" s="136">
        <v>64.254000000000005</v>
      </c>
      <c r="G111" s="137" t="s">
        <v>768</v>
      </c>
      <c r="H111" s="138">
        <v>45642</v>
      </c>
      <c r="I111" s="139" t="s">
        <v>1032</v>
      </c>
      <c r="J111" s="106"/>
      <c r="K111" s="139"/>
      <c r="L111" s="139"/>
      <c r="M111" s="139"/>
      <c r="N111" s="155"/>
    </row>
    <row r="112" spans="1:14" s="127" customFormat="1" ht="30" customHeight="1">
      <c r="A112" s="121">
        <f t="shared" si="2"/>
        <v>109</v>
      </c>
      <c r="B112" s="133" t="s">
        <v>31</v>
      </c>
      <c r="C112" s="133" t="s">
        <v>12</v>
      </c>
      <c r="D112" s="135">
        <v>45635</v>
      </c>
      <c r="E112" s="155">
        <v>286911</v>
      </c>
      <c r="F112" s="136">
        <v>37.729999999999997</v>
      </c>
      <c r="G112" s="137" t="s">
        <v>768</v>
      </c>
      <c r="H112" s="138">
        <v>45647</v>
      </c>
      <c r="I112" s="139" t="s">
        <v>1052</v>
      </c>
      <c r="J112" s="111"/>
      <c r="K112" s="139"/>
      <c r="L112" s="139"/>
      <c r="M112" s="139"/>
      <c r="N112" s="155"/>
    </row>
    <row r="113" spans="1:14" s="127" customFormat="1" ht="30" customHeight="1">
      <c r="A113" s="121">
        <f t="shared" si="2"/>
        <v>110</v>
      </c>
      <c r="B113" s="133" t="s">
        <v>78</v>
      </c>
      <c r="C113" s="133" t="s">
        <v>82</v>
      </c>
      <c r="D113" s="135">
        <v>45634</v>
      </c>
      <c r="E113" s="133"/>
      <c r="F113" s="136">
        <v>66.268000000000001</v>
      </c>
      <c r="G113" s="137" t="s">
        <v>768</v>
      </c>
      <c r="H113" s="138">
        <v>45647</v>
      </c>
      <c r="I113" s="139" t="s">
        <v>1009</v>
      </c>
      <c r="J113" s="111"/>
      <c r="K113" s="139"/>
      <c r="L113" s="139"/>
      <c r="M113" s="139"/>
      <c r="N113" s="155"/>
    </row>
    <row r="114" spans="1:14" s="127" customFormat="1" ht="30" customHeight="1">
      <c r="A114" s="121">
        <f t="shared" si="2"/>
        <v>111</v>
      </c>
      <c r="B114" s="133" t="s">
        <v>172</v>
      </c>
      <c r="C114" s="133" t="s">
        <v>55</v>
      </c>
      <c r="D114" s="135">
        <v>45636</v>
      </c>
      <c r="E114" s="133">
        <v>297143</v>
      </c>
      <c r="F114" s="136">
        <v>39.459000000000003</v>
      </c>
      <c r="G114" s="137" t="s">
        <v>768</v>
      </c>
      <c r="H114" s="138">
        <v>45651</v>
      </c>
      <c r="I114" s="139" t="s">
        <v>1042</v>
      </c>
      <c r="J114" s="111"/>
      <c r="K114" s="139"/>
      <c r="L114" s="139"/>
      <c r="M114" s="139"/>
      <c r="N114" s="155"/>
    </row>
    <row r="115" spans="1:14" s="127" customFormat="1" ht="30" customHeight="1">
      <c r="A115" s="121">
        <f t="shared" si="2"/>
        <v>112</v>
      </c>
      <c r="B115" s="133" t="s">
        <v>632</v>
      </c>
      <c r="C115" s="133" t="s">
        <v>39</v>
      </c>
      <c r="D115" s="135">
        <v>45609</v>
      </c>
      <c r="E115" s="133">
        <v>906755</v>
      </c>
      <c r="F115" s="136">
        <v>112.42400000000001</v>
      </c>
      <c r="G115" s="137" t="s">
        <v>768</v>
      </c>
      <c r="H115" s="138">
        <v>45656</v>
      </c>
      <c r="I115" s="139" t="s">
        <v>764</v>
      </c>
      <c r="J115" s="111"/>
      <c r="K115" s="139"/>
      <c r="L115" s="139"/>
      <c r="M115" s="139"/>
      <c r="N115" s="155"/>
    </row>
    <row r="116" spans="1:14" s="127" customFormat="1" ht="30" customHeight="1">
      <c r="A116" s="121">
        <f t="shared" si="2"/>
        <v>113</v>
      </c>
      <c r="B116" s="133" t="s">
        <v>240</v>
      </c>
      <c r="C116" s="133" t="s">
        <v>12</v>
      </c>
      <c r="D116" s="135">
        <v>45640</v>
      </c>
      <c r="E116" s="155">
        <v>286911</v>
      </c>
      <c r="F116" s="136">
        <v>37.729999999999997</v>
      </c>
      <c r="G116" s="137" t="s">
        <v>768</v>
      </c>
      <c r="H116" s="138">
        <v>45651</v>
      </c>
      <c r="I116" s="139" t="s">
        <v>1066</v>
      </c>
      <c r="J116" s="111"/>
      <c r="K116" s="139"/>
      <c r="L116" s="139"/>
      <c r="M116" s="139"/>
      <c r="N116" s="155"/>
    </row>
    <row r="117" spans="1:14" s="127" customFormat="1" ht="30" customHeight="1">
      <c r="A117" s="121">
        <f t="shared" si="2"/>
        <v>114</v>
      </c>
      <c r="B117" s="133" t="s">
        <v>170</v>
      </c>
      <c r="C117" s="133" t="s">
        <v>10</v>
      </c>
      <c r="D117" s="135">
        <v>45643</v>
      </c>
      <c r="E117" s="133">
        <v>470077</v>
      </c>
      <c r="F117" s="136">
        <v>64.254000000000005</v>
      </c>
      <c r="G117" s="137" t="s">
        <v>768</v>
      </c>
      <c r="H117" s="138">
        <v>45649</v>
      </c>
      <c r="I117" s="139" t="s">
        <v>1032</v>
      </c>
      <c r="J117" s="111"/>
      <c r="K117" s="139"/>
      <c r="L117" s="139"/>
      <c r="M117" s="139"/>
      <c r="N117" s="155"/>
    </row>
    <row r="118" spans="1:14" s="127" customFormat="1" ht="30" customHeight="1">
      <c r="A118" s="121">
        <f t="shared" si="2"/>
        <v>115</v>
      </c>
      <c r="B118" s="133" t="s">
        <v>614</v>
      </c>
      <c r="C118" s="133" t="s">
        <v>11</v>
      </c>
      <c r="D118" s="135">
        <v>45645</v>
      </c>
      <c r="E118" s="133">
        <v>273608.93</v>
      </c>
      <c r="F118" s="136">
        <v>36.045000000000002</v>
      </c>
      <c r="G118" s="137" t="s">
        <v>768</v>
      </c>
      <c r="H118" s="138">
        <v>45654</v>
      </c>
      <c r="I118" s="139" t="s">
        <v>1053</v>
      </c>
      <c r="J118" s="111"/>
      <c r="K118" s="139"/>
      <c r="L118" s="139"/>
      <c r="M118" s="139"/>
      <c r="N118" s="155"/>
    </row>
    <row r="119" spans="1:14" s="127" customFormat="1" ht="30" customHeight="1">
      <c r="A119" s="121">
        <f t="shared" si="2"/>
        <v>116</v>
      </c>
      <c r="B119" s="133" t="s">
        <v>229</v>
      </c>
      <c r="C119" s="133" t="s">
        <v>12</v>
      </c>
      <c r="D119" s="135">
        <v>45624</v>
      </c>
      <c r="E119" s="155">
        <v>286911</v>
      </c>
      <c r="F119" s="136">
        <v>37.729999999999997</v>
      </c>
      <c r="G119" s="137" t="s">
        <v>768</v>
      </c>
      <c r="H119" s="138">
        <v>45655</v>
      </c>
      <c r="I119" s="139" t="s">
        <v>1121</v>
      </c>
      <c r="J119" s="111"/>
      <c r="K119" s="139"/>
      <c r="L119" s="139"/>
      <c r="M119" s="139"/>
      <c r="N119" s="155"/>
    </row>
    <row r="120" spans="1:14" s="127" customFormat="1" ht="30" customHeight="1">
      <c r="A120" s="121">
        <f t="shared" si="2"/>
        <v>117</v>
      </c>
      <c r="B120" s="133" t="s">
        <v>14</v>
      </c>
      <c r="C120" s="133" t="s">
        <v>71</v>
      </c>
      <c r="D120" s="135">
        <v>45648</v>
      </c>
      <c r="E120" s="128">
        <v>342192</v>
      </c>
      <c r="F120" s="136">
        <v>44.728000000000002</v>
      </c>
      <c r="G120" s="137" t="s">
        <v>477</v>
      </c>
      <c r="H120" s="138">
        <v>45654</v>
      </c>
      <c r="I120" s="139" t="s">
        <v>1052</v>
      </c>
      <c r="J120" s="111"/>
      <c r="K120" s="139"/>
      <c r="L120" s="139"/>
      <c r="M120" s="139"/>
      <c r="N120" s="155"/>
    </row>
    <row r="121" spans="1:14" s="127" customFormat="1" ht="30" customHeight="1">
      <c r="A121" s="121">
        <f t="shared" si="2"/>
        <v>118</v>
      </c>
      <c r="B121" s="133" t="s">
        <v>51</v>
      </c>
      <c r="C121" s="133" t="s">
        <v>37</v>
      </c>
      <c r="D121" s="135">
        <v>45648</v>
      </c>
      <c r="E121" s="133">
        <v>604881</v>
      </c>
      <c r="F121" s="136">
        <v>80.408000000000001</v>
      </c>
      <c r="G121" s="137" t="s">
        <v>768</v>
      </c>
      <c r="H121" s="138">
        <v>45662</v>
      </c>
      <c r="I121" s="139" t="s">
        <v>1068</v>
      </c>
      <c r="J121" s="111"/>
      <c r="K121" s="139"/>
      <c r="L121" s="139"/>
      <c r="M121" s="139"/>
      <c r="N121" s="155"/>
    </row>
    <row r="122" spans="1:14" s="127" customFormat="1" ht="30" customHeight="1">
      <c r="A122" s="121">
        <f t="shared" si="2"/>
        <v>119</v>
      </c>
      <c r="B122" s="133" t="s">
        <v>79</v>
      </c>
      <c r="C122" s="133" t="s">
        <v>12</v>
      </c>
      <c r="D122" s="135">
        <v>45648</v>
      </c>
      <c r="E122" s="155">
        <v>286911</v>
      </c>
      <c r="F122" s="136">
        <v>37.729999999999997</v>
      </c>
      <c r="G122" s="137" t="s">
        <v>768</v>
      </c>
      <c r="H122" s="138">
        <v>45656</v>
      </c>
      <c r="I122" s="139" t="s">
        <v>1009</v>
      </c>
      <c r="J122" s="111"/>
      <c r="K122" s="139"/>
      <c r="L122" s="139"/>
      <c r="M122" s="139"/>
      <c r="N122" s="155"/>
    </row>
    <row r="123" spans="1:14" s="127" customFormat="1" ht="30" customHeight="1">
      <c r="A123" s="121">
        <f t="shared" si="2"/>
        <v>120</v>
      </c>
      <c r="B123" s="133" t="s">
        <v>111</v>
      </c>
      <c r="C123" s="133" t="s">
        <v>12</v>
      </c>
      <c r="D123" s="135">
        <v>45647</v>
      </c>
      <c r="E123" s="155">
        <v>286911</v>
      </c>
      <c r="F123" s="136">
        <v>37.729999999999997</v>
      </c>
      <c r="G123" s="137" t="s">
        <v>768</v>
      </c>
      <c r="H123" s="138">
        <v>45652</v>
      </c>
      <c r="I123" s="139" t="s">
        <v>1135</v>
      </c>
      <c r="J123" s="111"/>
      <c r="K123" s="139"/>
      <c r="L123" s="139"/>
      <c r="M123" s="139"/>
      <c r="N123" s="155"/>
    </row>
    <row r="124" spans="1:14" s="127" customFormat="1" ht="30" customHeight="1">
      <c r="A124" s="121">
        <f t="shared" si="2"/>
        <v>121</v>
      </c>
      <c r="B124" s="133" t="s">
        <v>175</v>
      </c>
      <c r="C124" s="133" t="s">
        <v>167</v>
      </c>
      <c r="D124" s="135">
        <v>45650</v>
      </c>
      <c r="E124" s="133">
        <v>670636</v>
      </c>
      <c r="F124" s="136">
        <v>82.239000000000004</v>
      </c>
      <c r="G124" s="137" t="s">
        <v>768</v>
      </c>
      <c r="H124" s="138">
        <v>45660</v>
      </c>
      <c r="I124" s="139" t="s">
        <v>1032</v>
      </c>
      <c r="J124" s="111"/>
      <c r="K124" s="139"/>
      <c r="L124" s="139"/>
      <c r="M124" s="139"/>
      <c r="N124" s="155"/>
    </row>
    <row r="125" spans="1:14" s="127" customFormat="1" ht="30" customHeight="1">
      <c r="A125" s="121">
        <f t="shared" si="2"/>
        <v>122</v>
      </c>
      <c r="B125" s="133" t="s">
        <v>105</v>
      </c>
      <c r="C125" s="133" t="s">
        <v>10</v>
      </c>
      <c r="D125" s="135">
        <v>45653</v>
      </c>
      <c r="E125" s="133">
        <v>470077</v>
      </c>
      <c r="F125" s="136">
        <v>64.254000000000005</v>
      </c>
      <c r="G125" s="137" t="s">
        <v>768</v>
      </c>
      <c r="H125" s="138">
        <v>45661</v>
      </c>
      <c r="I125" s="139" t="s">
        <v>1088</v>
      </c>
      <c r="J125" s="111"/>
      <c r="K125" s="139"/>
      <c r="L125" s="139"/>
      <c r="M125" s="139"/>
      <c r="N125" s="155"/>
    </row>
    <row r="126" spans="1:14" s="127" customFormat="1" ht="30" customHeight="1">
      <c r="A126" s="121">
        <f t="shared" si="2"/>
        <v>123</v>
      </c>
      <c r="B126" s="133" t="s">
        <v>13</v>
      </c>
      <c r="C126" s="133" t="s">
        <v>70</v>
      </c>
      <c r="D126" s="135">
        <v>45655</v>
      </c>
      <c r="E126" s="133">
        <v>470077</v>
      </c>
      <c r="F126" s="136">
        <v>64.254000000000005</v>
      </c>
      <c r="G126" s="137" t="s">
        <v>768</v>
      </c>
      <c r="H126" s="138">
        <v>45660</v>
      </c>
      <c r="I126" s="139" t="s">
        <v>1052</v>
      </c>
      <c r="J126" s="111"/>
      <c r="K126" s="139"/>
      <c r="L126" s="139"/>
      <c r="M126" s="139"/>
      <c r="N126" s="155"/>
    </row>
    <row r="127" spans="1:14" s="127" customFormat="1" ht="30" customHeight="1">
      <c r="A127" s="121">
        <f t="shared" si="2"/>
        <v>124</v>
      </c>
      <c r="B127" s="133" t="s">
        <v>49</v>
      </c>
      <c r="C127" s="133" t="s">
        <v>37</v>
      </c>
      <c r="D127" s="135">
        <v>45647</v>
      </c>
      <c r="E127" s="133">
        <v>604881</v>
      </c>
      <c r="F127" s="136">
        <v>80.408000000000001</v>
      </c>
      <c r="G127" s="137" t="s">
        <v>768</v>
      </c>
      <c r="H127" s="138">
        <v>45662</v>
      </c>
      <c r="I127" s="139" t="s">
        <v>762</v>
      </c>
      <c r="J127" s="111"/>
      <c r="K127" s="139"/>
      <c r="L127" s="139"/>
      <c r="M127" s="139"/>
      <c r="N127" s="155"/>
    </row>
    <row r="128" spans="1:14" s="127" customFormat="1" ht="30" customHeight="1">
      <c r="A128" s="121">
        <f t="shared" si="2"/>
        <v>125</v>
      </c>
      <c r="B128" s="133" t="s">
        <v>67</v>
      </c>
      <c r="C128" s="133" t="s">
        <v>54</v>
      </c>
      <c r="D128" s="135">
        <v>45656</v>
      </c>
      <c r="E128" s="133">
        <v>719574</v>
      </c>
      <c r="F128" s="136">
        <v>94.408000000000001</v>
      </c>
      <c r="G128" s="137" t="s">
        <v>768</v>
      </c>
      <c r="H128" s="138">
        <v>45675</v>
      </c>
      <c r="I128" s="139" t="s">
        <v>1053</v>
      </c>
      <c r="J128" s="111"/>
      <c r="K128" s="139"/>
      <c r="L128" s="139"/>
      <c r="M128" s="139"/>
      <c r="N128" s="155"/>
    </row>
    <row r="129" spans="1:14" s="127" customFormat="1" ht="30" customHeight="1">
      <c r="A129" s="121">
        <f t="shared" si="2"/>
        <v>126</v>
      </c>
      <c r="B129" s="133" t="s">
        <v>234</v>
      </c>
      <c r="C129" s="133" t="s">
        <v>25</v>
      </c>
      <c r="D129" s="135">
        <v>45654</v>
      </c>
      <c r="E129" s="128">
        <v>403998</v>
      </c>
      <c r="F129" s="136">
        <v>54.417999999999999</v>
      </c>
      <c r="G129" s="137" t="s">
        <v>768</v>
      </c>
      <c r="H129" s="138">
        <v>45669</v>
      </c>
      <c r="I129" s="139" t="s">
        <v>1066</v>
      </c>
      <c r="J129" s="111"/>
      <c r="K129" s="139"/>
      <c r="L129" s="139"/>
      <c r="M129" s="139"/>
      <c r="N129" s="155"/>
    </row>
    <row r="130" spans="1:14" s="127" customFormat="1" ht="30" customHeight="1">
      <c r="A130" s="121">
        <f t="shared" si="2"/>
        <v>127</v>
      </c>
      <c r="B130" s="133" t="s">
        <v>235</v>
      </c>
      <c r="C130" s="133" t="s">
        <v>12</v>
      </c>
      <c r="D130" s="135">
        <v>45654</v>
      </c>
      <c r="E130" s="155">
        <v>286911</v>
      </c>
      <c r="F130" s="136">
        <v>37.729999999999997</v>
      </c>
      <c r="G130" s="137" t="s">
        <v>768</v>
      </c>
      <c r="H130" s="138">
        <v>45673</v>
      </c>
      <c r="I130" s="139" t="s">
        <v>1191</v>
      </c>
      <c r="J130" s="111"/>
      <c r="K130" s="139"/>
      <c r="L130" s="139"/>
      <c r="M130" s="139"/>
      <c r="N130" s="155"/>
    </row>
    <row r="131" spans="1:14" s="127" customFormat="1" ht="30" customHeight="1">
      <c r="A131" s="121">
        <f t="shared" si="2"/>
        <v>128</v>
      </c>
      <c r="B131" s="133" t="s">
        <v>76</v>
      </c>
      <c r="C131" s="133" t="s">
        <v>55</v>
      </c>
      <c r="D131" s="135">
        <v>45648</v>
      </c>
      <c r="E131" s="133">
        <v>297143</v>
      </c>
      <c r="F131" s="136">
        <v>39.459000000000003</v>
      </c>
      <c r="G131" s="137" t="s">
        <v>768</v>
      </c>
      <c r="H131" s="138">
        <v>45678</v>
      </c>
      <c r="I131" s="139" t="s">
        <v>1009</v>
      </c>
      <c r="J131" s="111"/>
      <c r="K131" s="139"/>
      <c r="L131" s="139"/>
      <c r="M131" s="139"/>
      <c r="N131" s="155"/>
    </row>
    <row r="132" spans="1:14" s="127" customFormat="1" ht="30" customHeight="1">
      <c r="A132" s="121">
        <f t="shared" si="2"/>
        <v>129</v>
      </c>
      <c r="B132" s="133" t="s">
        <v>660</v>
      </c>
      <c r="C132" s="133" t="s">
        <v>55</v>
      </c>
      <c r="D132" s="135">
        <v>45657</v>
      </c>
      <c r="E132" s="133">
        <v>297143</v>
      </c>
      <c r="F132" s="136">
        <v>39.459000000000003</v>
      </c>
      <c r="G132" s="137" t="s">
        <v>768</v>
      </c>
      <c r="H132" s="138">
        <v>45667</v>
      </c>
      <c r="I132" s="139" t="s">
        <v>764</v>
      </c>
      <c r="J132" s="111"/>
      <c r="K132" s="139"/>
      <c r="L132" s="139"/>
      <c r="M132" s="139"/>
      <c r="N132" s="155"/>
    </row>
    <row r="133" spans="1:14" s="127" customFormat="1" ht="30" customHeight="1">
      <c r="A133" s="121">
        <f t="shared" si="2"/>
        <v>130</v>
      </c>
      <c r="B133" s="133" t="s">
        <v>228</v>
      </c>
      <c r="C133" s="133" t="s">
        <v>12</v>
      </c>
      <c r="D133" s="135">
        <v>45656</v>
      </c>
      <c r="E133" s="155">
        <v>286911</v>
      </c>
      <c r="F133" s="136">
        <v>37.729999999999997</v>
      </c>
      <c r="G133" s="137" t="s">
        <v>768</v>
      </c>
      <c r="H133" s="138">
        <v>45665</v>
      </c>
      <c r="I133" s="139" t="s">
        <v>1121</v>
      </c>
      <c r="J133" s="111"/>
      <c r="K133" s="139"/>
      <c r="L133" s="139"/>
      <c r="M133" s="139"/>
      <c r="N133" s="155"/>
    </row>
    <row r="134" spans="1:14" s="127" customFormat="1" ht="30" customHeight="1">
      <c r="A134" s="121">
        <f t="shared" si="2"/>
        <v>131</v>
      </c>
      <c r="B134" s="133" t="s">
        <v>97</v>
      </c>
      <c r="C134" s="133" t="s">
        <v>38</v>
      </c>
      <c r="D134" s="135">
        <v>45666</v>
      </c>
      <c r="E134" s="133"/>
      <c r="F134" s="136">
        <v>109.628</v>
      </c>
      <c r="G134" s="137" t="s">
        <v>768</v>
      </c>
      <c r="H134" s="138">
        <v>45679</v>
      </c>
      <c r="I134" s="139" t="s">
        <v>1052</v>
      </c>
      <c r="J134" s="111"/>
      <c r="K134" s="139"/>
      <c r="L134" s="139"/>
      <c r="M134" s="139"/>
      <c r="N134" s="155"/>
    </row>
    <row r="135" spans="1:14" s="127" customFormat="1" ht="30" customHeight="1">
      <c r="A135" s="121">
        <f t="shared" si="2"/>
        <v>132</v>
      </c>
      <c r="B135" s="133" t="s">
        <v>178</v>
      </c>
      <c r="C135" s="133" t="s">
        <v>70</v>
      </c>
      <c r="D135" s="135">
        <v>45661</v>
      </c>
      <c r="E135" s="133">
        <v>470077</v>
      </c>
      <c r="F135" s="136">
        <v>64.254000000000005</v>
      </c>
      <c r="G135" s="137" t="s">
        <v>768</v>
      </c>
      <c r="H135" s="138">
        <v>45667</v>
      </c>
      <c r="I135" s="139" t="s">
        <v>1032</v>
      </c>
      <c r="J135" s="111"/>
      <c r="K135" s="139"/>
      <c r="L135" s="139"/>
      <c r="M135" s="139"/>
      <c r="N135" s="155"/>
    </row>
    <row r="136" spans="1:14" s="127" customFormat="1" ht="30" customHeight="1">
      <c r="A136" s="121">
        <f t="shared" si="2"/>
        <v>133</v>
      </c>
      <c r="B136" s="133" t="s">
        <v>98</v>
      </c>
      <c r="C136" s="133" t="s">
        <v>71</v>
      </c>
      <c r="D136" s="135">
        <v>45663</v>
      </c>
      <c r="E136" s="128">
        <v>342192</v>
      </c>
      <c r="F136" s="136">
        <v>44.728000000000002</v>
      </c>
      <c r="G136" s="137" t="s">
        <v>768</v>
      </c>
      <c r="H136" s="138">
        <v>45668</v>
      </c>
      <c r="I136" s="139" t="s">
        <v>1145</v>
      </c>
      <c r="J136" s="111"/>
      <c r="K136" s="139"/>
      <c r="L136" s="139"/>
      <c r="M136" s="139"/>
      <c r="N136" s="155"/>
    </row>
    <row r="137" spans="1:14" s="127" customFormat="1" ht="30" customHeight="1">
      <c r="A137" s="121">
        <f t="shared" si="2"/>
        <v>134</v>
      </c>
      <c r="B137" s="133" t="s">
        <v>75</v>
      </c>
      <c r="C137" s="133" t="s">
        <v>12</v>
      </c>
      <c r="D137" s="135">
        <v>45666</v>
      </c>
      <c r="E137" s="155">
        <v>286911</v>
      </c>
      <c r="F137" s="136">
        <v>37.729999999999997</v>
      </c>
      <c r="G137" s="137" t="s">
        <v>768</v>
      </c>
      <c r="H137" s="138">
        <v>45675</v>
      </c>
      <c r="I137" s="139" t="s">
        <v>1068</v>
      </c>
      <c r="J137" s="111"/>
      <c r="K137" s="139"/>
      <c r="L137" s="139"/>
      <c r="M137" s="139"/>
      <c r="N137" s="155"/>
    </row>
    <row r="138" spans="1:14" s="127" customFormat="1" ht="30" customHeight="1">
      <c r="A138" s="121">
        <f t="shared" si="2"/>
        <v>135</v>
      </c>
      <c r="B138" s="133" t="s">
        <v>121</v>
      </c>
      <c r="C138" s="133" t="s">
        <v>39</v>
      </c>
      <c r="D138" s="135">
        <v>45666</v>
      </c>
      <c r="E138" s="133">
        <v>906755</v>
      </c>
      <c r="F138" s="136">
        <v>112.42400000000001</v>
      </c>
      <c r="G138" s="137" t="s">
        <v>768</v>
      </c>
      <c r="H138" s="138">
        <v>45682</v>
      </c>
      <c r="I138" s="139" t="s">
        <v>762</v>
      </c>
      <c r="J138" s="111"/>
      <c r="K138" s="139"/>
      <c r="L138" s="139"/>
      <c r="M138" s="139"/>
      <c r="N138" s="155"/>
    </row>
    <row r="139" spans="1:14" s="127" customFormat="1" ht="30" customHeight="1">
      <c r="A139" s="121">
        <f t="shared" si="2"/>
        <v>136</v>
      </c>
      <c r="B139" s="133" t="s">
        <v>181</v>
      </c>
      <c r="C139" s="133" t="s">
        <v>12</v>
      </c>
      <c r="D139" s="135">
        <v>45667</v>
      </c>
      <c r="E139" s="155">
        <v>286911</v>
      </c>
      <c r="F139" s="136">
        <v>37.729999999999997</v>
      </c>
      <c r="G139" s="137" t="s">
        <v>768</v>
      </c>
      <c r="H139" s="138">
        <v>45676</v>
      </c>
      <c r="I139" s="139" t="s">
        <v>1189</v>
      </c>
      <c r="J139" s="111"/>
      <c r="K139" s="139"/>
      <c r="L139" s="139"/>
      <c r="M139" s="139"/>
      <c r="N139" s="155"/>
    </row>
    <row r="140" spans="1:14" s="127" customFormat="1" ht="30" customHeight="1">
      <c r="A140" s="121">
        <f t="shared" si="2"/>
        <v>137</v>
      </c>
      <c r="B140" s="133" t="s">
        <v>233</v>
      </c>
      <c r="C140" s="133" t="s">
        <v>12</v>
      </c>
      <c r="D140" s="135">
        <v>45667</v>
      </c>
      <c r="E140" s="155">
        <v>286911</v>
      </c>
      <c r="F140" s="136">
        <v>37.729999999999997</v>
      </c>
      <c r="G140" s="137" t="s">
        <v>768</v>
      </c>
      <c r="H140" s="138">
        <v>45682</v>
      </c>
      <c r="I140" s="139" t="s">
        <v>1053</v>
      </c>
      <c r="J140" s="111"/>
      <c r="K140" s="139"/>
      <c r="L140" s="139"/>
      <c r="M140" s="139"/>
      <c r="N140" s="155"/>
    </row>
    <row r="141" spans="1:14" s="127" customFormat="1" ht="30" customHeight="1">
      <c r="A141" s="121">
        <f t="shared" si="2"/>
        <v>138</v>
      </c>
      <c r="B141" s="133" t="s">
        <v>237</v>
      </c>
      <c r="C141" s="133" t="s">
        <v>12</v>
      </c>
      <c r="D141" s="135">
        <v>45668</v>
      </c>
      <c r="E141" s="155">
        <v>286911</v>
      </c>
      <c r="F141" s="136">
        <v>37.729999999999997</v>
      </c>
      <c r="G141" s="137" t="s">
        <v>768</v>
      </c>
      <c r="H141" s="138">
        <v>45677</v>
      </c>
      <c r="I141" s="139" t="s">
        <v>1154</v>
      </c>
      <c r="J141" s="111"/>
      <c r="K141" s="139"/>
      <c r="L141" s="139"/>
      <c r="M141" s="139"/>
      <c r="N141" s="155"/>
    </row>
    <row r="142" spans="1:14" s="127" customFormat="1" ht="30" customHeight="1">
      <c r="A142" s="121">
        <f t="shared" si="2"/>
        <v>139</v>
      </c>
      <c r="B142" s="133" t="s">
        <v>110</v>
      </c>
      <c r="C142" s="133" t="s">
        <v>12</v>
      </c>
      <c r="D142" s="135">
        <v>45670</v>
      </c>
      <c r="E142" s="155">
        <v>286911</v>
      </c>
      <c r="F142" s="136">
        <v>37.729999999999997</v>
      </c>
      <c r="G142" s="137" t="s">
        <v>768</v>
      </c>
      <c r="H142" s="138">
        <v>45675</v>
      </c>
      <c r="I142" s="139" t="s">
        <v>1088</v>
      </c>
      <c r="J142" s="111"/>
      <c r="K142" s="139"/>
      <c r="L142" s="139"/>
      <c r="M142" s="139"/>
      <c r="N142" s="155"/>
    </row>
    <row r="143" spans="1:14" s="127" customFormat="1" ht="30" customHeight="1">
      <c r="A143" s="121">
        <f t="shared" si="2"/>
        <v>140</v>
      </c>
      <c r="B143" s="133" t="s">
        <v>231</v>
      </c>
      <c r="C143" s="133" t="s">
        <v>12</v>
      </c>
      <c r="D143" s="135">
        <v>45673</v>
      </c>
      <c r="E143" s="155">
        <v>286911</v>
      </c>
      <c r="F143" s="136">
        <v>37.729999999999997</v>
      </c>
      <c r="G143" s="137" t="s">
        <v>768</v>
      </c>
      <c r="H143" s="138">
        <v>45686</v>
      </c>
      <c r="I143" s="139" t="s">
        <v>1066</v>
      </c>
      <c r="J143" s="111"/>
      <c r="K143" s="139"/>
      <c r="L143" s="139"/>
      <c r="M143" s="139"/>
      <c r="N143" s="155"/>
    </row>
    <row r="144" spans="1:14" s="127" customFormat="1" ht="30" customHeight="1">
      <c r="A144" s="121">
        <f t="shared" si="2"/>
        <v>141</v>
      </c>
      <c r="B144" s="133" t="s">
        <v>232</v>
      </c>
      <c r="C144" s="133" t="s">
        <v>12</v>
      </c>
      <c r="D144" s="135">
        <v>45669</v>
      </c>
      <c r="E144" s="155">
        <v>286911</v>
      </c>
      <c r="F144" s="136">
        <v>37.729999999999997</v>
      </c>
      <c r="G144" s="137" t="s">
        <v>768</v>
      </c>
      <c r="H144" s="138">
        <v>45708</v>
      </c>
      <c r="I144" s="139" t="s">
        <v>1053</v>
      </c>
      <c r="J144" s="111"/>
      <c r="K144" s="139"/>
      <c r="L144" s="139"/>
      <c r="M144" s="139"/>
      <c r="N144" s="155"/>
    </row>
    <row r="145" spans="1:14" s="127" customFormat="1" ht="30" customHeight="1">
      <c r="A145" s="121">
        <f t="shared" si="2"/>
        <v>142</v>
      </c>
      <c r="B145" s="133" t="s">
        <v>74</v>
      </c>
      <c r="C145" s="133" t="s">
        <v>55</v>
      </c>
      <c r="D145" s="135">
        <v>45677</v>
      </c>
      <c r="E145" s="133">
        <v>297143</v>
      </c>
      <c r="F145" s="136">
        <v>39.459000000000003</v>
      </c>
      <c r="G145" s="137" t="s">
        <v>768</v>
      </c>
      <c r="H145" s="138">
        <v>45686</v>
      </c>
      <c r="I145" s="139" t="s">
        <v>1068</v>
      </c>
      <c r="J145" s="111"/>
      <c r="K145" s="139"/>
      <c r="L145" s="139"/>
      <c r="M145" s="139"/>
      <c r="N145" s="155"/>
    </row>
    <row r="146" spans="1:14" s="127" customFormat="1" ht="30" customHeight="1">
      <c r="A146" s="121">
        <f t="shared" si="2"/>
        <v>143</v>
      </c>
      <c r="B146" s="133" t="s">
        <v>227</v>
      </c>
      <c r="C146" s="133" t="s">
        <v>70</v>
      </c>
      <c r="D146" s="135">
        <v>45673</v>
      </c>
      <c r="E146" s="133">
        <v>470077</v>
      </c>
      <c r="F146" s="136">
        <v>64.254000000000005</v>
      </c>
      <c r="G146" s="137" t="s">
        <v>768</v>
      </c>
      <c r="H146" s="138">
        <v>45680</v>
      </c>
      <c r="I146" s="139" t="s">
        <v>764</v>
      </c>
      <c r="J146" s="111"/>
      <c r="K146" s="139"/>
      <c r="L146" s="139"/>
      <c r="M146" s="139"/>
      <c r="N146" s="155"/>
    </row>
    <row r="147" spans="1:14" s="127" customFormat="1" ht="30" customHeight="1">
      <c r="A147" s="121">
        <f t="shared" si="2"/>
        <v>144</v>
      </c>
      <c r="B147" s="133" t="s">
        <v>223</v>
      </c>
      <c r="C147" s="133" t="s">
        <v>12</v>
      </c>
      <c r="D147" s="135">
        <v>45678</v>
      </c>
      <c r="E147" s="155">
        <v>286911</v>
      </c>
      <c r="F147" s="136">
        <v>37.729999999999997</v>
      </c>
      <c r="G147" s="137" t="s">
        <v>768</v>
      </c>
      <c r="H147" s="138">
        <v>45691</v>
      </c>
      <c r="I147" s="139" t="s">
        <v>1191</v>
      </c>
      <c r="J147" s="111"/>
      <c r="K147" s="139"/>
      <c r="L147" s="139"/>
      <c r="M147" s="139"/>
      <c r="N147" s="155"/>
    </row>
    <row r="148" spans="1:14" s="127" customFormat="1" ht="30" customHeight="1">
      <c r="A148" s="121">
        <f t="shared" si="2"/>
        <v>145</v>
      </c>
      <c r="B148" s="133" t="s">
        <v>136</v>
      </c>
      <c r="C148" s="133" t="s">
        <v>22</v>
      </c>
      <c r="D148" s="135">
        <v>45677</v>
      </c>
      <c r="E148" s="133">
        <v>357181</v>
      </c>
      <c r="F148" s="136">
        <v>46.622999999999998</v>
      </c>
      <c r="G148" s="137" t="s">
        <v>768</v>
      </c>
      <c r="H148" s="138">
        <v>45681</v>
      </c>
      <c r="I148" s="139" t="s">
        <v>1088</v>
      </c>
      <c r="J148" s="111"/>
      <c r="K148" s="139"/>
      <c r="L148" s="139"/>
      <c r="M148" s="139"/>
      <c r="N148" s="155"/>
    </row>
    <row r="149" spans="1:14" s="127" customFormat="1" ht="30" customHeight="1">
      <c r="A149" s="121">
        <f t="shared" si="2"/>
        <v>146</v>
      </c>
      <c r="B149" s="133" t="s">
        <v>77</v>
      </c>
      <c r="C149" s="133" t="s">
        <v>81</v>
      </c>
      <c r="D149" s="135">
        <v>45678</v>
      </c>
      <c r="E149" s="133">
        <v>573550</v>
      </c>
      <c r="F149" s="136">
        <v>75.451999999999998</v>
      </c>
      <c r="G149" s="137" t="s">
        <v>768</v>
      </c>
      <c r="H149" s="138">
        <v>45693</v>
      </c>
      <c r="I149" s="139" t="s">
        <v>1053</v>
      </c>
      <c r="J149" s="111"/>
      <c r="K149" s="139"/>
      <c r="L149" s="139"/>
      <c r="M149" s="139"/>
      <c r="N149" s="155"/>
    </row>
    <row r="150" spans="1:14" s="127" customFormat="1" ht="30" customHeight="1">
      <c r="A150" s="121">
        <f t="shared" si="2"/>
        <v>147</v>
      </c>
      <c r="B150" s="133" t="s">
        <v>180</v>
      </c>
      <c r="C150" s="133" t="s">
        <v>12</v>
      </c>
      <c r="D150" s="135">
        <v>45678</v>
      </c>
      <c r="E150" s="155">
        <v>286911</v>
      </c>
      <c r="F150" s="136">
        <v>37.729999999999997</v>
      </c>
      <c r="G150" s="137" t="s">
        <v>768</v>
      </c>
      <c r="H150" s="138">
        <v>45687</v>
      </c>
      <c r="I150" s="139" t="s">
        <v>1190</v>
      </c>
      <c r="J150" s="111"/>
      <c r="K150" s="139"/>
      <c r="L150" s="139"/>
      <c r="M150" s="139"/>
      <c r="N150" s="155"/>
    </row>
    <row r="151" spans="1:14" s="127" customFormat="1" ht="30" customHeight="1">
      <c r="A151" s="121">
        <f t="shared" si="2"/>
        <v>148</v>
      </c>
      <c r="B151" s="133" t="s">
        <v>220</v>
      </c>
      <c r="C151" s="133" t="s">
        <v>12</v>
      </c>
      <c r="D151" s="135">
        <v>45678</v>
      </c>
      <c r="E151" s="155">
        <v>286911</v>
      </c>
      <c r="F151" s="136">
        <v>37.729999999999997</v>
      </c>
      <c r="G151" s="137" t="s">
        <v>768</v>
      </c>
      <c r="H151" s="138">
        <v>45700</v>
      </c>
      <c r="I151" s="139" t="s">
        <v>1154</v>
      </c>
      <c r="J151" s="111"/>
      <c r="K151" s="139"/>
      <c r="L151" s="139"/>
      <c r="M151" s="139"/>
      <c r="N151" s="155"/>
    </row>
    <row r="152" spans="1:14" s="127" customFormat="1" ht="30" customHeight="1">
      <c r="A152" s="121">
        <f t="shared" si="2"/>
        <v>149</v>
      </c>
      <c r="B152" s="133" t="s">
        <v>73</v>
      </c>
      <c r="C152" s="133" t="s">
        <v>12</v>
      </c>
      <c r="D152" s="135">
        <v>45682</v>
      </c>
      <c r="E152" s="155">
        <v>286911</v>
      </c>
      <c r="F152" s="136">
        <v>37.729999999999997</v>
      </c>
      <c r="G152" s="312" t="s">
        <v>768</v>
      </c>
      <c r="H152" s="138">
        <v>45697</v>
      </c>
      <c r="I152" s="139" t="s">
        <v>1009</v>
      </c>
      <c r="J152" s="111"/>
      <c r="K152" s="139"/>
      <c r="L152" s="139"/>
      <c r="M152" s="139"/>
      <c r="N152" s="155"/>
    </row>
    <row r="153" spans="1:14" s="127" customFormat="1" ht="30" customHeight="1">
      <c r="A153" s="121">
        <f t="shared" si="2"/>
        <v>150</v>
      </c>
      <c r="B153" s="133" t="s">
        <v>130</v>
      </c>
      <c r="C153" s="133" t="s">
        <v>80</v>
      </c>
      <c r="D153" s="135">
        <v>45680</v>
      </c>
      <c r="E153" s="128">
        <v>403998</v>
      </c>
      <c r="F153" s="136">
        <v>54.417999999999999</v>
      </c>
      <c r="G153" s="137" t="s">
        <v>768</v>
      </c>
      <c r="H153" s="138">
        <v>45686</v>
      </c>
      <c r="I153" s="139" t="s">
        <v>1052</v>
      </c>
      <c r="J153" s="111"/>
      <c r="K153" s="139"/>
      <c r="L153" s="139"/>
      <c r="M153" s="139"/>
      <c r="N153" s="155"/>
    </row>
    <row r="154" spans="1:14" s="127" customFormat="1" ht="30" customHeight="1">
      <c r="A154" s="121">
        <f t="shared" si="2"/>
        <v>151</v>
      </c>
      <c r="B154" s="133" t="s">
        <v>174</v>
      </c>
      <c r="C154" s="133" t="s">
        <v>11</v>
      </c>
      <c r="D154" s="135">
        <v>45684</v>
      </c>
      <c r="E154" s="133">
        <v>273608.93</v>
      </c>
      <c r="F154" s="136">
        <v>36.045000000000002</v>
      </c>
      <c r="G154" s="137" t="s">
        <v>768</v>
      </c>
      <c r="H154" s="138">
        <v>45706</v>
      </c>
      <c r="I154" s="139" t="s">
        <v>763</v>
      </c>
      <c r="J154" s="111"/>
      <c r="K154" s="139"/>
      <c r="L154" s="139"/>
      <c r="M154" s="139"/>
      <c r="N154" s="155"/>
    </row>
    <row r="155" spans="1:14" s="127" customFormat="1" ht="30" customHeight="1">
      <c r="A155" s="121">
        <f t="shared" si="2"/>
        <v>152</v>
      </c>
      <c r="B155" s="133" t="s">
        <v>225</v>
      </c>
      <c r="C155" s="133" t="s">
        <v>8</v>
      </c>
      <c r="D155" s="135">
        <v>45685</v>
      </c>
      <c r="E155" s="133">
        <v>1099828</v>
      </c>
      <c r="F155" s="136">
        <v>141.874</v>
      </c>
      <c r="G155" s="137" t="s">
        <v>768</v>
      </c>
      <c r="H155" s="138">
        <v>45704</v>
      </c>
      <c r="I155" s="139" t="s">
        <v>764</v>
      </c>
      <c r="J155" s="111"/>
      <c r="K155" s="139"/>
      <c r="L155" s="139"/>
      <c r="M155" s="139"/>
      <c r="N155" s="155"/>
    </row>
    <row r="156" spans="1:14" s="127" customFormat="1" ht="30" customHeight="1">
      <c r="A156" s="121">
        <f t="shared" si="2"/>
        <v>153</v>
      </c>
      <c r="B156" s="133" t="s">
        <v>129</v>
      </c>
      <c r="C156" s="133" t="s">
        <v>12</v>
      </c>
      <c r="D156" s="135">
        <v>45684</v>
      </c>
      <c r="E156" s="155">
        <v>286911</v>
      </c>
      <c r="F156" s="136">
        <v>37.729999999999997</v>
      </c>
      <c r="G156" s="137" t="s">
        <v>768</v>
      </c>
      <c r="H156" s="138">
        <v>45695</v>
      </c>
      <c r="I156" s="139" t="s">
        <v>1009</v>
      </c>
      <c r="J156" s="111"/>
      <c r="K156" s="139"/>
      <c r="L156" s="139"/>
      <c r="M156" s="139"/>
      <c r="N156" s="155"/>
    </row>
    <row r="157" spans="1:14" s="127" customFormat="1" ht="30" customHeight="1">
      <c r="A157" s="121">
        <f t="shared" si="2"/>
        <v>154</v>
      </c>
      <c r="B157" s="133" t="s">
        <v>131</v>
      </c>
      <c r="C157" s="133" t="s">
        <v>71</v>
      </c>
      <c r="D157" s="135">
        <v>45684</v>
      </c>
      <c r="E157" s="128">
        <v>342192</v>
      </c>
      <c r="F157" s="136">
        <v>44.728000000000002</v>
      </c>
      <c r="G157" s="137" t="s">
        <v>768</v>
      </c>
      <c r="H157" s="138">
        <v>45686</v>
      </c>
      <c r="I157" s="139" t="s">
        <v>1088</v>
      </c>
      <c r="J157" s="111"/>
      <c r="K157" s="139"/>
      <c r="L157" s="139"/>
      <c r="M157" s="139"/>
      <c r="N157" s="155"/>
    </row>
    <row r="158" spans="1:14" s="127" customFormat="1" ht="30" customHeight="1">
      <c r="A158" s="121">
        <f t="shared" si="2"/>
        <v>155</v>
      </c>
      <c r="B158" s="133" t="s">
        <v>137</v>
      </c>
      <c r="C158" s="133" t="s">
        <v>25</v>
      </c>
      <c r="D158" s="135">
        <v>45684</v>
      </c>
      <c r="E158" s="128">
        <v>403998</v>
      </c>
      <c r="F158" s="136">
        <v>54.417999999999999</v>
      </c>
      <c r="G158" s="137" t="s">
        <v>768</v>
      </c>
      <c r="H158" s="138">
        <v>45689</v>
      </c>
      <c r="I158" s="139" t="s">
        <v>762</v>
      </c>
      <c r="J158" s="111"/>
      <c r="K158" s="139"/>
      <c r="L158" s="139"/>
      <c r="M158" s="139"/>
      <c r="N158" s="155"/>
    </row>
    <row r="159" spans="1:14" s="127" customFormat="1" ht="30" customHeight="1">
      <c r="A159" s="121">
        <f t="shared" si="2"/>
        <v>156</v>
      </c>
      <c r="B159" s="133" t="s">
        <v>132</v>
      </c>
      <c r="C159" s="133" t="s">
        <v>12</v>
      </c>
      <c r="D159" s="135">
        <v>45687</v>
      </c>
      <c r="E159" s="155">
        <v>286911</v>
      </c>
      <c r="F159" s="136">
        <v>37.729999999999997</v>
      </c>
      <c r="G159" s="137" t="s">
        <v>768</v>
      </c>
      <c r="H159" s="138">
        <v>45690</v>
      </c>
      <c r="I159" s="139" t="s">
        <v>1088</v>
      </c>
      <c r="J159" s="111"/>
      <c r="K159" s="139"/>
      <c r="L159" s="139"/>
      <c r="M159" s="139"/>
      <c r="N159" s="155"/>
    </row>
    <row r="160" spans="1:14" s="127" customFormat="1" ht="30" customHeight="1">
      <c r="A160" s="121">
        <f t="shared" si="2"/>
        <v>157</v>
      </c>
      <c r="B160" s="133" t="s">
        <v>140</v>
      </c>
      <c r="C160" s="133" t="s">
        <v>25</v>
      </c>
      <c r="D160" s="135">
        <v>45687</v>
      </c>
      <c r="E160" s="128">
        <v>403998</v>
      </c>
      <c r="F160" s="136">
        <v>54.417999999999999</v>
      </c>
      <c r="G160" s="137" t="s">
        <v>768</v>
      </c>
      <c r="H160" s="138">
        <v>45692</v>
      </c>
      <c r="I160" s="139" t="s">
        <v>1052</v>
      </c>
      <c r="J160" s="111"/>
      <c r="K160" s="139"/>
      <c r="L160" s="139"/>
      <c r="M160" s="139"/>
      <c r="N160" s="155"/>
    </row>
    <row r="161" spans="1:14" s="127" customFormat="1" ht="30" customHeight="1">
      <c r="A161" s="121">
        <f t="shared" si="2"/>
        <v>158</v>
      </c>
      <c r="B161" s="133" t="s">
        <v>179</v>
      </c>
      <c r="C161" s="133" t="s">
        <v>55</v>
      </c>
      <c r="D161" s="135">
        <v>45689</v>
      </c>
      <c r="E161" s="133">
        <v>297143</v>
      </c>
      <c r="F161" s="136">
        <v>39.459000000000003</v>
      </c>
      <c r="G161" s="137" t="s">
        <v>768</v>
      </c>
      <c r="H161" s="138">
        <v>45697</v>
      </c>
      <c r="I161" s="139" t="s">
        <v>1042</v>
      </c>
      <c r="J161" s="111"/>
      <c r="K161" s="139"/>
      <c r="L161" s="139"/>
      <c r="M161" s="139"/>
      <c r="N161" s="155"/>
    </row>
    <row r="162" spans="1:14" s="127" customFormat="1" ht="30" customHeight="1">
      <c r="A162" s="121">
        <f t="shared" si="2"/>
        <v>159</v>
      </c>
      <c r="B162" s="133" t="s">
        <v>122</v>
      </c>
      <c r="C162" s="133" t="s">
        <v>127</v>
      </c>
      <c r="D162" s="135">
        <v>45689</v>
      </c>
      <c r="E162" s="133">
        <v>585620</v>
      </c>
      <c r="F162" s="136">
        <v>77.718000000000004</v>
      </c>
      <c r="G162" s="137" t="s">
        <v>768</v>
      </c>
      <c r="H162" s="138">
        <v>45703</v>
      </c>
      <c r="I162" s="139" t="s">
        <v>1068</v>
      </c>
      <c r="J162" s="111"/>
      <c r="K162" s="139"/>
      <c r="L162" s="139"/>
      <c r="M162" s="139"/>
      <c r="N162" s="155"/>
    </row>
    <row r="163" spans="1:14" s="127" customFormat="1" ht="30" customHeight="1">
      <c r="A163" s="121">
        <f t="shared" ref="A163:A224" si="3">A162+1</f>
        <v>160</v>
      </c>
      <c r="B163" s="133" t="s">
        <v>128</v>
      </c>
      <c r="C163" s="133" t="s">
        <v>55</v>
      </c>
      <c r="D163" s="135">
        <v>45691</v>
      </c>
      <c r="E163" s="133">
        <v>297143</v>
      </c>
      <c r="F163" s="136">
        <v>39.459000000000003</v>
      </c>
      <c r="G163" s="137" t="s">
        <v>768</v>
      </c>
      <c r="H163" s="138">
        <v>45695</v>
      </c>
      <c r="I163" s="139" t="s">
        <v>1088</v>
      </c>
      <c r="J163" s="111"/>
      <c r="K163" s="139"/>
      <c r="L163" s="139"/>
      <c r="M163" s="139"/>
      <c r="N163" s="155"/>
    </row>
    <row r="164" spans="1:14" s="127" customFormat="1" ht="30" customHeight="1">
      <c r="A164" s="121">
        <f t="shared" si="3"/>
        <v>161</v>
      </c>
      <c r="B164" s="133" t="s">
        <v>138</v>
      </c>
      <c r="C164" s="133" t="s">
        <v>71</v>
      </c>
      <c r="D164" s="135">
        <v>45691</v>
      </c>
      <c r="E164" s="128">
        <v>342192</v>
      </c>
      <c r="F164" s="136">
        <v>44.728000000000002</v>
      </c>
      <c r="G164" s="137" t="s">
        <v>768</v>
      </c>
      <c r="H164" s="138">
        <v>45697</v>
      </c>
      <c r="I164" s="139" t="s">
        <v>762</v>
      </c>
      <c r="J164" s="111"/>
      <c r="K164" s="139"/>
      <c r="L164" s="139"/>
      <c r="M164" s="139"/>
      <c r="N164" s="155"/>
    </row>
    <row r="165" spans="1:14" s="127" customFormat="1" ht="30" customHeight="1">
      <c r="A165" s="121">
        <f t="shared" si="3"/>
        <v>162</v>
      </c>
      <c r="B165" s="133" t="s">
        <v>213</v>
      </c>
      <c r="C165" s="133" t="s">
        <v>12</v>
      </c>
      <c r="D165" s="135">
        <v>45697</v>
      </c>
      <c r="E165" s="155">
        <v>286911</v>
      </c>
      <c r="F165" s="136">
        <v>37.729999999999997</v>
      </c>
      <c r="G165" s="137" t="s">
        <v>768</v>
      </c>
      <c r="H165" s="138">
        <v>45706</v>
      </c>
      <c r="I165" s="139" t="s">
        <v>1066</v>
      </c>
      <c r="J165" s="111"/>
      <c r="K165" s="139"/>
      <c r="L165" s="139"/>
      <c r="M165" s="139"/>
      <c r="N165" s="155"/>
    </row>
    <row r="166" spans="1:14" s="127" customFormat="1" ht="30" customHeight="1">
      <c r="A166" s="121">
        <f t="shared" si="3"/>
        <v>163</v>
      </c>
      <c r="B166" s="133" t="s">
        <v>214</v>
      </c>
      <c r="C166" s="133" t="s">
        <v>12</v>
      </c>
      <c r="D166" s="135">
        <v>45711</v>
      </c>
      <c r="E166" s="155">
        <v>286911</v>
      </c>
      <c r="F166" s="136">
        <v>37.729999999999997</v>
      </c>
      <c r="G166" s="137" t="s">
        <v>768</v>
      </c>
      <c r="H166" s="138">
        <v>45727</v>
      </c>
      <c r="I166" s="139" t="s">
        <v>1053</v>
      </c>
      <c r="J166" s="111"/>
      <c r="K166" s="139"/>
      <c r="L166" s="139"/>
      <c r="M166" s="139"/>
      <c r="N166" s="155"/>
    </row>
    <row r="167" spans="1:14" s="127" customFormat="1" ht="30" customHeight="1">
      <c r="A167" s="121">
        <f t="shared" si="3"/>
        <v>164</v>
      </c>
      <c r="B167" s="133" t="s">
        <v>139</v>
      </c>
      <c r="C167" s="133" t="s">
        <v>12</v>
      </c>
      <c r="D167" s="135">
        <v>45693</v>
      </c>
      <c r="E167" s="155">
        <v>286911</v>
      </c>
      <c r="F167" s="136">
        <v>37.729999999999997</v>
      </c>
      <c r="G167" s="137" t="s">
        <v>768</v>
      </c>
      <c r="H167" s="138">
        <v>45699</v>
      </c>
      <c r="I167" s="139" t="s">
        <v>1052</v>
      </c>
      <c r="J167" s="111"/>
      <c r="K167" s="139"/>
      <c r="L167" s="139"/>
      <c r="M167" s="139"/>
      <c r="N167" s="155"/>
    </row>
    <row r="168" spans="1:14" s="127" customFormat="1" ht="30" customHeight="1">
      <c r="A168" s="121">
        <f t="shared" si="3"/>
        <v>165</v>
      </c>
      <c r="B168" s="133" t="s">
        <v>621</v>
      </c>
      <c r="C168" s="133" t="s">
        <v>169</v>
      </c>
      <c r="D168" s="135">
        <v>45697</v>
      </c>
      <c r="E168" s="128">
        <v>503365</v>
      </c>
      <c r="F168" s="136">
        <v>65.757000000000005</v>
      </c>
      <c r="G168" s="137" t="s">
        <v>768</v>
      </c>
      <c r="H168" s="138">
        <v>45702</v>
      </c>
      <c r="I168" s="139" t="s">
        <v>1088</v>
      </c>
      <c r="J168" s="111"/>
      <c r="K168" s="139"/>
      <c r="L168" s="139"/>
      <c r="M168" s="139"/>
      <c r="N168" s="155"/>
    </row>
    <row r="169" spans="1:14" s="127" customFormat="1" ht="30" customHeight="1">
      <c r="A169" s="121">
        <f t="shared" si="3"/>
        <v>166</v>
      </c>
      <c r="B169" s="133" t="s">
        <v>144</v>
      </c>
      <c r="C169" s="133" t="s">
        <v>12</v>
      </c>
      <c r="D169" s="135">
        <v>45699</v>
      </c>
      <c r="E169" s="155">
        <v>286911</v>
      </c>
      <c r="F169" s="136">
        <v>37.729999999999997</v>
      </c>
      <c r="G169" s="137" t="s">
        <v>768</v>
      </c>
      <c r="H169" s="138">
        <v>45705</v>
      </c>
      <c r="I169" s="139" t="s">
        <v>1009</v>
      </c>
      <c r="J169" s="111"/>
      <c r="K169" s="139"/>
      <c r="L169" s="139"/>
      <c r="M169" s="139"/>
      <c r="N169" s="155"/>
    </row>
    <row r="170" spans="1:14" s="127" customFormat="1" ht="30" customHeight="1">
      <c r="A170" s="121">
        <f t="shared" si="3"/>
        <v>167</v>
      </c>
      <c r="B170" s="133" t="s">
        <v>620</v>
      </c>
      <c r="C170" s="133" t="s">
        <v>12</v>
      </c>
      <c r="D170" s="135">
        <v>45698</v>
      </c>
      <c r="E170" s="155">
        <v>286911</v>
      </c>
      <c r="F170" s="136">
        <v>37.729999999999997</v>
      </c>
      <c r="G170" s="137" t="s">
        <v>768</v>
      </c>
      <c r="H170" s="138">
        <v>45702</v>
      </c>
      <c r="I170" s="139" t="s">
        <v>762</v>
      </c>
      <c r="J170" s="111"/>
      <c r="K170" s="139"/>
      <c r="L170" s="139"/>
      <c r="M170" s="139"/>
      <c r="N170" s="155"/>
    </row>
    <row r="171" spans="1:14" s="127" customFormat="1" ht="30" customHeight="1">
      <c r="A171" s="121">
        <f t="shared" si="3"/>
        <v>168</v>
      </c>
      <c r="B171" s="133" t="s">
        <v>145</v>
      </c>
      <c r="C171" s="133" t="s">
        <v>11</v>
      </c>
      <c r="D171" s="135">
        <v>45701</v>
      </c>
      <c r="E171" s="133">
        <v>273608.93</v>
      </c>
      <c r="F171" s="136">
        <v>36.045000000000002</v>
      </c>
      <c r="G171" s="279" t="s">
        <v>768</v>
      </c>
      <c r="H171" s="138">
        <v>45707</v>
      </c>
      <c r="I171" s="139" t="s">
        <v>1213</v>
      </c>
      <c r="J171" s="111"/>
      <c r="K171" s="139"/>
      <c r="L171" s="139"/>
      <c r="M171" s="139"/>
      <c r="N171" s="155"/>
    </row>
    <row r="172" spans="1:14" s="127" customFormat="1" ht="30" customHeight="1">
      <c r="A172" s="121">
        <f t="shared" si="3"/>
        <v>169</v>
      </c>
      <c r="B172" s="133" t="s">
        <v>177</v>
      </c>
      <c r="C172" s="133" t="s">
        <v>12</v>
      </c>
      <c r="D172" s="135">
        <v>45701</v>
      </c>
      <c r="E172" s="155">
        <v>286911</v>
      </c>
      <c r="F172" s="136">
        <v>37.729999999999997</v>
      </c>
      <c r="G172" s="137" t="s">
        <v>768</v>
      </c>
      <c r="H172" s="138">
        <v>45709</v>
      </c>
      <c r="I172" s="139" t="s">
        <v>1042</v>
      </c>
      <c r="J172" s="111"/>
      <c r="K172" s="139"/>
      <c r="L172" s="139"/>
      <c r="M172" s="139"/>
      <c r="N172" s="155"/>
    </row>
    <row r="173" spans="1:14" s="127" customFormat="1" ht="30" customHeight="1">
      <c r="A173" s="121">
        <f t="shared" si="3"/>
        <v>170</v>
      </c>
      <c r="B173" s="133" t="s">
        <v>141</v>
      </c>
      <c r="C173" s="133" t="s">
        <v>55</v>
      </c>
      <c r="D173" s="135">
        <v>45700</v>
      </c>
      <c r="E173" s="133">
        <v>297143</v>
      </c>
      <c r="F173" s="136">
        <v>39.459000000000003</v>
      </c>
      <c r="G173" s="137" t="s">
        <v>768</v>
      </c>
      <c r="H173" s="138">
        <v>45705</v>
      </c>
      <c r="I173" s="139" t="s">
        <v>1052</v>
      </c>
      <c r="J173" s="111"/>
      <c r="K173" s="139"/>
      <c r="L173" s="139"/>
      <c r="M173" s="139"/>
      <c r="N173" s="155"/>
    </row>
    <row r="174" spans="1:14" s="127" customFormat="1" ht="30" customHeight="1">
      <c r="A174" s="121">
        <f t="shared" si="3"/>
        <v>171</v>
      </c>
      <c r="B174" s="133" t="s">
        <v>146</v>
      </c>
      <c r="C174" s="133" t="s">
        <v>55</v>
      </c>
      <c r="D174" s="135">
        <v>45707</v>
      </c>
      <c r="E174" s="133">
        <v>297143</v>
      </c>
      <c r="F174" s="136">
        <v>39.459000000000003</v>
      </c>
      <c r="G174" s="137" t="s">
        <v>768</v>
      </c>
      <c r="H174" s="138">
        <v>45713</v>
      </c>
      <c r="I174" s="139" t="s">
        <v>1212</v>
      </c>
      <c r="J174" s="111"/>
      <c r="K174" s="139"/>
      <c r="L174" s="139"/>
      <c r="M174" s="139"/>
      <c r="N174" s="155"/>
    </row>
    <row r="175" spans="1:14" s="127" customFormat="1" ht="30" customHeight="1">
      <c r="A175" s="121">
        <f t="shared" si="3"/>
        <v>172</v>
      </c>
      <c r="B175" s="133" t="s">
        <v>124</v>
      </c>
      <c r="C175" s="133" t="s">
        <v>12</v>
      </c>
      <c r="D175" s="135">
        <v>45706</v>
      </c>
      <c r="E175" s="155">
        <v>286911</v>
      </c>
      <c r="F175" s="136">
        <v>37.729999999999997</v>
      </c>
      <c r="G175" s="137" t="s">
        <v>768</v>
      </c>
      <c r="H175" s="138">
        <v>45715</v>
      </c>
      <c r="I175" s="139" t="s">
        <v>1068</v>
      </c>
      <c r="J175" s="111"/>
      <c r="K175" s="139"/>
      <c r="L175" s="139"/>
      <c r="M175" s="139"/>
      <c r="N175" s="155"/>
    </row>
    <row r="176" spans="1:14" s="127" customFormat="1" ht="30" customHeight="1">
      <c r="A176" s="121">
        <f t="shared" si="3"/>
        <v>173</v>
      </c>
      <c r="B176" s="133" t="s">
        <v>142</v>
      </c>
      <c r="C176" s="133" t="s">
        <v>37</v>
      </c>
      <c r="D176" s="135">
        <v>45704</v>
      </c>
      <c r="E176" s="133">
        <v>604881</v>
      </c>
      <c r="F176" s="136">
        <v>80.408000000000001</v>
      </c>
      <c r="G176" s="137" t="s">
        <v>768</v>
      </c>
      <c r="H176" s="138">
        <v>45710</v>
      </c>
      <c r="I176" s="139" t="s">
        <v>1088</v>
      </c>
      <c r="J176" s="111"/>
      <c r="K176" s="139"/>
      <c r="L176" s="139"/>
      <c r="M176" s="139"/>
      <c r="N176" s="155"/>
    </row>
    <row r="177" spans="1:14" s="127" customFormat="1" ht="30" customHeight="1">
      <c r="A177" s="121">
        <f t="shared" si="3"/>
        <v>174</v>
      </c>
      <c r="B177" s="133" t="s">
        <v>143</v>
      </c>
      <c r="C177" s="133" t="s">
        <v>153</v>
      </c>
      <c r="D177" s="135">
        <v>45704</v>
      </c>
      <c r="E177" s="141">
        <v>635073</v>
      </c>
      <c r="F177" s="291">
        <v>84.299000000000007</v>
      </c>
      <c r="G177" s="137" t="s">
        <v>768</v>
      </c>
      <c r="H177" s="138">
        <v>45711</v>
      </c>
      <c r="I177" s="139" t="s">
        <v>762</v>
      </c>
      <c r="J177" s="111"/>
      <c r="K177" s="139"/>
      <c r="L177" s="139"/>
      <c r="M177" s="139"/>
      <c r="N177" s="155"/>
    </row>
    <row r="178" spans="1:14" s="127" customFormat="1" ht="30" customHeight="1">
      <c r="A178" s="121">
        <f t="shared" si="3"/>
        <v>175</v>
      </c>
      <c r="B178" s="133" t="s">
        <v>226</v>
      </c>
      <c r="C178" s="133" t="s">
        <v>8</v>
      </c>
      <c r="D178" s="135">
        <v>45708</v>
      </c>
      <c r="E178" s="133">
        <v>1099828</v>
      </c>
      <c r="F178" s="136">
        <v>141.874</v>
      </c>
      <c r="G178" s="137" t="s">
        <v>768</v>
      </c>
      <c r="H178" s="138">
        <v>45725</v>
      </c>
      <c r="I178" s="139" t="s">
        <v>764</v>
      </c>
      <c r="J178" s="111"/>
      <c r="K178" s="139"/>
      <c r="L178" s="139"/>
      <c r="M178" s="139"/>
      <c r="N178" s="155"/>
    </row>
    <row r="179" spans="1:14" s="127" customFormat="1" ht="30" customHeight="1">
      <c r="A179" s="121">
        <f t="shared" si="3"/>
        <v>176</v>
      </c>
      <c r="B179" s="133" t="s">
        <v>147</v>
      </c>
      <c r="C179" s="133" t="s">
        <v>37</v>
      </c>
      <c r="D179" s="135">
        <v>45706</v>
      </c>
      <c r="E179" s="133">
        <v>604881</v>
      </c>
      <c r="F179" s="136">
        <v>80.408000000000001</v>
      </c>
      <c r="G179" s="312" t="s">
        <v>768</v>
      </c>
      <c r="H179" s="138">
        <v>45719</v>
      </c>
      <c r="I179" s="139" t="s">
        <v>1052</v>
      </c>
      <c r="J179" s="111"/>
      <c r="K179" s="139"/>
      <c r="L179" s="139"/>
      <c r="M179" s="139"/>
      <c r="N179" s="155"/>
    </row>
    <row r="180" spans="1:14" s="127" customFormat="1" ht="30" customHeight="1">
      <c r="A180" s="121">
        <f t="shared" si="3"/>
        <v>177</v>
      </c>
      <c r="B180" s="133" t="s">
        <v>183</v>
      </c>
      <c r="C180" s="133" t="s">
        <v>12</v>
      </c>
      <c r="D180" s="135">
        <v>45713</v>
      </c>
      <c r="E180" s="155">
        <v>286911</v>
      </c>
      <c r="F180" s="136">
        <v>37.729999999999997</v>
      </c>
      <c r="G180" s="137" t="s">
        <v>768</v>
      </c>
      <c r="H180" s="138">
        <v>45716</v>
      </c>
      <c r="I180" s="139" t="s">
        <v>1213</v>
      </c>
      <c r="J180" s="111" t="s">
        <v>1246</v>
      </c>
      <c r="K180" s="139"/>
      <c r="L180" s="139"/>
      <c r="M180" s="139"/>
      <c r="N180" s="155"/>
    </row>
    <row r="181" spans="1:14" s="127" customFormat="1" ht="30" customHeight="1">
      <c r="A181" s="121">
        <f t="shared" si="3"/>
        <v>178</v>
      </c>
      <c r="B181" s="133" t="s">
        <v>160</v>
      </c>
      <c r="C181" s="133" t="s">
        <v>55</v>
      </c>
      <c r="D181" s="135">
        <v>45710</v>
      </c>
      <c r="E181" s="133">
        <v>297143</v>
      </c>
      <c r="F181" s="136">
        <v>39.459000000000003</v>
      </c>
      <c r="G181" s="137" t="s">
        <v>768</v>
      </c>
      <c r="H181" s="138">
        <v>45723</v>
      </c>
      <c r="I181" s="139" t="s">
        <v>1231</v>
      </c>
      <c r="J181" s="111"/>
      <c r="K181" s="139"/>
      <c r="L181" s="139"/>
      <c r="M181" s="139"/>
      <c r="N181" s="155"/>
    </row>
    <row r="182" spans="1:14" s="127" customFormat="1" ht="30" customHeight="1">
      <c r="A182" s="121">
        <f t="shared" si="3"/>
        <v>179</v>
      </c>
      <c r="B182" s="133" t="s">
        <v>176</v>
      </c>
      <c r="C182" s="133" t="s">
        <v>167</v>
      </c>
      <c r="D182" s="135">
        <v>45714</v>
      </c>
      <c r="E182" s="133">
        <v>670636</v>
      </c>
      <c r="F182" s="136">
        <v>82.239000000000004</v>
      </c>
      <c r="G182" s="137" t="s">
        <v>768</v>
      </c>
      <c r="H182" s="138">
        <v>45738</v>
      </c>
      <c r="I182" s="139" t="s">
        <v>1042</v>
      </c>
      <c r="J182" s="111"/>
      <c r="K182" s="139"/>
      <c r="L182" s="139"/>
      <c r="M182" s="139"/>
      <c r="N182" s="155"/>
    </row>
    <row r="183" spans="1:14" s="127" customFormat="1" ht="30" customHeight="1">
      <c r="A183" s="121">
        <f t="shared" si="3"/>
        <v>180</v>
      </c>
      <c r="B183" s="133" t="s">
        <v>148</v>
      </c>
      <c r="C183" s="133" t="s">
        <v>153</v>
      </c>
      <c r="D183" s="135">
        <v>45713</v>
      </c>
      <c r="E183" s="141">
        <v>635073</v>
      </c>
      <c r="F183" s="136">
        <v>84.299000000000007</v>
      </c>
      <c r="G183" s="137" t="s">
        <v>768</v>
      </c>
      <c r="H183" s="138">
        <v>45720</v>
      </c>
      <c r="I183" s="139" t="s">
        <v>762</v>
      </c>
      <c r="J183" s="111"/>
      <c r="K183" s="139"/>
      <c r="L183" s="139"/>
      <c r="M183" s="139"/>
      <c r="N183" s="155"/>
    </row>
    <row r="184" spans="1:14" s="127" customFormat="1" ht="30" customHeight="1">
      <c r="A184" s="121">
        <f t="shared" si="3"/>
        <v>181</v>
      </c>
      <c r="B184" s="133" t="s">
        <v>533</v>
      </c>
      <c r="C184" s="133" t="s">
        <v>24</v>
      </c>
      <c r="D184" s="135">
        <v>45712</v>
      </c>
      <c r="E184" s="141">
        <v>546238</v>
      </c>
      <c r="F184" s="136">
        <v>72.238</v>
      </c>
      <c r="G184" s="137" t="s">
        <v>768</v>
      </c>
      <c r="H184" s="138">
        <v>45718</v>
      </c>
      <c r="I184" s="139" t="s">
        <v>1088</v>
      </c>
      <c r="J184" s="111"/>
      <c r="K184" s="139"/>
      <c r="L184" s="139"/>
      <c r="M184" s="139"/>
      <c r="N184" s="155"/>
    </row>
    <row r="185" spans="1:14" s="127" customFormat="1" ht="30" customHeight="1">
      <c r="A185" s="121">
        <f t="shared" si="3"/>
        <v>182</v>
      </c>
      <c r="B185" s="133" t="s">
        <v>162</v>
      </c>
      <c r="C185" s="133" t="s">
        <v>12</v>
      </c>
      <c r="D185" s="135">
        <v>45724</v>
      </c>
      <c r="E185" s="155">
        <v>286911</v>
      </c>
      <c r="F185" s="136">
        <v>37.729999999999997</v>
      </c>
      <c r="G185" s="137" t="s">
        <v>768</v>
      </c>
      <c r="H185" s="138">
        <v>45732</v>
      </c>
      <c r="I185" s="139" t="s">
        <v>1258</v>
      </c>
      <c r="J185" s="111"/>
      <c r="K185" s="139"/>
      <c r="L185" s="139"/>
      <c r="M185" s="139"/>
      <c r="N185" s="155"/>
    </row>
    <row r="186" spans="1:14" s="127" customFormat="1" ht="30" customHeight="1">
      <c r="A186" s="121">
        <f t="shared" si="3"/>
        <v>183</v>
      </c>
      <c r="B186" s="133" t="s">
        <v>187</v>
      </c>
      <c r="C186" s="133" t="s">
        <v>12</v>
      </c>
      <c r="D186" s="135">
        <v>45733</v>
      </c>
      <c r="E186" s="155">
        <v>286911</v>
      </c>
      <c r="F186" s="136">
        <v>37.729999999999997</v>
      </c>
      <c r="G186" s="292" t="s">
        <v>768</v>
      </c>
      <c r="H186" s="138">
        <v>45743</v>
      </c>
      <c r="I186" s="139" t="s">
        <v>1213</v>
      </c>
      <c r="J186" s="111" t="s">
        <v>1246</v>
      </c>
      <c r="K186" s="139"/>
      <c r="L186" s="139"/>
      <c r="M186" s="139"/>
      <c r="N186" s="155"/>
    </row>
    <row r="187" spans="1:14" s="127" customFormat="1" ht="30" customHeight="1">
      <c r="A187" s="121">
        <f t="shared" si="3"/>
        <v>184</v>
      </c>
      <c r="B187" s="133" t="s">
        <v>622</v>
      </c>
      <c r="C187" s="133" t="s">
        <v>71</v>
      </c>
      <c r="D187" s="135">
        <v>45717</v>
      </c>
      <c r="E187" s="128">
        <v>342192</v>
      </c>
      <c r="F187" s="136">
        <v>44.728000000000002</v>
      </c>
      <c r="G187" s="137" t="s">
        <v>768</v>
      </c>
      <c r="H187" s="138">
        <v>45725</v>
      </c>
      <c r="I187" s="139" t="s">
        <v>1213</v>
      </c>
      <c r="J187" s="111"/>
      <c r="K187" s="139"/>
      <c r="L187" s="139"/>
      <c r="M187" s="139"/>
      <c r="N187" s="155"/>
    </row>
    <row r="188" spans="1:14" s="127" customFormat="1" ht="30" customHeight="1">
      <c r="A188" s="121">
        <f t="shared" si="3"/>
        <v>185</v>
      </c>
      <c r="B188" s="133" t="s">
        <v>625</v>
      </c>
      <c r="C188" s="133" t="s">
        <v>12</v>
      </c>
      <c r="D188" s="135">
        <v>45718</v>
      </c>
      <c r="E188" s="155">
        <v>286911</v>
      </c>
      <c r="F188" s="136">
        <v>37.729999999999997</v>
      </c>
      <c r="G188" s="137" t="s">
        <v>768</v>
      </c>
      <c r="H188" s="138">
        <v>45726</v>
      </c>
      <c r="I188" s="139" t="s">
        <v>1068</v>
      </c>
      <c r="J188" s="111"/>
      <c r="K188" s="139"/>
      <c r="L188" s="139"/>
      <c r="M188" s="139"/>
      <c r="N188" s="155"/>
    </row>
    <row r="189" spans="1:14" s="127" customFormat="1" ht="30" customHeight="1">
      <c r="A189" s="121">
        <f t="shared" si="3"/>
        <v>186</v>
      </c>
      <c r="B189" s="133" t="s">
        <v>184</v>
      </c>
      <c r="C189" s="133" t="s">
        <v>12</v>
      </c>
      <c r="D189" s="135">
        <v>45719</v>
      </c>
      <c r="E189" s="155">
        <v>286911</v>
      </c>
      <c r="F189" s="136">
        <v>37.729999999999997</v>
      </c>
      <c r="G189" s="137" t="s">
        <v>768</v>
      </c>
      <c r="H189" s="138">
        <v>45725</v>
      </c>
      <c r="I189" s="139" t="s">
        <v>1213</v>
      </c>
      <c r="J189" s="111"/>
      <c r="K189" s="139"/>
      <c r="L189" s="139"/>
      <c r="M189" s="139"/>
      <c r="N189" s="155"/>
    </row>
    <row r="190" spans="1:14" s="127" customFormat="1" ht="30" customHeight="1">
      <c r="A190" s="121">
        <f t="shared" si="3"/>
        <v>187</v>
      </c>
      <c r="B190" s="133" t="s">
        <v>623</v>
      </c>
      <c r="C190" s="133" t="s">
        <v>24</v>
      </c>
      <c r="D190" s="135">
        <v>45720</v>
      </c>
      <c r="E190" s="141">
        <v>546238</v>
      </c>
      <c r="F190" s="136">
        <v>72.238</v>
      </c>
      <c r="G190" s="137" t="s">
        <v>768</v>
      </c>
      <c r="H190" s="138">
        <v>45733</v>
      </c>
      <c r="I190" s="139" t="s">
        <v>1088</v>
      </c>
      <c r="J190" s="111"/>
      <c r="K190" s="139"/>
      <c r="L190" s="139"/>
      <c r="M190" s="139"/>
      <c r="N190" s="155"/>
    </row>
    <row r="191" spans="1:14" s="127" customFormat="1" ht="30" customHeight="1">
      <c r="A191" s="121">
        <f t="shared" si="3"/>
        <v>188</v>
      </c>
      <c r="B191" s="133" t="s">
        <v>624</v>
      </c>
      <c r="C191" s="133" t="s">
        <v>81</v>
      </c>
      <c r="D191" s="135">
        <v>45721</v>
      </c>
      <c r="E191" s="133">
        <v>573550</v>
      </c>
      <c r="F191" s="136">
        <v>75.451999999999998</v>
      </c>
      <c r="G191" s="137" t="s">
        <v>768</v>
      </c>
      <c r="H191" s="138">
        <v>45727</v>
      </c>
      <c r="I191" s="139" t="s">
        <v>762</v>
      </c>
      <c r="J191" s="111"/>
      <c r="K191" s="139"/>
      <c r="L191" s="139"/>
      <c r="M191" s="139"/>
      <c r="N191" s="155"/>
    </row>
    <row r="192" spans="1:14" s="127" customFormat="1" ht="30" customHeight="1">
      <c r="A192" s="121">
        <f t="shared" si="3"/>
        <v>189</v>
      </c>
      <c r="B192" s="133" t="s">
        <v>626</v>
      </c>
      <c r="C192" s="133" t="s">
        <v>55</v>
      </c>
      <c r="D192" s="135">
        <v>45721</v>
      </c>
      <c r="E192" s="133">
        <v>297143</v>
      </c>
      <c r="F192" s="136">
        <v>39.459000000000003</v>
      </c>
      <c r="G192" s="137" t="s">
        <v>768</v>
      </c>
      <c r="H192" s="138">
        <v>45726</v>
      </c>
      <c r="I192" s="139" t="s">
        <v>1052</v>
      </c>
      <c r="J192" s="111"/>
      <c r="K192" s="139"/>
      <c r="L192" s="139"/>
      <c r="M192" s="139"/>
      <c r="N192" s="155"/>
    </row>
    <row r="193" spans="1:14" s="127" customFormat="1" ht="30" customHeight="1">
      <c r="A193" s="121">
        <f t="shared" si="3"/>
        <v>190</v>
      </c>
      <c r="B193" s="133" t="s">
        <v>185</v>
      </c>
      <c r="C193" s="133" t="s">
        <v>12</v>
      </c>
      <c r="D193" s="135">
        <v>45724</v>
      </c>
      <c r="E193" s="155">
        <v>286911</v>
      </c>
      <c r="F193" s="136">
        <v>37.729999999999997</v>
      </c>
      <c r="G193" s="137" t="s">
        <v>768</v>
      </c>
      <c r="H193" s="138">
        <v>45736</v>
      </c>
      <c r="I193" s="139" t="s">
        <v>1154</v>
      </c>
      <c r="J193" s="111" t="s">
        <v>1246</v>
      </c>
      <c r="K193" s="139"/>
      <c r="L193" s="139"/>
      <c r="M193" s="139"/>
      <c r="N193" s="155"/>
    </row>
    <row r="194" spans="1:14" s="127" customFormat="1" ht="30" customHeight="1">
      <c r="A194" s="121">
        <f t="shared" si="3"/>
        <v>191</v>
      </c>
      <c r="B194" s="133" t="s">
        <v>186</v>
      </c>
      <c r="C194" s="133" t="s">
        <v>25</v>
      </c>
      <c r="D194" s="135">
        <v>45726</v>
      </c>
      <c r="E194" s="133">
        <v>403998</v>
      </c>
      <c r="F194" s="136">
        <v>54.417999999999999</v>
      </c>
      <c r="G194" s="137" t="s">
        <v>768</v>
      </c>
      <c r="H194" s="138">
        <v>45753</v>
      </c>
      <c r="I194" s="139" t="s">
        <v>1213</v>
      </c>
      <c r="J194" s="111"/>
      <c r="K194" s="139"/>
      <c r="L194" s="139"/>
      <c r="M194" s="139"/>
      <c r="N194" s="155"/>
    </row>
    <row r="195" spans="1:14" s="127" customFormat="1" ht="30" customHeight="1">
      <c r="A195" s="121">
        <f t="shared" si="3"/>
        <v>192</v>
      </c>
      <c r="B195" s="133" t="s">
        <v>211</v>
      </c>
      <c r="C195" s="133" t="s">
        <v>54</v>
      </c>
      <c r="D195" s="135">
        <v>45728</v>
      </c>
      <c r="E195" s="133">
        <v>719574</v>
      </c>
      <c r="F195" s="136">
        <v>94.408000000000001</v>
      </c>
      <c r="G195" s="137" t="s">
        <v>768</v>
      </c>
      <c r="H195" s="138">
        <v>45743</v>
      </c>
      <c r="I195" s="139" t="s">
        <v>1154</v>
      </c>
      <c r="J195" s="111"/>
      <c r="K195" s="139"/>
      <c r="L195" s="139"/>
      <c r="M195" s="139"/>
      <c r="N195" s="155"/>
    </row>
    <row r="196" spans="1:14" s="127" customFormat="1" ht="30" customHeight="1">
      <c r="A196" s="121">
        <f t="shared" si="3"/>
        <v>193</v>
      </c>
      <c r="B196" s="133" t="s">
        <v>159</v>
      </c>
      <c r="C196" s="133" t="s">
        <v>23</v>
      </c>
      <c r="D196" s="135">
        <v>45731</v>
      </c>
      <c r="E196" s="133">
        <v>480757</v>
      </c>
      <c r="F196" s="136">
        <v>63.509</v>
      </c>
      <c r="G196" s="137" t="s">
        <v>768</v>
      </c>
      <c r="H196" s="138">
        <v>45744</v>
      </c>
      <c r="I196" s="139" t="s">
        <v>1068</v>
      </c>
      <c r="J196" s="111"/>
      <c r="K196" s="139"/>
      <c r="L196" s="139"/>
      <c r="M196" s="139"/>
      <c r="N196" s="155"/>
    </row>
    <row r="197" spans="1:14" s="127" customFormat="1" ht="30" customHeight="1">
      <c r="A197" s="121">
        <f t="shared" si="3"/>
        <v>194</v>
      </c>
      <c r="B197" s="133" t="s">
        <v>163</v>
      </c>
      <c r="C197" s="133" t="s">
        <v>168</v>
      </c>
      <c r="D197" s="135">
        <v>45728</v>
      </c>
      <c r="E197" s="133">
        <v>585620</v>
      </c>
      <c r="F197" s="136">
        <v>77.718000000000004</v>
      </c>
      <c r="G197" s="137" t="s">
        <v>768</v>
      </c>
      <c r="H197" s="138">
        <v>45738</v>
      </c>
      <c r="I197" s="139" t="s">
        <v>1052</v>
      </c>
      <c r="J197" s="111"/>
      <c r="K197" s="139"/>
      <c r="L197" s="139"/>
      <c r="M197" s="139"/>
      <c r="N197" s="155"/>
    </row>
    <row r="198" spans="1:14" s="127" customFormat="1" ht="30" customHeight="1">
      <c r="A198" s="121">
        <f t="shared" si="3"/>
        <v>195</v>
      </c>
      <c r="B198" s="133" t="s">
        <v>218</v>
      </c>
      <c r="C198" s="133" t="s">
        <v>11</v>
      </c>
      <c r="D198" s="135">
        <v>45729</v>
      </c>
      <c r="E198" s="133">
        <v>273608.93</v>
      </c>
      <c r="F198" s="136">
        <v>36.045000000000002</v>
      </c>
      <c r="G198" s="137" t="s">
        <v>768</v>
      </c>
      <c r="H198" s="138">
        <v>45734</v>
      </c>
      <c r="I198" s="139" t="s">
        <v>764</v>
      </c>
      <c r="J198" s="111"/>
      <c r="K198" s="139"/>
      <c r="L198" s="139"/>
      <c r="M198" s="139"/>
      <c r="N198" s="155"/>
    </row>
    <row r="199" spans="1:14" s="127" customFormat="1" ht="30" customHeight="1">
      <c r="A199" s="121">
        <f t="shared" si="3"/>
        <v>196</v>
      </c>
      <c r="B199" s="133" t="s">
        <v>189</v>
      </c>
      <c r="C199" s="133" t="s">
        <v>22</v>
      </c>
      <c r="D199" s="135">
        <v>45736</v>
      </c>
      <c r="E199" s="133">
        <v>357181</v>
      </c>
      <c r="F199" s="136">
        <v>46.622999999999998</v>
      </c>
      <c r="G199" s="137" t="s">
        <v>768</v>
      </c>
      <c r="H199" s="138">
        <v>45753</v>
      </c>
      <c r="I199" s="139" t="s">
        <v>1068</v>
      </c>
      <c r="J199" s="111"/>
      <c r="K199" s="139"/>
      <c r="L199" s="139"/>
      <c r="M199" s="139"/>
      <c r="N199" s="155"/>
    </row>
    <row r="200" spans="1:14" s="127" customFormat="1" ht="30" customHeight="1">
      <c r="A200" s="121">
        <f t="shared" si="3"/>
        <v>197</v>
      </c>
      <c r="B200" s="133" t="s">
        <v>190</v>
      </c>
      <c r="C200" s="133" t="s">
        <v>55</v>
      </c>
      <c r="D200" s="135">
        <v>45734</v>
      </c>
      <c r="E200" s="133">
        <v>297143</v>
      </c>
      <c r="F200" s="136">
        <v>39.459000000000003</v>
      </c>
      <c r="G200" s="137" t="s">
        <v>768</v>
      </c>
      <c r="H200" s="138">
        <v>45738</v>
      </c>
      <c r="I200" s="139" t="s">
        <v>1213</v>
      </c>
      <c r="J200" s="111"/>
      <c r="K200" s="139"/>
      <c r="L200" s="139"/>
      <c r="M200" s="139"/>
      <c r="N200" s="155"/>
    </row>
    <row r="201" spans="1:14" s="127" customFormat="1" ht="30" customHeight="1">
      <c r="A201" s="121">
        <f t="shared" si="3"/>
        <v>198</v>
      </c>
      <c r="B201" s="133" t="s">
        <v>191</v>
      </c>
      <c r="C201" s="133" t="s">
        <v>71</v>
      </c>
      <c r="D201" s="135">
        <v>45735</v>
      </c>
      <c r="E201" s="133">
        <v>342192</v>
      </c>
      <c r="F201" s="136">
        <v>44.728000000000002</v>
      </c>
      <c r="G201" s="137" t="s">
        <v>768</v>
      </c>
      <c r="H201" s="138">
        <v>45748</v>
      </c>
      <c r="I201" s="139" t="s">
        <v>1272</v>
      </c>
      <c r="J201" s="111"/>
      <c r="K201" s="139"/>
      <c r="L201" s="139"/>
      <c r="M201" s="139"/>
      <c r="N201" s="155"/>
    </row>
    <row r="202" spans="1:14" s="127" customFormat="1" ht="30" customHeight="1">
      <c r="A202" s="121">
        <f t="shared" si="3"/>
        <v>199</v>
      </c>
      <c r="B202" s="133" t="s">
        <v>627</v>
      </c>
      <c r="C202" s="133" t="s">
        <v>80</v>
      </c>
      <c r="D202" s="135">
        <v>45732</v>
      </c>
      <c r="E202" s="133">
        <v>403998</v>
      </c>
      <c r="F202" s="136">
        <v>54.417999999999999</v>
      </c>
      <c r="G202" s="137" t="s">
        <v>768</v>
      </c>
      <c r="H202" s="138">
        <v>45736</v>
      </c>
      <c r="I202" s="139" t="s">
        <v>762</v>
      </c>
      <c r="J202" s="111"/>
      <c r="K202" s="139"/>
      <c r="L202" s="139"/>
      <c r="M202" s="139"/>
      <c r="N202" s="155"/>
    </row>
    <row r="203" spans="1:14" s="127" customFormat="1" ht="30" customHeight="1">
      <c r="A203" s="121">
        <f t="shared" si="3"/>
        <v>200</v>
      </c>
      <c r="B203" s="133" t="s">
        <v>209</v>
      </c>
      <c r="C203" s="133" t="s">
        <v>11</v>
      </c>
      <c r="D203" s="135">
        <v>45731</v>
      </c>
      <c r="E203" s="133">
        <v>273608.93</v>
      </c>
      <c r="F203" s="136">
        <v>36.045000000000002</v>
      </c>
      <c r="G203" s="137" t="s">
        <v>768</v>
      </c>
      <c r="H203" s="138">
        <v>45739</v>
      </c>
      <c r="I203" s="139" t="s">
        <v>1053</v>
      </c>
      <c r="J203" s="111"/>
      <c r="K203" s="139"/>
      <c r="L203" s="139"/>
      <c r="M203" s="139"/>
      <c r="N203" s="155"/>
    </row>
    <row r="204" spans="1:14" s="127" customFormat="1" ht="30" customHeight="1">
      <c r="A204" s="121">
        <f t="shared" si="3"/>
        <v>201</v>
      </c>
      <c r="B204" s="133" t="s">
        <v>161</v>
      </c>
      <c r="C204" s="133" t="s">
        <v>55</v>
      </c>
      <c r="D204" s="135">
        <v>45735</v>
      </c>
      <c r="E204" s="133">
        <v>297143</v>
      </c>
      <c r="F204" s="136">
        <v>39.459000000000003</v>
      </c>
      <c r="G204" s="137" t="s">
        <v>768</v>
      </c>
      <c r="H204" s="138">
        <v>45743</v>
      </c>
      <c r="I204" s="139" t="s">
        <v>1231</v>
      </c>
      <c r="J204" s="111"/>
      <c r="K204" s="139"/>
      <c r="L204" s="139"/>
      <c r="M204" s="139"/>
      <c r="N204" s="155"/>
    </row>
    <row r="205" spans="1:14" s="127" customFormat="1" ht="30" customHeight="1">
      <c r="A205" s="121">
        <f t="shared" si="3"/>
        <v>202</v>
      </c>
      <c r="B205" s="133" t="s">
        <v>210</v>
      </c>
      <c r="C205" s="133" t="s">
        <v>153</v>
      </c>
      <c r="D205" s="135">
        <v>45738</v>
      </c>
      <c r="E205" s="141">
        <v>635073</v>
      </c>
      <c r="F205" s="136">
        <v>84.299000000000007</v>
      </c>
      <c r="G205" s="137" t="s">
        <v>768</v>
      </c>
      <c r="H205" s="138">
        <v>45744</v>
      </c>
      <c r="I205" s="139" t="s">
        <v>764</v>
      </c>
      <c r="J205" s="111"/>
      <c r="K205" s="139"/>
      <c r="L205" s="139"/>
      <c r="M205" s="139"/>
      <c r="N205" s="155"/>
    </row>
    <row r="206" spans="1:14" s="127" customFormat="1" ht="30" customHeight="1">
      <c r="A206" s="121">
        <f t="shared" si="3"/>
        <v>203</v>
      </c>
      <c r="B206" s="133" t="s">
        <v>164</v>
      </c>
      <c r="C206" s="133" t="s">
        <v>127</v>
      </c>
      <c r="D206" s="135">
        <v>45740</v>
      </c>
      <c r="E206" s="133">
        <v>585620</v>
      </c>
      <c r="F206" s="136">
        <v>77.718000000000004</v>
      </c>
      <c r="G206" s="137" t="s">
        <v>768</v>
      </c>
      <c r="H206" s="138">
        <v>45748</v>
      </c>
      <c r="I206" s="139" t="s">
        <v>1052</v>
      </c>
      <c r="J206" s="111"/>
      <c r="K206" s="139"/>
      <c r="L206" s="139"/>
      <c r="M206" s="139"/>
      <c r="N206" s="155"/>
    </row>
    <row r="207" spans="1:14" s="127" customFormat="1" ht="30" customHeight="1">
      <c r="A207" s="121">
        <f t="shared" si="3"/>
        <v>204</v>
      </c>
      <c r="B207" s="133" t="s">
        <v>193</v>
      </c>
      <c r="C207" s="133" t="s">
        <v>69</v>
      </c>
      <c r="D207" s="135">
        <v>45737</v>
      </c>
      <c r="E207" s="133">
        <v>424198</v>
      </c>
      <c r="F207" s="136">
        <v>56.863</v>
      </c>
      <c r="G207" s="137" t="s">
        <v>768</v>
      </c>
      <c r="H207" s="138">
        <v>45743</v>
      </c>
      <c r="I207" s="139" t="s">
        <v>762</v>
      </c>
      <c r="J207" s="111"/>
      <c r="K207" s="139"/>
      <c r="L207" s="139"/>
      <c r="M207" s="139"/>
      <c r="N207" s="155"/>
    </row>
    <row r="208" spans="1:14" s="127" customFormat="1" ht="30" customHeight="1">
      <c r="A208" s="121">
        <f t="shared" si="3"/>
        <v>205</v>
      </c>
      <c r="B208" s="133" t="s">
        <v>534</v>
      </c>
      <c r="C208" s="133" t="s">
        <v>10</v>
      </c>
      <c r="D208" s="135">
        <v>45741</v>
      </c>
      <c r="E208" s="133">
        <v>470077</v>
      </c>
      <c r="F208" s="136">
        <v>64.254000000000005</v>
      </c>
      <c r="G208" s="137" t="s">
        <v>768</v>
      </c>
      <c r="H208" s="138">
        <v>45758</v>
      </c>
      <c r="I208" s="139" t="s">
        <v>1154</v>
      </c>
      <c r="J208" s="111"/>
      <c r="K208" s="139"/>
      <c r="L208" s="139"/>
      <c r="M208" s="139"/>
      <c r="N208" s="155"/>
    </row>
    <row r="209" spans="1:14" s="127" customFormat="1" ht="30" customHeight="1">
      <c r="A209" s="121">
        <f t="shared" si="3"/>
        <v>206</v>
      </c>
      <c r="B209" s="133" t="s">
        <v>204</v>
      </c>
      <c r="C209" s="133" t="s">
        <v>12</v>
      </c>
      <c r="D209" s="135">
        <v>45742</v>
      </c>
      <c r="E209" s="155">
        <v>286911</v>
      </c>
      <c r="F209" s="136">
        <v>37.729999999999997</v>
      </c>
      <c r="G209" s="137" t="s">
        <v>768</v>
      </c>
      <c r="H209" s="138">
        <v>45750</v>
      </c>
      <c r="I209" s="139" t="s">
        <v>1053</v>
      </c>
      <c r="J209" s="111"/>
      <c r="K209" s="139"/>
      <c r="L209" s="139"/>
      <c r="M209" s="139"/>
      <c r="N209" s="155"/>
    </row>
    <row r="210" spans="1:14" s="127" customFormat="1" ht="30" customHeight="1">
      <c r="A210" s="121">
        <f t="shared" si="3"/>
        <v>207</v>
      </c>
      <c r="B210" s="133" t="s">
        <v>216</v>
      </c>
      <c r="C210" s="133" t="s">
        <v>25</v>
      </c>
      <c r="D210" s="135">
        <v>45749</v>
      </c>
      <c r="E210" s="133">
        <v>403998</v>
      </c>
      <c r="F210" s="136">
        <v>54.417999999999999</v>
      </c>
      <c r="G210" s="137" t="s">
        <v>768</v>
      </c>
      <c r="H210" s="138">
        <v>45757</v>
      </c>
      <c r="I210" s="139" t="s">
        <v>1154</v>
      </c>
      <c r="J210" s="111"/>
      <c r="K210" s="139"/>
      <c r="L210" s="139"/>
      <c r="M210" s="139"/>
      <c r="N210" s="155"/>
    </row>
    <row r="211" spans="1:14" s="127" customFormat="1" ht="30" customHeight="1">
      <c r="A211" s="121">
        <f t="shared" si="3"/>
        <v>208</v>
      </c>
      <c r="B211" s="133" t="s">
        <v>203</v>
      </c>
      <c r="C211" s="133" t="s">
        <v>37</v>
      </c>
      <c r="D211" s="135">
        <v>45749</v>
      </c>
      <c r="E211" s="133">
        <v>604881</v>
      </c>
      <c r="F211" s="136">
        <v>80.408000000000001</v>
      </c>
      <c r="G211" s="137" t="s">
        <v>768</v>
      </c>
      <c r="H211" s="138">
        <v>45758</v>
      </c>
      <c r="I211" s="139" t="s">
        <v>764</v>
      </c>
      <c r="J211" s="111"/>
      <c r="K211" s="139"/>
      <c r="L211" s="139"/>
      <c r="M211" s="139"/>
      <c r="N211" s="155"/>
    </row>
    <row r="212" spans="1:14" s="127" customFormat="1" ht="30" customHeight="1">
      <c r="A212" s="121">
        <f t="shared" si="3"/>
        <v>209</v>
      </c>
      <c r="B212" s="133" t="s">
        <v>217</v>
      </c>
      <c r="C212" s="133" t="s">
        <v>11</v>
      </c>
      <c r="D212" s="135">
        <v>45754</v>
      </c>
      <c r="E212" s="133">
        <v>273608.93</v>
      </c>
      <c r="F212" s="136">
        <v>36.045000000000002</v>
      </c>
      <c r="G212" s="279" t="s">
        <v>768</v>
      </c>
      <c r="H212" s="138">
        <v>45772</v>
      </c>
      <c r="I212" s="139" t="s">
        <v>1053</v>
      </c>
      <c r="J212" s="111"/>
      <c r="K212" s="139"/>
      <c r="L212" s="139"/>
      <c r="M212" s="139"/>
      <c r="N212" s="155"/>
    </row>
    <row r="213" spans="1:14" s="127" customFormat="1" ht="30" customHeight="1">
      <c r="A213" s="121">
        <f t="shared" si="3"/>
        <v>210</v>
      </c>
      <c r="B213" s="133" t="s">
        <v>104</v>
      </c>
      <c r="C213" s="133" t="s">
        <v>12</v>
      </c>
      <c r="D213" s="135">
        <v>45760</v>
      </c>
      <c r="E213" s="155">
        <v>286911</v>
      </c>
      <c r="F213" s="136">
        <v>37.729999999999997</v>
      </c>
      <c r="G213" s="137" t="s">
        <v>768</v>
      </c>
      <c r="H213" s="138">
        <v>45769</v>
      </c>
      <c r="I213" s="139" t="s">
        <v>1315</v>
      </c>
      <c r="J213" s="111"/>
      <c r="K213" s="139"/>
      <c r="L213" s="139"/>
      <c r="M213" s="139"/>
      <c r="N213" s="155"/>
    </row>
    <row r="214" spans="1:14" s="127" customFormat="1" ht="30" customHeight="1">
      <c r="A214" s="121">
        <f t="shared" si="3"/>
        <v>211</v>
      </c>
      <c r="B214" s="133" t="s">
        <v>207</v>
      </c>
      <c r="C214" s="133" t="s">
        <v>12</v>
      </c>
      <c r="D214" s="135">
        <v>45775</v>
      </c>
      <c r="E214" s="155">
        <v>286911</v>
      </c>
      <c r="F214" s="136">
        <v>37.729999999999997</v>
      </c>
      <c r="G214" s="312" t="s">
        <v>768</v>
      </c>
      <c r="H214" s="138">
        <v>45788</v>
      </c>
      <c r="I214" s="139" t="s">
        <v>1213</v>
      </c>
      <c r="J214" s="111" t="s">
        <v>1339</v>
      </c>
      <c r="K214" s="139"/>
      <c r="L214" s="139"/>
      <c r="M214" s="139"/>
      <c r="N214" s="155" t="s">
        <v>1346</v>
      </c>
    </row>
    <row r="215" spans="1:14" s="127" customFormat="1" ht="30" customHeight="1">
      <c r="A215" s="121">
        <f t="shared" si="3"/>
        <v>212</v>
      </c>
      <c r="B215" s="133" t="s">
        <v>208</v>
      </c>
      <c r="C215" s="133" t="s">
        <v>12</v>
      </c>
      <c r="D215" s="135">
        <v>45776</v>
      </c>
      <c r="E215" s="155">
        <v>286911</v>
      </c>
      <c r="F215" s="136">
        <v>37.729999999999997</v>
      </c>
      <c r="G215" s="292" t="s">
        <v>768</v>
      </c>
      <c r="H215" s="138">
        <v>45788</v>
      </c>
      <c r="I215" s="139" t="s">
        <v>1053</v>
      </c>
      <c r="J215" s="111" t="s">
        <v>1339</v>
      </c>
      <c r="K215" s="139"/>
      <c r="L215" s="139"/>
      <c r="M215" s="139"/>
      <c r="N215" s="155"/>
    </row>
    <row r="216" spans="1:14" s="127" customFormat="1" ht="30" customHeight="1">
      <c r="A216" s="121">
        <f t="shared" si="3"/>
        <v>213</v>
      </c>
      <c r="B216" s="133" t="s">
        <v>188</v>
      </c>
      <c r="C216" s="133" t="s">
        <v>52</v>
      </c>
      <c r="D216" s="135">
        <v>45738</v>
      </c>
      <c r="E216" s="133">
        <v>753337</v>
      </c>
      <c r="F216" s="136">
        <v>98.835999999999999</v>
      </c>
      <c r="G216" s="137" t="s">
        <v>768</v>
      </c>
      <c r="H216" s="138">
        <v>45747</v>
      </c>
      <c r="I216" s="139" t="s">
        <v>1135</v>
      </c>
      <c r="J216" s="111"/>
      <c r="K216" s="139"/>
      <c r="L216" s="139"/>
      <c r="M216" s="139"/>
      <c r="N216" s="155"/>
    </row>
    <row r="217" spans="1:14" s="127" customFormat="1" ht="46" customHeight="1">
      <c r="A217" s="121">
        <f t="shared" si="3"/>
        <v>214</v>
      </c>
      <c r="B217" s="133" t="s">
        <v>4</v>
      </c>
      <c r="C217" s="133" t="s">
        <v>6</v>
      </c>
      <c r="D217" s="135">
        <v>45801</v>
      </c>
      <c r="E217" s="133">
        <v>1294023</v>
      </c>
      <c r="F217" s="136">
        <v>172.017</v>
      </c>
      <c r="G217" s="279" t="s">
        <v>768</v>
      </c>
      <c r="H217" s="138">
        <v>45923</v>
      </c>
      <c r="I217" s="139" t="s">
        <v>1272</v>
      </c>
      <c r="J217" s="111"/>
      <c r="K217" s="139"/>
      <c r="L217" s="139"/>
      <c r="M217" s="139"/>
      <c r="N217" s="155"/>
    </row>
    <row r="218" spans="1:14" s="127" customFormat="1" ht="30" customHeight="1">
      <c r="A218" s="121">
        <f t="shared" si="3"/>
        <v>215</v>
      </c>
      <c r="B218" s="133" t="s">
        <v>243</v>
      </c>
      <c r="C218" s="133" t="s">
        <v>12</v>
      </c>
      <c r="D218" s="135">
        <v>45793</v>
      </c>
      <c r="E218" s="155">
        <v>286911</v>
      </c>
      <c r="F218" s="136">
        <v>37.729999999999997</v>
      </c>
      <c r="G218" s="279" t="s">
        <v>768</v>
      </c>
      <c r="H218" s="138">
        <v>45802</v>
      </c>
      <c r="I218" s="139" t="s">
        <v>1053</v>
      </c>
      <c r="J218" s="111"/>
      <c r="K218" s="139"/>
      <c r="L218" s="139"/>
      <c r="M218" s="139"/>
      <c r="N218" s="155"/>
    </row>
    <row r="219" spans="1:14" s="127" customFormat="1" ht="30" customHeight="1">
      <c r="A219" s="121">
        <f t="shared" si="3"/>
        <v>216</v>
      </c>
      <c r="B219" s="133" t="s">
        <v>3</v>
      </c>
      <c r="C219" s="133" t="s">
        <v>6</v>
      </c>
      <c r="D219" s="135">
        <v>45809</v>
      </c>
      <c r="E219" s="133">
        <v>1294023</v>
      </c>
      <c r="F219" s="136">
        <v>172.017</v>
      </c>
      <c r="G219" s="312" t="s">
        <v>1581</v>
      </c>
      <c r="H219" s="138">
        <v>45882</v>
      </c>
      <c r="I219" s="139" t="s">
        <v>1008</v>
      </c>
      <c r="J219" s="111"/>
      <c r="K219" s="139"/>
      <c r="L219" s="139"/>
      <c r="M219" s="139"/>
      <c r="N219" s="155"/>
    </row>
    <row r="220" spans="1:14" s="127" customFormat="1" ht="51.5" customHeight="1">
      <c r="A220" s="121">
        <f t="shared" si="3"/>
        <v>217</v>
      </c>
      <c r="B220" s="133" t="s">
        <v>199</v>
      </c>
      <c r="C220" s="133" t="s">
        <v>8</v>
      </c>
      <c r="D220" s="135">
        <v>45823</v>
      </c>
      <c r="E220" s="133">
        <v>1099828</v>
      </c>
      <c r="F220" s="136">
        <v>141.874</v>
      </c>
      <c r="G220" s="279" t="s">
        <v>768</v>
      </c>
      <c r="H220" s="138">
        <v>45877</v>
      </c>
      <c r="I220" s="353" t="s">
        <v>1386</v>
      </c>
      <c r="J220" s="111" t="s">
        <v>1389</v>
      </c>
      <c r="K220" s="139"/>
      <c r="L220" s="139"/>
      <c r="M220" s="139"/>
      <c r="N220" s="155"/>
    </row>
    <row r="221" spans="1:14" s="127" customFormat="1" ht="30" customHeight="1">
      <c r="A221" s="121">
        <f t="shared" si="3"/>
        <v>218</v>
      </c>
      <c r="B221" s="133" t="s">
        <v>224</v>
      </c>
      <c r="C221" s="133" t="s">
        <v>9</v>
      </c>
      <c r="D221" s="135"/>
      <c r="E221" s="133">
        <v>1003256</v>
      </c>
      <c r="F221" s="136">
        <v>129.34100000000001</v>
      </c>
      <c r="G221" s="279" t="s">
        <v>1393</v>
      </c>
      <c r="H221" s="138"/>
      <c r="I221" s="139"/>
      <c r="J221" s="111"/>
      <c r="K221" s="139"/>
      <c r="L221" s="139"/>
      <c r="M221" s="139"/>
      <c r="N221" s="155"/>
    </row>
    <row r="222" spans="1:14" s="127" customFormat="1" ht="30" customHeight="1">
      <c r="A222" s="121">
        <f t="shared" si="3"/>
        <v>219</v>
      </c>
      <c r="B222" s="133" t="s">
        <v>0</v>
      </c>
      <c r="C222" s="133" t="s">
        <v>6</v>
      </c>
      <c r="D222" s="135">
        <v>45823</v>
      </c>
      <c r="E222" s="133">
        <v>1294023</v>
      </c>
      <c r="F222" s="136">
        <v>171.017</v>
      </c>
      <c r="G222" s="279" t="s">
        <v>768</v>
      </c>
      <c r="H222" s="138">
        <v>45919</v>
      </c>
      <c r="I222" s="353" t="s">
        <v>1584</v>
      </c>
      <c r="J222" s="111" t="s">
        <v>1583</v>
      </c>
      <c r="K222" s="139"/>
      <c r="L222" s="139"/>
      <c r="M222" s="139"/>
      <c r="N222" s="155"/>
    </row>
    <row r="223" spans="1:14" s="127" customFormat="1" ht="70" customHeight="1">
      <c r="A223" s="121">
        <f t="shared" si="3"/>
        <v>220</v>
      </c>
      <c r="B223" s="340" t="s">
        <v>215</v>
      </c>
      <c r="C223" s="340" t="s">
        <v>12</v>
      </c>
      <c r="D223" s="341">
        <v>45823</v>
      </c>
      <c r="E223" s="340">
        <v>286911</v>
      </c>
      <c r="F223" s="342">
        <v>37.729999999999997</v>
      </c>
      <c r="G223" s="287" t="s">
        <v>1681</v>
      </c>
      <c r="H223" s="343"/>
      <c r="I223" s="344" t="s">
        <v>1573</v>
      </c>
      <c r="J223" s="278" t="s">
        <v>1574</v>
      </c>
      <c r="K223" s="139"/>
      <c r="L223" s="139"/>
      <c r="M223" s="139"/>
      <c r="N223" s="155"/>
    </row>
    <row r="224" spans="1:14" s="127" customFormat="1" ht="30" customHeight="1">
      <c r="A224" s="121">
        <f t="shared" si="3"/>
        <v>221</v>
      </c>
      <c r="B224" s="404" t="s">
        <v>1</v>
      </c>
      <c r="C224" s="404" t="s">
        <v>7</v>
      </c>
      <c r="D224" s="405"/>
      <c r="E224" s="404"/>
      <c r="F224" s="406">
        <v>156.90100000000001</v>
      </c>
      <c r="G224" s="407" t="s">
        <v>1682</v>
      </c>
      <c r="H224" s="408"/>
      <c r="I224" s="409" t="s">
        <v>1088</v>
      </c>
      <c r="J224" s="115"/>
      <c r="K224" s="139"/>
      <c r="L224" s="139"/>
      <c r="M224" s="139"/>
      <c r="N224" s="155"/>
    </row>
    <row r="225" spans="1:14" s="127" customFormat="1" ht="30" customHeight="1">
      <c r="A225" s="150"/>
      <c r="B225" s="133"/>
      <c r="C225" s="133"/>
      <c r="D225" s="135"/>
      <c r="E225" s="133"/>
      <c r="F225" s="136"/>
      <c r="G225" s="279"/>
      <c r="H225" s="138"/>
      <c r="I225" s="139"/>
      <c r="J225" s="111"/>
      <c r="K225" s="139"/>
      <c r="L225" s="139"/>
      <c r="M225" s="139"/>
      <c r="N225" s="155"/>
    </row>
    <row r="226" spans="1:14" s="127" customFormat="1" ht="30" customHeight="1">
      <c r="A226" s="150"/>
      <c r="B226" s="133"/>
      <c r="C226" s="133"/>
      <c r="D226" s="135"/>
      <c r="E226" s="133"/>
      <c r="F226" s="136"/>
      <c r="G226" s="137"/>
      <c r="H226" s="138"/>
      <c r="I226" s="139"/>
      <c r="J226" s="106"/>
      <c r="K226" s="139"/>
      <c r="L226" s="139"/>
      <c r="M226" s="139"/>
      <c r="N226" s="155"/>
    </row>
    <row r="227" spans="1:14" ht="15.5">
      <c r="A227" s="58"/>
      <c r="B227" s="16"/>
      <c r="C227" s="16"/>
      <c r="D227" s="43"/>
      <c r="E227" s="16"/>
      <c r="F227" s="59">
        <f>SUM(F4:F226)</f>
        <v>12340.402999999978</v>
      </c>
      <c r="G227" s="57"/>
      <c r="H227" s="42"/>
      <c r="I227" s="66"/>
      <c r="J227" s="4"/>
      <c r="K227" s="66"/>
      <c r="L227" s="66"/>
      <c r="M227" s="66"/>
      <c r="N227" s="155"/>
    </row>
  </sheetData>
  <autoFilter ref="A3:N227" xr:uid="{98CB1D8D-C37B-4134-B23F-0B34A087E93E}"/>
  <mergeCells count="1">
    <mergeCell ref="A2:N2"/>
  </mergeCells>
  <conditionalFormatting sqref="B1:B1048576">
    <cfRule type="duplicateValues" dxfId="22" priority="1"/>
  </conditionalFormatting>
  <printOptions horizontalCentered="1"/>
  <pageMargins left="0.15748031496062992" right="0.15748031496062992" top="0.15748031496062992" bottom="0.15748031496062992" header="0.31496062992125984" footer="0.31496062992125984"/>
  <pageSetup paperSize="9" scale="1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Project Details</vt:lpstr>
      <vt:lpstr>765KV TA 325 ANTL</vt:lpstr>
      <vt:lpstr>Soil Inv.</vt:lpstr>
      <vt:lpstr>Daily</vt:lpstr>
      <vt:lpstr>FDN-Compile</vt:lpstr>
      <vt:lpstr>FDN-VDRA</vt:lpstr>
      <vt:lpstr>FDN-NVSR</vt:lpstr>
      <vt:lpstr>Erection Compiled</vt:lpstr>
      <vt:lpstr>EREC-VDRA</vt:lpstr>
      <vt:lpstr>EREC-NAV</vt:lpstr>
      <vt:lpstr>Balance Erection</vt:lpstr>
      <vt:lpstr>Striging-VDRA</vt:lpstr>
      <vt:lpstr>String-Nav</vt:lpstr>
      <vt:lpstr>Balance ready stringing</vt:lpstr>
      <vt:lpstr>Visual chart Vadodara</vt:lpstr>
      <vt:lpstr>Visual chart NAVSARI Revised</vt:lpstr>
      <vt:lpstr>Crossing Vadodara</vt:lpstr>
      <vt:lpstr>Crossing Navsari </vt:lpstr>
      <vt:lpstr>Subcontractor</vt:lpstr>
      <vt:lpstr>OPGW</vt:lpstr>
      <vt:lpstr>'765KV TA 325 ANTL'!Print_Area</vt:lpstr>
      <vt:lpstr>Daily!Print_Area</vt:lpstr>
      <vt:lpstr>'FDN-VDRA'!Print_Area</vt:lpstr>
      <vt:lpstr>Daily!Print_Titles</vt:lpstr>
      <vt:lpstr>'Visual chart NAVSARI Revised'!Print_Titles</vt:lpstr>
      <vt:lpstr>'Visual chart Vadodara'!Print_Titles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Shridhar K</dc:creator>
  <cp:lastModifiedBy>Bharat Kaushik</cp:lastModifiedBy>
  <cp:lastPrinted>2025-06-10T14:35:44Z</cp:lastPrinted>
  <dcterms:created xsi:type="dcterms:W3CDTF">2023-12-20T18:09:34Z</dcterms:created>
  <dcterms:modified xsi:type="dcterms:W3CDTF">2025-10-09T06:27:09Z</dcterms:modified>
</cp:coreProperties>
</file>