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8DB90D3D-F306-490A-B0D8-753EE884DC8B}"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heet1" sheetId="41" state="hidden" r:id="rId8"/>
    <sheet name="VC 51-96" sheetId="40" state="hidden" r:id="rId9"/>
    <sheet name="VC" sheetId="31" state="hidden" r:id="rId10"/>
    <sheet name="ROW" sheetId="38" state="hidden" r:id="rId11"/>
    <sheet name="June" sheetId="60" state="hidden" r:id="rId12"/>
    <sheet name="Statutory Details" sheetId="75" r:id="rId13"/>
    <sheet name="Foundation" sheetId="26" r:id="rId14"/>
    <sheet name="Royalty" sheetId="58" state="hidden" r:id="rId15"/>
    <sheet name="Sheet14" sheetId="64" state="hidden" r:id="rId16"/>
    <sheet name="Sheet7" sheetId="66" state="hidden"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Earthing!$A$5:$G$260</definedName>
    <definedName name="_xlnm._FilterDatabase" localSheetId="17" hidden="1">'Erection '!$A$5:$AD$157</definedName>
    <definedName name="_xlnm._FilterDatabase" localSheetId="19" hidden="1">'Erection Compiled '!$A$1:$P$189</definedName>
    <definedName name="_xlnm._FilterDatabase" localSheetId="13" hidden="1">Foundation!$A$7:$WVM$289</definedName>
    <definedName name="_xlnm._FilterDatabase" localSheetId="10"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3">Foundation!$A$1:$WVM$288</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5" i="26" l="1"/>
  <c r="A286" i="26" s="1"/>
  <c r="A287" i="26" s="1"/>
  <c r="A288" i="26" s="1"/>
  <c r="B51" i="74"/>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50" i="74"/>
  <c r="B49" i="74"/>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M5" i="73" l="1"/>
  <c r="M6" i="73"/>
  <c r="M7" i="73"/>
  <c r="M8" i="73"/>
  <c r="M9" i="73"/>
  <c r="M10" i="73"/>
  <c r="M11" i="73"/>
  <c r="M12" i="73"/>
  <c r="M13" i="73"/>
  <c r="M4" i="73"/>
  <c r="A266" i="37"/>
  <c r="A118" i="37"/>
  <c r="A119" i="37" s="1"/>
  <c r="A120" i="37" s="1"/>
  <c r="A121" i="37" s="1"/>
  <c r="A122" i="37" s="1"/>
  <c r="A123" i="37" s="1"/>
  <c r="A124" i="37" s="1"/>
  <c r="A125" i="37" s="1"/>
  <c r="A126" i="37"/>
  <c r="A127" i="37"/>
  <c r="A128" i="37"/>
  <c r="A129" i="37"/>
  <c r="A130" i="37" s="1"/>
  <c r="A131" i="37" s="1"/>
  <c r="A132" i="37" s="1"/>
  <c r="A133" i="37" s="1"/>
  <c r="A134" i="37" s="1"/>
  <c r="A135" i="37" s="1"/>
  <c r="A136" i="37" s="1"/>
  <c r="A137" i="37" s="1"/>
  <c r="A138" i="37"/>
  <c r="A139" i="37"/>
  <c r="A140" i="37"/>
  <c r="A141" i="37"/>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117" i="37"/>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Y2" i="69" l="1"/>
  <c r="M3" i="62"/>
  <c r="J18" i="62" l="1"/>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alcChain>
</file>

<file path=xl/sharedStrings.xml><?xml version="1.0" encoding="utf-8"?>
<sst xmlns="http://schemas.openxmlformats.org/spreadsheetml/2006/main" count="15637" uniqueCount="2228">
  <si>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</si>
  <si>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</si>
  <si>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</si>
  <si>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</si>
  <si>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</si>
  <si>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</si>
  <si>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</si>
  <si>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</si>
  <si>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</si>
  <si>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</si>
  <si>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</si>
  <si>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</si>
  <si>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</si>
  <si>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</si>
  <si>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</si>
  <si>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</si>
  <si>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</si>
  <si>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</si>
  <si>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</si>
  <si>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</si>
  <si>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</si>
  <si>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</si>
  <si>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</si>
  <si>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</si>
  <si>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</si>
  <si>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</si>
  <si>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</si>
  <si>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</si>
  <si>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</si>
  <si>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</si>
  <si>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</si>
  <si>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</si>
  <si>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</si>
  <si>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</si>
  <si>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</si>
  <si>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</si>
  <si>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</si>
  <si>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</si>
  <si>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</si>
  <si>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</si>
  <si>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</si>
  <si>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</si>
  <si>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</si>
  <si>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</si>
  <si>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</si>
  <si>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</si>
  <si>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</si>
  <si>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</si>
  <si>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</si>
  <si>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</si>
  <si>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</si>
  <si>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</si>
  <si>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</si>
  <si>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</si>
  <si>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</si>
  <si>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</si>
  <si>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</si>
  <si>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</si>
  <si>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</si>
  <si>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</si>
  <si>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</si>
  <si>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</si>
  <si>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</si>
  <si>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</si>
  <si>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</si>
  <si>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</si>
  <si>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</si>
  <si>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</si>
  <si>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</si>
  <si>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</si>
  <si>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</si>
  <si>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</si>
  <si>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</si>
  <si>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</si>
  <si>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</si>
  <si>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</si>
  <si>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</si>
  <si>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</si>
  <si>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</si>
  <si>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</si>
  <si>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</si>
  <si>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</si>
  <si>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</si>
  <si>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</si>
  <si>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</si>
  <si>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</si>
  <si>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</si>
  <si>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</si>
  <si>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</si>
  <si>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</si>
  <si>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</si>
  <si>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</si>
  <si>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</si>
  <si>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</si>
  <si>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</si>
  <si>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</si>
  <si>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</si>
  <si>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</si>
  <si>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</si>
  <si>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</si>
  <si>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</si>
  <si>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</si>
  <si>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</si>
  <si>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</si>
  <si>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</si>
  <si>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</si>
  <si>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</si>
  <si>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</si>
  <si>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</si>
  <si>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</si>
  <si>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</si>
  <si>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</si>
  <si>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</si>
  <si>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</si>
  <si>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</si>
  <si>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</si>
  <si>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</si>
  <si>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</si>
  <si>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</si>
  <si>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</si>
  <si>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</si>
  <si>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</si>
  <si>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</si>
  <si>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</si>
  <si>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</si>
  <si>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</si>
  <si>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</si>
  <si>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</si>
  <si>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</si>
  <si>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</si>
  <si>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</si>
  <si>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</si>
  <si>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</si>
  <si>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</si>
  <si>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</si>
  <si>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</si>
  <si>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</si>
  <si>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</si>
  <si>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</si>
  <si>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</si>
  <si>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</si>
  <si>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</si>
  <si>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</si>
  <si>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</si>
  <si>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</si>
  <si>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</si>
  <si>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</si>
  <si>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</si>
  <si>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</si>
  <si>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</si>
  <si>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</si>
  <si>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</si>
  <si>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</si>
  <si>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</si>
  <si>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</si>
  <si>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</si>
  <si>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</si>
  <si>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</si>
  <si>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</si>
  <si>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</si>
  <si>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</si>
  <si>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</si>
  <si>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</si>
  <si>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</si>
  <si>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</si>
  <si>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</si>
  <si>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</si>
  <si>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</si>
  <si>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</si>
  <si>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</si>
  <si>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</si>
  <si>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</si>
  <si>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</si>
  <si>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</si>
  <si>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</si>
  <si>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</si>
  <si>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</si>
  <si>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</si>
  <si>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</si>
  <si>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</si>
  <si>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</si>
  <si>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</si>
  <si>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</si>
  <si>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</si>
  <si>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</si>
  <si>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</si>
  <si>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</si>
  <si>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</si>
  <si>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</si>
  <si>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</si>
  <si>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</si>
  <si>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</si>
  <si>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</si>
  <si>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</si>
  <si>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</si>
  <si>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</si>
  <si>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</si>
  <si>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</si>
  <si>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</si>
  <si>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</si>
  <si>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</si>
  <si>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</si>
  <si>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</si>
  <si>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</si>
  <si>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</si>
  <si>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</si>
  <si>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</si>
  <si>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</si>
  <si>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</si>
  <si>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</si>
  <si>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</si>
  <si>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</si>
  <si>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</si>
  <si>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</si>
  <si>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</si>
  <si>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</si>
  <si>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</si>
  <si>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</si>
  <si>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</si>
  <si>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</si>
  <si>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</si>
  <si>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</si>
  <si>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</si>
  <si>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</si>
  <si>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</si>
  <si>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</si>
  <si>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</si>
  <si>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</si>
  <si>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</si>
  <si>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</si>
  <si>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</si>
  <si>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</si>
  <si>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</si>
  <si>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</si>
  <si>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</si>
  <si>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</si>
  <si>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</si>
  <si>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</si>
  <si>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</si>
  <si>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</si>
  <si>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</si>
  <si>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</si>
  <si>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</si>
  <si>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</si>
  <si>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</si>
  <si>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</si>
  <si>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</si>
  <si>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</si>
  <si>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</si>
  <si>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</si>
  <si>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</si>
  <si>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</si>
  <si>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</si>
  <si>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</si>
  <si>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</si>
  <si>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</si>
  <si>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</si>
  <si>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</si>
  <si>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</si>
  <si>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</si>
  <si>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</si>
  <si>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</si>
  <si>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</si>
  <si>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</si>
  <si>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</si>
  <si>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</si>
  <si>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</si>
  <si>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</si>
  <si>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</si>
  <si>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</si>
  <si>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</si>
  <si>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</si>
  <si>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</si>
  <si>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</si>
  <si>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</si>
  <si>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</si>
  <si>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</si>
  <si>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</si>
  <si>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</si>
  <si>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</si>
  <si>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</si>
  <si>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</si>
  <si>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</si>
  <si>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</si>
  <si>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</si>
  <si>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</si>
  <si>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</si>
  <si>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</si>
  <si>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</si>
  <si>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</si>
  <si>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</si>
  <si>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</si>
  <si>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</si>
  <si>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</si>
  <si>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</si>
  <si>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</si>
  <si>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</si>
  <si>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</si>
  <si>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</si>
  <si>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</si>
  <si>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</si>
  <si>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</si>
  <si>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</si>
  <si>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</si>
  <si>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</si>
  <si>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</si>
  <si>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</si>
  <si>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</si>
  <si>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</si>
  <si>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</si>
  <si>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</si>
  <si>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</si>
  <si>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</si>
  <si>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</si>
  <si>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</si>
  <si>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</si>
  <si>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</si>
  <si>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</si>
  <si>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</si>
  <si>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</si>
  <si>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</si>
  <si>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</si>
  <si>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</si>
  <si>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</si>
  <si>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</si>
  <si>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</si>
  <si>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</si>
  <si>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</si>
  <si>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</si>
  <si>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</si>
  <si>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</si>
  <si>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</si>
  <si>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</si>
  <si>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</si>
  <si>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</si>
  <si>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</si>
  <si>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</si>
  <si>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</si>
  <si>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</si>
  <si>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</si>
  <si>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</si>
  <si>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</si>
  <si>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</si>
  <si>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</si>
  <si>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</si>
  <si>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</si>
  <si>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</si>
  <si>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</si>
  <si>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</si>
  <si>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</si>
  <si>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</si>
  <si>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</si>
  <si>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</si>
  <si>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</si>
  <si>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</si>
  <si>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</si>
  <si>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</si>
  <si>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</si>
  <si>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</si>
  <si>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</si>
  <si>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</si>
  <si>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</si>
  <si>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</si>
  <si>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</si>
  <si>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</si>
  <si>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</si>
  <si>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</si>
  <si>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</si>
  <si>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</si>
  <si>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</si>
  <si>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</si>
  <si>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</si>
  <si>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</si>
  <si>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</si>
  <si>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</si>
  <si>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</si>
  <si>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</si>
  <si>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</si>
  <si>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</si>
  <si>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</si>
  <si>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</si>
  <si>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</si>
  <si>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</si>
  <si>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</si>
  <si>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</si>
  <si>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</si>
  <si>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</si>
  <si>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</si>
  <si>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</si>
  <si>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</si>
  <si>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</si>
  <si>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</si>
  <si>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</si>
  <si>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</si>
  <si>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</si>
  <si>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</si>
  <si>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</si>
  <si>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</si>
  <si>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</si>
  <si>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</si>
  <si>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</si>
  <si>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</si>
  <si>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</si>
  <si>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</si>
  <si>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</si>
  <si>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</si>
  <si>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</si>
  <si>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</si>
  <si>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</si>
  <si>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</si>
  <si>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</si>
  <si>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</si>
  <si>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</si>
  <si>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</si>
  <si>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</si>
  <si>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</si>
  <si>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</si>
  <si>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</si>
  <si>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</si>
  <si>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</si>
  <si>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</si>
  <si>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</si>
  <si>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</si>
  <si>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</si>
  <si>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</si>
  <si>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</si>
  <si>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</si>
  <si>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</si>
  <si>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</si>
  <si>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</si>
  <si>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</si>
  <si>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</si>
  <si>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</si>
  <si>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</si>
  <si>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</si>
  <si>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</si>
  <si>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</si>
  <si>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</si>
  <si>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</si>
  <si>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</si>
  <si>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</si>
  <si>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</si>
  <si>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</si>
  <si>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</si>
  <si>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</si>
  <si>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</si>
  <si>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</si>
  <si>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</si>
  <si>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</si>
  <si>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</si>
  <si>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</si>
  <si>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</si>
  <si>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</si>
  <si>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</si>
  <si>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</si>
  <si>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</si>
  <si>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</si>
  <si>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</si>
  <si>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</si>
  <si>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</si>
  <si>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</si>
  <si>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</si>
  <si>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</si>
  <si>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</si>
  <si>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</si>
  <si>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</si>
  <si>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</si>
  <si>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</si>
  <si>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</si>
  <si>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</si>
  <si>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</si>
  <si>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</si>
  <si>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</si>
  <si>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</si>
  <si>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</si>
  <si>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</si>
  <si>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</si>
  <si>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</si>
  <si>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</si>
  <si>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</si>
  <si>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</si>
  <si>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</si>
  <si>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</si>
  <si>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</si>
  <si>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</si>
  <si>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</si>
  <si>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</si>
  <si>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</si>
  <si>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</si>
  <si>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</si>
  <si>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</si>
  <si>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</si>
  <si>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</si>
  <si>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</si>
  <si>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</si>
  <si>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</si>
  <si>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</si>
  <si>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</si>
  <si>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</si>
  <si>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</si>
  <si>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</si>
  <si>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</si>
  <si>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</si>
  <si>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</si>
  <si>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</si>
  <si>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</si>
  <si>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</si>
  <si>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</si>
  <si>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</si>
  <si>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</si>
  <si>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</si>
  <si>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</si>
  <si>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</si>
  <si>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</si>
  <si>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</si>
  <si>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</si>
  <si>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</si>
  <si>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</si>
  <si>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</si>
  <si>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</si>
  <si>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</si>
  <si>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</si>
  <si>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</si>
  <si>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</si>
  <si>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</si>
  <si>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</si>
  <si>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</si>
  <si>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</si>
  <si>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</si>
  <si>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</si>
  <si>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</si>
  <si>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</si>
  <si>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</si>
  <si>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</si>
  <si>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</si>
  <si>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</si>
  <si>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</si>
  <si>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</si>
  <si>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</si>
  <si>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</si>
  <si>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</si>
  <si>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</si>
  <si>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</si>
  <si>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</si>
  <si>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</si>
  <si>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</si>
  <si>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</si>
  <si>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</si>
  <si>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</si>
  <si>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</si>
  <si>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</si>
  <si>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</si>
  <si>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</si>
  <si>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</si>
  <si>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</si>
  <si>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</si>
  <si>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</si>
  <si>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</si>
  <si>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</si>
  <si>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</si>
  <si>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</si>
  <si>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</si>
  <si>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</si>
  <si>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</si>
  <si>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</si>
  <si>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</si>
  <si>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</si>
  <si>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</si>
  <si>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</si>
  <si>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</si>
  <si>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</si>
  <si>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</si>
  <si>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</si>
  <si>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</si>
  <si>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</si>
  <si>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</si>
  <si>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</si>
  <si>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</si>
  <si>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</si>
  <si>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</si>
  <si>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</si>
  <si>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</si>
  <si>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</si>
  <si>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</si>
  <si>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</si>
  <si>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</si>
  <si>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</si>
  <si>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</si>
  <si>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</si>
  <si>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</si>
  <si>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</si>
  <si>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</si>
  <si>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</si>
  <si>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</si>
  <si>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</si>
  <si>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</si>
  <si>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</si>
  <si>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</si>
  <si>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</si>
  <si>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</si>
  <si>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</si>
  <si>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</si>
  <si>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</si>
  <si>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</si>
  <si>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</si>
  <si>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</si>
  <si>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</si>
  <si>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</si>
  <si>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</si>
  <si>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</si>
  <si>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</si>
  <si>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</si>
  <si>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</si>
  <si>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</si>
  <si>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</si>
  <si>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</si>
  <si>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</si>
  <si>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</si>
  <si>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</si>
  <si>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</si>
  <si>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</si>
  <si>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</si>
  <si>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</si>
  <si>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</si>
  <si>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</si>
  <si>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</si>
  <si>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</si>
  <si>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</si>
  <si>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</si>
  <si>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</si>
  <si>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</si>
  <si>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</si>
  <si>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</si>
  <si>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</si>
  <si>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</si>
  <si>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</si>
  <si>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</si>
  <si>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</si>
  <si>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</si>
  <si>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</si>
  <si>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</si>
  <si>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</si>
  <si>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</si>
  <si>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</si>
  <si>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</si>
  <si>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</si>
  <si>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</si>
  <si>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</si>
  <si>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</si>
  <si>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</si>
  <si>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</si>
  <si>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</si>
  <si>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</si>
  <si>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</si>
  <si>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</si>
  <si>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</si>
  <si>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</si>
  <si>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</si>
  <si>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</si>
  <si>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</si>
  <si>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</si>
  <si>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</si>
  <si>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</si>
  <si>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</si>
  <si>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</si>
  <si>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</si>
  <si>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</si>
  <si>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</si>
  <si>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</si>
  <si>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</si>
  <si>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</si>
  <si>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</si>
  <si>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</si>
  <si>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</si>
  <si>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</si>
  <si>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</si>
  <si>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</si>
  <si>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</si>
  <si>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</si>
  <si>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</si>
  <si>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</si>
  <si>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</si>
  <si>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</si>
  <si>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</si>
  <si>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</si>
  <si>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</si>
  <si>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</si>
  <si>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</si>
  <si>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</si>
  <si>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</si>
  <si>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</si>
  <si>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</si>
  <si>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</si>
  <si>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</si>
  <si>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</si>
  <si>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</si>
  <si>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</si>
  <si>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</si>
  <si>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</si>
  <si>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</si>
  <si>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</si>
  <si>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</si>
  <si>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</si>
  <si>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</si>
  <si>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</si>
  <si>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</si>
  <si>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</si>
  <si>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</si>
  <si>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</si>
  <si>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</si>
  <si>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</si>
  <si>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</si>
  <si>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</si>
  <si>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</si>
  <si>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</si>
  <si>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</si>
  <si>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</si>
  <si>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</si>
  <si>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</si>
  <si>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</si>
  <si>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</si>
  <si>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</si>
  <si>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</si>
  <si>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</si>
  <si>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</si>
  <si>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</si>
  <si>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</si>
  <si>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</si>
  <si>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</si>
  <si>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</si>
  <si>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</si>
  <si>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</si>
  <si>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</si>
  <si>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</si>
  <si>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</si>
  <si>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</si>
  <si>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</si>
  <si>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</si>
  <si>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</si>
  <si>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</si>
  <si>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</si>
  <si>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</si>
  <si>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</si>
  <si>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</si>
  <si>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</si>
  <si>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</si>
  <si>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</si>
  <si>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</si>
  <si>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</si>
  <si>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</si>
  <si>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</si>
  <si>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</si>
  <si>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</si>
  <si>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</si>
  <si>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</si>
  <si>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</si>
  <si>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</si>
  <si>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</si>
  <si>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</si>
  <si>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</si>
  <si>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</si>
  <si>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</si>
  <si>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</si>
  <si>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</si>
  <si>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</si>
  <si>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</si>
  <si>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</si>
  <si>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</si>
  <si>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</si>
  <si>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</si>
  <si>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</si>
  <si>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</si>
  <si>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</si>
  <si>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</si>
  <si>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</si>
  <si>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</si>
  <si>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</si>
  <si>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</si>
  <si>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</si>
  <si>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</si>
  <si>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</si>
  <si>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</si>
  <si>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</si>
  <si>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</si>
  <si>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</si>
  <si>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</si>
  <si>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</si>
  <si>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</si>
  <si>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</si>
  <si>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</si>
  <si>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</si>
  <si>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</si>
  <si>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</si>
  <si>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</si>
  <si>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</si>
  <si>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</si>
  <si>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</si>
  <si>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</si>
  <si>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</si>
  <si>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</si>
  <si>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</si>
  <si>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</si>
  <si>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</si>
  <si>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</si>
  <si>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</si>
  <si>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</si>
  <si>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</si>
  <si>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</si>
  <si>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</si>
  <si>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</si>
  <si>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</si>
  <si>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</si>
  <si>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</si>
  <si>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</si>
  <si>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</si>
  <si>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</si>
  <si>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</si>
  <si>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</si>
  <si>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</si>
  <si>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</si>
  <si>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</si>
  <si>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</si>
  <si>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</si>
  <si>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</si>
  <si>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</si>
  <si>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</si>
  <si>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</si>
  <si>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</si>
  <si>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</si>
  <si>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</si>
  <si>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</si>
  <si>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</si>
  <si>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</si>
  <si>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</si>
  <si>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</si>
  <si>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</si>
  <si>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</si>
  <si>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</si>
  <si>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</si>
  <si>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</si>
  <si>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</si>
  <si>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</si>
  <si>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</si>
  <si>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</si>
  <si>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</si>
  <si>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</si>
  <si>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</si>
  <si>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</si>
  <si>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</si>
  <si>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</si>
  <si>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</si>
  <si>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</si>
  <si>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</si>
  <si>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</si>
  <si>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</si>
  <si>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</si>
  <si>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</si>
  <si>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</si>
  <si>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</si>
  <si>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</si>
  <si>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</si>
  <si>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</si>
  <si>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</si>
  <si>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</si>
  <si>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</si>
  <si>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</si>
  <si>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</si>
  <si>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</si>
  <si>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</si>
  <si>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</si>
  <si>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</si>
  <si>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</si>
  <si>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</si>
  <si>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</si>
  <si>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</si>
  <si>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</si>
  <si>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</si>
  <si>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</si>
  <si>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</si>
  <si>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</si>
  <si>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</si>
  <si>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</si>
  <si>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</si>
  <si>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</si>
  <si>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</si>
  <si>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</si>
  <si>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</si>
  <si>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</si>
  <si>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</si>
  <si>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</si>
  <si>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</si>
  <si>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</si>
  <si>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</si>
  <si>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</si>
  <si>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</si>
  <si>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</si>
  <si>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</si>
  <si>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</si>
  <si>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</si>
  <si>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</si>
  <si>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</si>
  <si>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</si>
  <si>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</si>
  <si>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</si>
  <si>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</si>
  <si>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</si>
  <si>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</si>
  <si>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</si>
  <si>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</si>
  <si>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</si>
  <si>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</si>
  <si>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</si>
  <si>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</si>
  <si>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</si>
  <si>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</si>
  <si>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</si>
  <si>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</si>
  <si>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</si>
  <si>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</si>
  <si>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</si>
  <si>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</si>
  <si>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</si>
  <si>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</si>
  <si>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</si>
  <si>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</si>
  <si>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</si>
  <si>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</si>
  <si>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</si>
  <si>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</si>
  <si>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</si>
  <si>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</si>
  <si>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</si>
  <si>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</si>
  <si>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</si>
  <si>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</si>
  <si>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</si>
  <si>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</si>
  <si>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</si>
  <si>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</si>
  <si>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</si>
  <si>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</si>
  <si>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</si>
  <si>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</si>
  <si>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</si>
  <si>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</si>
  <si>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</si>
  <si>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</si>
  <si>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</si>
  <si>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</si>
  <si>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</si>
  <si>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</si>
  <si>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</si>
  <si>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</si>
  <si>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</si>
  <si>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</si>
  <si>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</si>
  <si>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</si>
  <si>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</si>
  <si>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</si>
  <si>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</si>
  <si>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</si>
  <si>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</si>
  <si>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</si>
  <si>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</si>
  <si>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</si>
  <si>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</si>
  <si>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</si>
  <si>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</si>
  <si>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</si>
  <si>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</si>
  <si>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</si>
  <si>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</si>
  <si>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</si>
  <si>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</si>
  <si>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</si>
  <si>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</si>
  <si>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</si>
  <si>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</si>
  <si>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</si>
  <si>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</si>
  <si>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</si>
  <si>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</si>
  <si>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</si>
  <si>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</si>
  <si>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</si>
  <si>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</si>
  <si>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</si>
  <si>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</si>
  <si>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</si>
  <si>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</si>
  <si>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</si>
  <si>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</si>
  <si>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</si>
  <si>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</si>
  <si>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</si>
  <si>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</si>
  <si>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</si>
  <si>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</si>
  <si>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</si>
  <si>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</si>
  <si>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</si>
  <si>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</si>
  <si>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</si>
  <si>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</si>
  <si>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</si>
  <si>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</si>
  <si>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</si>
  <si>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</si>
  <si>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</si>
  <si>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</si>
  <si>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</si>
  <si>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</si>
  <si>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</si>
  <si>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</si>
  <si>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</si>
  <si>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</si>
  <si>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</si>
  <si>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</si>
  <si>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</si>
  <si>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</si>
  <si>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</si>
  <si>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</si>
  <si>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</si>
  <si>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</si>
  <si>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</si>
  <si>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</si>
  <si>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</si>
  <si>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</si>
  <si>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</si>
  <si>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</si>
  <si>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</si>
  <si>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</si>
  <si>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</si>
  <si>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</si>
  <si>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</si>
  <si>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</si>
  <si>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</si>
  <si>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</si>
  <si>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</si>
  <si>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</si>
  <si>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</si>
  <si>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</si>
  <si>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</si>
  <si>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</si>
  <si>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</si>
  <si>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</si>
  <si>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</si>
  <si>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</si>
  <si>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</si>
  <si>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</si>
  <si>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</si>
  <si>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</si>
  <si>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</si>
  <si>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</si>
  <si>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</si>
  <si>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</si>
  <si>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</si>
  <si>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</si>
  <si>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</si>
  <si>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</si>
  <si>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</si>
  <si>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</si>
  <si>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</si>
  <si>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</si>
  <si>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</si>
  <si>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</si>
  <si>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</si>
  <si>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</si>
  <si>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</si>
  <si>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</si>
  <si>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</si>
  <si>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</si>
  <si>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</si>
  <si>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</si>
  <si>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</si>
  <si>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</si>
  <si>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</si>
  <si>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</si>
  <si>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</si>
  <si>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</si>
  <si>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</si>
  <si>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</si>
  <si>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</si>
  <si>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</si>
  <si>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</si>
  <si>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</si>
  <si>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</si>
  <si>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</si>
  <si>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</si>
  <si>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</si>
  <si>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</si>
  <si>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</si>
  <si>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</si>
  <si>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</si>
  <si>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</si>
  <si>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</si>
  <si>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</si>
  <si>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</si>
  <si>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</si>
  <si>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</si>
  <si>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</si>
  <si>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</si>
  <si>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</si>
  <si>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</si>
  <si>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</si>
  <si>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</si>
  <si>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</si>
  <si>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</si>
  <si>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</si>
  <si>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</si>
  <si>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</si>
  <si>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</si>
  <si>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</si>
  <si>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</si>
  <si>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</si>
  <si>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</si>
  <si>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</si>
  <si>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</si>
  <si>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</si>
  <si>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</si>
  <si>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</si>
  <si>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</si>
  <si>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</si>
  <si>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</si>
  <si>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</si>
  <si>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</si>
  <si>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</si>
  <si>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</si>
  <si>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</si>
  <si>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</si>
  <si>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</si>
  <si>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</si>
  <si>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</si>
  <si>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</si>
  <si>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</si>
  <si>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</si>
  <si>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</si>
  <si>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</si>
  <si>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</si>
  <si>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</si>
  <si>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</si>
  <si>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</si>
  <si>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</si>
  <si>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</si>
  <si>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</si>
  <si>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</si>
  <si>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</si>
  <si>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</si>
  <si>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</si>
  <si>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</si>
  <si>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</si>
  <si>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</si>
  <si>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</si>
  <si>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</si>
  <si>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</si>
  <si>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</si>
  <si>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</si>
  <si>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</si>
  <si>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</si>
  <si>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</si>
  <si>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</si>
  <si>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</si>
  <si>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</si>
  <si>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</si>
  <si>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</si>
  <si>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</si>
  <si>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</si>
  <si>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</si>
  <si>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</si>
  <si>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</si>
  <si>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</si>
  <si>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</si>
  <si>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</si>
  <si>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</si>
  <si>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</si>
  <si>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</si>
  <si>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</si>
  <si>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</si>
  <si>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</si>
  <si>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</si>
  <si>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</si>
  <si>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</si>
  <si>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</si>
  <si>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</si>
  <si>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</si>
  <si>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</si>
  <si>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</si>
  <si>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</si>
  <si>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</si>
  <si>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</si>
  <si>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</si>
  <si>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</si>
  <si>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</si>
  <si>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</si>
  <si>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</si>
  <si>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</si>
  <si>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</si>
  <si>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</si>
  <si>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</si>
  <si>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</si>
  <si>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</si>
  <si>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</si>
  <si>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</si>
  <si>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</si>
  <si>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</si>
  <si>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</si>
  <si>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</si>
  <si>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</si>
  <si>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</si>
  <si>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</si>
  <si>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</si>
  <si>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</si>
  <si>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</si>
  <si>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</si>
  <si>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</si>
  <si>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</si>
  <si>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</si>
  <si>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</si>
  <si>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</si>
  <si>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</si>
  <si>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</si>
  <si>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</si>
  <si>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</si>
  <si>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</si>
  <si>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</si>
  <si>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</si>
  <si>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</si>
  <si>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</si>
  <si>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</si>
  <si>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</si>
  <si>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</si>
  <si>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</si>
  <si>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</si>
  <si>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</si>
  <si>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</si>
  <si>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</si>
  <si>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</si>
  <si>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</si>
  <si>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</si>
  <si>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</si>
  <si>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</si>
  <si>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</si>
  <si>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</si>
  <si>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</si>
  <si>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</si>
  <si>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</si>
  <si>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</si>
  <si>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</si>
  <si>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</si>
  <si>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</si>
  <si>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</si>
  <si>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</si>
  <si>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</si>
  <si>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</si>
  <si>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</si>
  <si>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</si>
  <si>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</si>
  <si>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</si>
  <si>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</si>
  <si>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</si>
  <si>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</si>
  <si>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</si>
  <si>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</si>
  <si>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</si>
  <si>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</si>
  <si>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</si>
  <si>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</si>
  <si>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</si>
  <si>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</si>
  <si>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</si>
  <si>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</si>
  <si>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</si>
  <si>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</si>
  <si>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</si>
  <si>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</si>
  <si>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</si>
  <si>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</si>
  <si>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</si>
  <si>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</si>
  <si>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</si>
  <si>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</si>
  <si>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</si>
  <si>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</si>
  <si>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</si>
  <si>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</si>
  <si>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</si>
  <si>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</si>
  <si>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</si>
  <si>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</si>
  <si>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</si>
  <si>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</si>
  <si>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</si>
  <si>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</si>
  <si>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</si>
  <si>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</si>
  <si>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</si>
  <si>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</si>
  <si>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</si>
  <si>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</si>
  <si>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</si>
  <si>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</si>
  <si>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</si>
  <si>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</si>
  <si>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</si>
  <si>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</si>
  <si>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</si>
  <si>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</si>
  <si>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</si>
  <si>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</si>
  <si>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</si>
  <si>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</si>
  <si>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</si>
  <si>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</si>
  <si>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</si>
  <si>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</si>
  <si>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</si>
  <si>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</si>
  <si>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</si>
  <si>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</si>
  <si>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</si>
  <si>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</si>
  <si>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</si>
  <si>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</si>
  <si>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</si>
  <si>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</si>
  <si>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</si>
  <si>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</si>
  <si>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</si>
  <si>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</si>
  <si>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</si>
  <si>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</si>
  <si>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</si>
  <si>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</si>
  <si>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</si>
  <si>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</si>
  <si>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</si>
  <si>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</si>
  <si>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</si>
  <si>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</si>
  <si>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</si>
  <si>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</si>
  <si>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</si>
  <si>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</si>
  <si>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</si>
  <si>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</si>
  <si>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</si>
  <si>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</si>
  <si>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</si>
  <si>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</si>
  <si>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</si>
  <si>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</si>
  <si>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</si>
  <si>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</si>
  <si>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</si>
  <si>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</si>
  <si>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</si>
  <si>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</si>
  <si>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</si>
  <si>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</si>
  <si>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</si>
  <si>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</si>
  <si>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</si>
  <si>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</si>
  <si>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</si>
  <si>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</si>
  <si>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</si>
  <si>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</si>
  <si>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</si>
  <si>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</si>
  <si>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</si>
  <si>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</si>
  <si>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</si>
  <si>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</si>
  <si>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</si>
  <si>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</si>
  <si>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</si>
  <si>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</si>
  <si>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</si>
  <si>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</si>
  <si>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</si>
  <si>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</si>
  <si>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</si>
  <si>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</si>
  <si>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</si>
  <si>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</si>
  <si>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</si>
  <si>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</si>
  <si>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</si>
  <si>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</si>
  <si>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</si>
  <si>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</si>
  <si>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</si>
  <si>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</si>
  <si>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</si>
  <si>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</si>
  <si>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</si>
  <si>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</si>
  <si>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</si>
  <si>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</si>
  <si>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</si>
  <si>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</si>
  <si>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</si>
  <si>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</si>
  <si>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</si>
  <si>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</si>
  <si>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</si>
  <si>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</si>
  <si>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</si>
  <si>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</si>
  <si>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</si>
  <si>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</si>
  <si>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</si>
  <si>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</si>
  <si>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</si>
  <si>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</si>
  <si>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</si>
  <si>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</si>
  <si>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</si>
  <si>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</si>
  <si>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</si>
  <si>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</si>
  <si>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</si>
  <si>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</si>
  <si>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</si>
  <si>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</si>
  <si>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</si>
  <si>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</si>
  <si>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</si>
  <si>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</si>
  <si>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</si>
  <si>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</si>
  <si>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</si>
  <si>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</si>
  <si>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</si>
  <si>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</si>
  <si>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</si>
  <si>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</si>
  <si>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</si>
  <si>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</si>
  <si>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</si>
  <si>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</si>
  <si>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</si>
  <si>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</si>
  <si>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</si>
  <si>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</si>
  <si>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</si>
  <si>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</si>
  <si>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</si>
  <si>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</si>
  <si>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</si>
  <si>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</si>
  <si>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</si>
  <si>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</si>
  <si>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</si>
  <si>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</si>
  <si>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</si>
  <si>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</si>
  <si>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</si>
  <si>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</si>
  <si>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</si>
  <si>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</si>
  <si>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</si>
  <si>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</si>
  <si>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</si>
  <si>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</si>
  <si>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</si>
  <si>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</si>
  <si>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</si>
  <si>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</si>
  <si>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</si>
  <si>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</si>
  <si>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</si>
  <si>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</si>
  <si>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</si>
  <si>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</si>
  <si>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</si>
  <si>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</si>
  <si>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</si>
  <si>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</si>
  <si>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</si>
  <si>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</si>
  <si>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</si>
  <si>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</si>
  <si>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</si>
  <si>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</si>
  <si>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</si>
  <si>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</si>
  <si>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</si>
  <si>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</si>
  <si>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</si>
  <si>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</si>
  <si>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</si>
  <si>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</si>
  <si>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</si>
  <si>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</si>
  <si>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</si>
  <si>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</si>
  <si>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</si>
  <si>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</si>
  <si>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</si>
  <si>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</si>
  <si>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</si>
  <si>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</si>
  <si>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</si>
  <si>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</si>
  <si>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</si>
  <si>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</si>
  <si>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</si>
  <si>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</si>
  <si>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</si>
  <si>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</si>
  <si>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</si>
  <si>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</si>
  <si>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</si>
  <si>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</si>
  <si>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</si>
  <si>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</si>
  <si>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</si>
  <si>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</si>
  <si>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</si>
  <si>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</si>
  <si>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</si>
  <si>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</si>
  <si>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</si>
  <si>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</si>
  <si>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</si>
  <si>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</si>
  <si>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</si>
  <si>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</si>
  <si>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</si>
  <si>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</si>
  <si>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</si>
  <si>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</si>
  <si>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</si>
  <si>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</si>
  <si>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</si>
  <si>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</si>
  <si>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</si>
  <si>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</si>
  <si>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</si>
  <si>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</si>
  <si>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</si>
  <si>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</si>
  <si>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</si>
  <si>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</si>
  <si>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</si>
  <si>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</si>
  <si>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</si>
  <si>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</si>
  <si>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</si>
  <si>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</si>
  <si>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</si>
  <si>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</si>
  <si>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</si>
  <si>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</si>
  <si>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</si>
  <si>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</si>
  <si>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</si>
  <si>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</si>
  <si>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</si>
  <si>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</si>
  <si>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</si>
  <si>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</si>
  <si>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</si>
  <si>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</si>
  <si>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</si>
  <si>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</si>
  <si>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</si>
  <si>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</si>
  <si>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</si>
  <si>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</si>
  <si>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</si>
  <si>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</si>
  <si>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</si>
  <si>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</si>
  <si>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</si>
  <si>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</si>
  <si>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</si>
  <si>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</si>
  <si>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</si>
  <si>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</si>
  <si>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</si>
  <si>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</si>
  <si>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</si>
  <si>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</si>
  <si>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</si>
  <si>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</si>
  <si>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</si>
  <si>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</si>
  <si>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</si>
  <si>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</si>
  <si>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</si>
  <si>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</si>
  <si>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</si>
  <si>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</si>
  <si>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</si>
  <si>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</si>
  <si>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</si>
  <si>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</si>
  <si>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</si>
  <si>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</si>
  <si>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</si>
  <si>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</si>
  <si>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</si>
  <si>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</si>
  <si>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</si>
  <si>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</si>
  <si>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</si>
  <si>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</si>
  <si>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</si>
  <si>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</si>
  <si>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</si>
  <si>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</si>
  <si>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</si>
  <si>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</si>
  <si>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</si>
  <si>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</si>
  <si>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</si>
  <si>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</si>
  <si>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</si>
  <si>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</si>
  <si>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</si>
  <si>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</si>
  <si>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</si>
  <si>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</si>
  <si>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</si>
  <si>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</si>
  <si>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</si>
  <si>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</si>
  <si>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</si>
  <si>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</si>
  <si>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</si>
  <si>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</si>
  <si>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</si>
  <si>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</si>
  <si>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</si>
  <si>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</si>
  <si>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</si>
  <si>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</si>
  <si>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</si>
  <si>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</si>
  <si>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</si>
  <si>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</si>
  <si>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</si>
  <si>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</si>
  <si>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</si>
  <si>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</si>
  <si>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</si>
  <si>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</si>
  <si>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</si>
  <si>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</si>
  <si>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</si>
  <si>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</si>
  <si>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</si>
  <si>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</si>
  <si>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</si>
  <si>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</si>
  <si>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</si>
  <si>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</si>
  <si>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</si>
  <si>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</si>
  <si>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</si>
  <si>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</si>
  <si>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</si>
  <si>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</si>
  <si>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</si>
  <si>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</si>
  <si>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</si>
  <si>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</si>
  <si>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</si>
  <si>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</si>
  <si>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</si>
  <si>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</si>
  <si>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</si>
  <si>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</si>
  <si>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</si>
  <si>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</si>
  <si>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</si>
  <si>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</si>
  <si>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</si>
  <si>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</si>
  <si>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</si>
  <si>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</si>
  <si>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</si>
  <si>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</si>
  <si>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</si>
  <si>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</si>
  <si>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</si>
  <si>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</si>
  <si>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</si>
  <si>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</si>
  <si>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</si>
  <si>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</si>
  <si>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</si>
  <si>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</si>
  <si>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</si>
  <si>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</si>
  <si>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</si>
  <si>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</si>
  <si>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</si>
  <si>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</si>
  <si>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</si>
  <si>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</si>
  <si>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</si>
  <si>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</si>
  <si>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</si>
  <si>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</si>
  <si>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</si>
  <si>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</si>
  <si>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</si>
  <si>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</si>
  <si>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</si>
  <si>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</si>
  <si>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</si>
  <si>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</si>
  <si>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</si>
  <si>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</si>
  <si>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</si>
  <si>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</si>
  <si>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</si>
  <si>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</si>
  <si>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</si>
  <si>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</si>
  <si>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</si>
  <si>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</si>
  <si>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</si>
  <si>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</si>
  <si>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</si>
  <si>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</si>
  <si>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</si>
  <si>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</si>
  <si>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</si>
  <si>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</si>
  <si>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</si>
  <si>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</si>
  <si>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</si>
  <si>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</si>
  <si>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</si>
  <si>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</si>
  <si>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</si>
  <si>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</si>
  <si>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</si>
  <si>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</si>
  <si>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</si>
  <si>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</si>
  <si>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</si>
  <si>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</si>
  <si>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</si>
  <si>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</si>
  <si>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</si>
  <si>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</si>
  <si>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</si>
  <si>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</si>
  <si>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</si>
  <si>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</si>
  <si>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</si>
  <si>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</si>
  <si>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</si>
  <si>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</si>
  <si>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</si>
  <si>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</si>
  <si>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</si>
  <si>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</si>
  <si>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</si>
  <si>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</si>
  <si>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</si>
  <si>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</si>
  <si>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</si>
  <si>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</si>
  <si>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</si>
  <si>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</si>
  <si>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</si>
  <si>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</si>
  <si>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</si>
  <si>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</si>
  <si>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</si>
  <si>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</si>
  <si>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</si>
  <si>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</si>
  <si>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</si>
  <si>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</si>
  <si>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</si>
  <si>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</si>
  <si>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</si>
  <si>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</si>
  <si>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</si>
  <si>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</si>
  <si>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</si>
  <si>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</si>
  <si>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</si>
  <si>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</si>
  <si>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</si>
  <si>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</si>
  <si>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</si>
  <si>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</si>
  <si>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</si>
  <si>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</si>
  <si>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</si>
  <si>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</si>
  <si>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</si>
  <si>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</si>
  <si>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</si>
  <si>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</si>
  <si>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</si>
  <si>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</si>
  <si>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</si>
  <si>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</si>
  <si>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</si>
  <si>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</si>
  <si>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</si>
  <si>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</si>
  <si>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</si>
  <si>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</si>
  <si>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</si>
  <si>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</si>
  <si>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</si>
  <si>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</si>
  <si>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</si>
  <si>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</si>
  <si>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</si>
  <si>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</si>
  <si>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</si>
  <si>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</si>
  <si>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</si>
  <si>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</si>
  <si>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</si>
  <si>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</si>
  <si>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</si>
  <si>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</si>
  <si>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</si>
  <si>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</si>
  <si>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</si>
  <si>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</si>
  <si>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</si>
  <si>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</si>
  <si>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</si>
  <si>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</si>
  <si>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</si>
  <si>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</si>
  <si>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</si>
  <si>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</si>
  <si>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</si>
  <si>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</si>
  <si>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</si>
  <si>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</si>
  <si>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</si>
  <si>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</si>
  <si>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</si>
  <si>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</si>
  <si>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</si>
  <si>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</si>
  <si>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</si>
  <si>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</si>
  <si>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</si>
  <si>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</si>
  <si>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</si>
  <si>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</si>
  <si>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</si>
  <si>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</si>
  <si>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</si>
  <si>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</si>
  <si>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</si>
  <si>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</si>
  <si>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</si>
  <si>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</si>
  <si>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</si>
  <si>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</si>
  <si>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</si>
  <si>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</si>
  <si>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</si>
  <si>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</si>
  <si>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</si>
  <si>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</si>
  <si>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</si>
  <si>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</si>
  <si>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</si>
  <si>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</si>
  <si>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</si>
  <si>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</si>
  <si>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</si>
  <si>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</si>
  <si>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</si>
  <si>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</si>
  <si>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</si>
  <si>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</si>
  <si>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</si>
  <si>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</si>
  <si>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</si>
  <si>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</si>
  <si>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</si>
  <si>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</si>
  <si>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</si>
  <si>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</si>
  <si>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</si>
  <si>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</si>
  <si>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</si>
  <si>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</si>
  <si>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</si>
  <si>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</si>
  <si>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</si>
  <si>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</si>
  <si>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</si>
  <si>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</si>
  <si>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</si>
  <si>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</si>
  <si>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</si>
  <si>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</si>
  <si>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</si>
  <si>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</si>
  <si>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</si>
  <si>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</si>
  <si>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</si>
  <si>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</si>
  <si>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</si>
  <si>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</si>
  <si>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</si>
  <si>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</si>
  <si>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</si>
  <si>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</si>
  <si>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</si>
  <si>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</si>
  <si>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</si>
  <si>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</si>
  <si>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</si>
  <si>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</si>
  <si>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</si>
  <si>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</si>
  <si>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</si>
  <si>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</si>
  <si>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</si>
  <si>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</si>
  <si>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</si>
  <si>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</si>
  <si>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</si>
  <si>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</si>
  <si>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</si>
  <si>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</si>
  <si>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</si>
  <si>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</si>
  <si>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</si>
  <si>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</si>
  <si>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</si>
  <si>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</si>
  <si>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</si>
  <si>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</si>
  <si>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</si>
  <si>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</si>
  <si>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</si>
  <si>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</si>
  <si>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</si>
  <si>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</si>
  <si>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</si>
  <si>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</si>
  <si>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</si>
  <si>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</si>
  <si>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</si>
  <si>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</si>
  <si>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</si>
  <si>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</si>
  <si>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</si>
  <si>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</si>
  <si>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</si>
  <si>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</si>
  <si>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</si>
  <si>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</si>
  <si>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</si>
  <si>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</si>
  <si>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</si>
  <si>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</si>
  <si>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</si>
  <si>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</si>
  <si>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</si>
  <si>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</si>
  <si>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</si>
  <si>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</si>
  <si>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</si>
  <si>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</si>
  <si>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</si>
  <si>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</si>
  <si>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</si>
  <si>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</si>
  <si>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</si>
  <si>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</si>
  <si>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</si>
  <si>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</si>
  <si>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</si>
  <si>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</si>
  <si>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</si>
  <si>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</si>
  <si>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</si>
  <si>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</si>
  <si>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</si>
  <si>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</si>
  <si>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</si>
  <si>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</si>
  <si>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</si>
  <si>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</si>
  <si>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</si>
  <si>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</si>
  <si>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</si>
  <si>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AP 121 - AP 122</t>
  </si>
  <si>
    <t>Jamnagar-Amritsar Bharat Mala Expressway NH -754</t>
  </si>
  <si>
    <t>NH/Expressway Crossing (02 Nos)</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</si>
  <si>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</si>
  <si>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</si>
  <si>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</si>
  <si>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</si>
  <si>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</si>
  <si>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</si>
  <si>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</si>
  <si>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</si>
  <si>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</si>
  <si>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</si>
  <si>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</si>
  <si>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</si>
  <si>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</si>
  <si>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</si>
  <si>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</si>
  <si>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</si>
  <si>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</si>
  <si>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</si>
  <si>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</si>
  <si>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</si>
  <si>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</si>
  <si>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</si>
  <si>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</si>
  <si>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</si>
  <si>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</si>
  <si>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</si>
  <si>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</si>
  <si>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</si>
  <si>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</si>
  <si>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</si>
  <si>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</si>
  <si>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</si>
  <si>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</si>
  <si>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</si>
  <si>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</si>
  <si>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</si>
  <si>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</si>
  <si>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</si>
  <si>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</si>
  <si>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</si>
  <si>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</si>
  <si>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</si>
  <si>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</si>
  <si>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</si>
  <si>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</si>
  <si>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</si>
  <si>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</si>
  <si>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</si>
  <si>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</si>
  <si>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</si>
  <si>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</si>
  <si>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</si>
  <si>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</si>
  <si>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</si>
  <si>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</si>
  <si>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</si>
  <si>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</si>
  <si>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</si>
  <si>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</si>
  <si>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</si>
  <si>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</si>
  <si>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AP 5B To AP 7/0</t>
  </si>
  <si>
    <t>UCS</t>
  </si>
  <si>
    <t>Final Sag WIP</t>
  </si>
  <si>
    <t>154/1A</t>
  </si>
  <si>
    <t>22--03-2026</t>
  </si>
  <si>
    <t>Rupesh Kumar</t>
  </si>
  <si>
    <t>3/0B</t>
  </si>
  <si>
    <t>Paying out WIP</t>
  </si>
  <si>
    <t>3/0A</t>
  </si>
  <si>
    <t>Paying out Complete</t>
  </si>
  <si>
    <t>Mahadev Construction Company/CG</t>
  </si>
  <si>
    <t>7/2 Prop set Next: Work start after clear ROW</t>
  </si>
  <si>
    <t>DD+3 1M RC</t>
  </si>
  <si>
    <t xml:space="preserve">2/1 A </t>
  </si>
  <si>
    <t>yes</t>
  </si>
  <si>
    <t>D excavation (ABC Complete)</t>
  </si>
  <si>
    <t xml:space="preserve">A, B, D PCC Next: A, B, D Frustum </t>
  </si>
  <si>
    <t xml:space="preserve">A,C Prop set done.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</si>
  <si>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</si>
  <si>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</si>
  <si>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</si>
  <si>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</si>
  <si>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</si>
  <si>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</si>
  <si>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</si>
  <si>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</si>
  <si>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</si>
  <si>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</si>
  <si>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</si>
  <si>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</si>
  <si>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</si>
  <si>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</si>
  <si>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</si>
  <si>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</si>
  <si>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</si>
  <si>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</si>
  <si>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</si>
  <si>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</si>
  <si>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</si>
  <si>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</si>
  <si>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</si>
  <si>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</si>
  <si>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</si>
  <si>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</si>
  <si>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</si>
  <si>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</si>
  <si>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</si>
  <si>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</si>
  <si>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</si>
  <si>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</si>
  <si>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</si>
  <si>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</si>
  <si>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</si>
  <si>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</si>
  <si>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</si>
  <si>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</si>
  <si>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</si>
  <si>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</si>
  <si>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</si>
  <si>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</si>
  <si>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</si>
  <si>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</si>
  <si>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</si>
  <si>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</si>
  <si>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</si>
  <si>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</si>
  <si>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</si>
  <si>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</si>
  <si>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</si>
  <si>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</si>
  <si>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</si>
  <si>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</si>
  <si>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</si>
  <si>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</si>
  <si>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</si>
  <si>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</si>
  <si>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</si>
  <si>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</si>
  <si>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</si>
  <si>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</si>
  <si>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</si>
  <si>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</si>
  <si>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</si>
  <si>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r>
      <t xml:space="preserve">Barmer-Jodhpur Single Track
</t>
    </r>
    <r>
      <rPr>
        <b/>
        <sz val="14"/>
        <color theme="1"/>
        <rFont val="Arial"/>
        <family val="2"/>
      </rPr>
      <t>Electrified</t>
    </r>
  </si>
  <si>
    <t>NWR</t>
  </si>
  <si>
    <t>03.08.2025</t>
  </si>
  <si>
    <t>27.08.2025</t>
  </si>
  <si>
    <t>13.11.2025</t>
  </si>
  <si>
    <t>19.11.2025</t>
  </si>
  <si>
    <t>AP 150 - AP 151</t>
  </si>
  <si>
    <r>
      <t xml:space="preserve">Jalore-Bhinmal Single Track
</t>
    </r>
    <r>
      <rPr>
        <b/>
        <sz val="14"/>
        <rFont val="Arial"/>
        <family val="2"/>
      </rPr>
      <t>Electrified</t>
    </r>
  </si>
  <si>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</si>
  <si>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</si>
  <si>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</si>
  <si>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</si>
  <si>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</si>
  <si>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</si>
  <si>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</si>
  <si>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</si>
  <si>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</si>
  <si>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</si>
  <si>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</si>
  <si>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</si>
  <si>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</si>
  <si>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</si>
  <si>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</si>
  <si>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</si>
  <si>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</si>
  <si>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</si>
  <si>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</si>
  <si>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</si>
  <si>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</si>
  <si>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</si>
  <si>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</si>
  <si>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</si>
  <si>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</si>
  <si>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</si>
  <si>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</si>
  <si>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r>
      <t xml:space="preserve">1. Joint agreement to be signed
2.  Special contingency insurance policy (5cr) to be taken and policy shall be valid till one month after completion of work.
3. Supervision charges (E-payment mode) : Rs. 50,000 + 18% GST </t>
    </r>
    <r>
      <rPr>
        <b/>
        <sz val="14"/>
        <color theme="1"/>
        <rFont val="Calibri"/>
        <family val="2"/>
        <scheme val="minor"/>
      </rPr>
      <t>(Non-Refundable)</t>
    </r>
    <r>
      <rPr>
        <sz val="14"/>
        <color theme="1"/>
        <rFont val="Calibri"/>
        <family val="2"/>
        <scheme val="minor"/>
      </rPr>
      <t xml:space="preserve">
4. Processing fee (E-payment mode) : Rs. 25,000 + 18% GST  </t>
    </r>
    <r>
      <rPr>
        <b/>
        <sz val="14"/>
        <color theme="1"/>
        <rFont val="Calibri"/>
        <family val="2"/>
        <scheme val="minor"/>
      </rPr>
      <t>(Non-Refundable)</t>
    </r>
    <r>
      <rPr>
        <sz val="14"/>
        <color theme="1"/>
        <rFont val="Calibri"/>
        <family val="2"/>
        <scheme val="minor"/>
      </rPr>
      <t xml:space="preserve">
5. Concrete slab work on pipeline at crossing to be done by Apraava.</t>
    </r>
  </si>
  <si>
    <t>AP 99B  - AP 99C</t>
  </si>
  <si>
    <t>GSPL</t>
  </si>
  <si>
    <t>19.06.2025</t>
  </si>
  <si>
    <t>Soft copies submitted through mail and hard copies will be submitted as per confirmation of address.</t>
  </si>
  <si>
    <r>
      <t xml:space="preserve">1. Joint agreement to be signed
2.  Special contingency insurance policy (2.5cr) to be taken till the completion of work
3. Security deposit (DD) : Rs. 2 lakh - </t>
    </r>
    <r>
      <rPr>
        <b/>
        <sz val="14"/>
        <color theme="1"/>
        <rFont val="Calibri"/>
        <family val="2"/>
        <scheme val="minor"/>
      </rPr>
      <t xml:space="preserve">Refundable
</t>
    </r>
    <r>
      <rPr>
        <sz val="14"/>
        <color theme="1"/>
        <rFont val="Calibri"/>
        <family val="2"/>
        <scheme val="minor"/>
      </rPr>
      <t>4. Processing fee &amp; Supervision charges (DD) : Rs.1.18 lakh</t>
    </r>
    <r>
      <rPr>
        <b/>
        <sz val="14"/>
        <color theme="1"/>
        <rFont val="Calibri"/>
        <family val="2"/>
        <scheme val="minor"/>
      </rPr>
      <t xml:space="preserve"> (Non-Refundable)
</t>
    </r>
    <r>
      <rPr>
        <sz val="14"/>
        <color theme="1"/>
        <rFont val="Calibri"/>
        <family val="2"/>
        <scheme val="minor"/>
      </rPr>
      <t>5. AC mitigation Earthing work to be done by Apraava.</t>
    </r>
  </si>
  <si>
    <t>AP 102/1 - AP 102/2</t>
  </si>
  <si>
    <t>HPCL Rajasthan Refinery Ltd.</t>
  </si>
  <si>
    <t>09.06.2025</t>
  </si>
  <si>
    <t>22.07.2025</t>
  </si>
  <si>
    <r>
      <t>1. Joint agreement to be signed
2.  Special contingency insurance policy (5cr) to be taken and policy shall be valid till one month after completion of work.
3. Supervision charges (E-payment mode) : Rs. 50,000 + 18% GST (</t>
    </r>
    <r>
      <rPr>
        <b/>
        <sz val="14"/>
        <color theme="1"/>
        <rFont val="Calibri"/>
        <family val="2"/>
        <scheme val="minor"/>
      </rPr>
      <t xml:space="preserve">Non-Refundable)
</t>
    </r>
    <r>
      <rPr>
        <sz val="14"/>
        <color theme="1"/>
        <rFont val="Calibri"/>
        <family val="2"/>
        <scheme val="minor"/>
      </rPr>
      <t xml:space="preserve">4. Processing fee (E-payment mode) : Rs. 25,000 + 18% GST  </t>
    </r>
    <r>
      <rPr>
        <b/>
        <sz val="14"/>
        <color theme="1"/>
        <rFont val="Calibri"/>
        <family val="2"/>
        <scheme val="minor"/>
      </rPr>
      <t xml:space="preserve">(Non-Refundable)
</t>
    </r>
    <r>
      <rPr>
        <sz val="14"/>
        <color theme="1"/>
        <rFont val="Calibri"/>
        <family val="2"/>
        <scheme val="minor"/>
      </rPr>
      <t>5.</t>
    </r>
    <r>
      <rPr>
        <b/>
        <sz val="14"/>
        <color theme="1"/>
        <rFont val="Calibri"/>
        <family val="2"/>
        <scheme val="minor"/>
      </rPr>
      <t xml:space="preserve"> </t>
    </r>
    <r>
      <rPr>
        <sz val="14"/>
        <color theme="1"/>
        <rFont val="Calibri"/>
        <family val="2"/>
        <scheme val="minor"/>
      </rPr>
      <t>AC mitigation Earthing work to be done by Apraava.</t>
    </r>
  </si>
  <si>
    <t>AP 134 - AP 134A</t>
  </si>
  <si>
    <t>BPPL</t>
  </si>
  <si>
    <t>16.06.2025</t>
  </si>
  <si>
    <t>24.07.2025</t>
  </si>
  <si>
    <r>
      <t xml:space="preserve">1. Joint agreement to be signed
2. Processing fee (E-payment mode) : </t>
    </r>
    <r>
      <rPr>
        <sz val="14"/>
        <rFont val="Calibri"/>
        <family val="2"/>
        <scheme val="minor"/>
      </rPr>
      <t>Rs. 25,000 + 18% GST  (Non-Refundable)</t>
    </r>
    <r>
      <rPr>
        <sz val="14"/>
        <color theme="1"/>
        <rFont val="Calibri"/>
        <family val="2"/>
        <scheme val="minor"/>
      </rPr>
      <t xml:space="preserve">
3. Sepervision charges : Rs. 1.21 lakh - </t>
    </r>
    <r>
      <rPr>
        <b/>
        <sz val="14"/>
        <color theme="1"/>
        <rFont val="Calibri"/>
        <family val="2"/>
        <scheme val="minor"/>
      </rPr>
      <t xml:space="preserve">Non-Refundable
</t>
    </r>
    <r>
      <rPr>
        <sz val="14"/>
        <color theme="1"/>
        <rFont val="Calibri"/>
        <family val="2"/>
        <scheme val="minor"/>
      </rPr>
      <t>4.</t>
    </r>
    <r>
      <rPr>
        <b/>
        <sz val="14"/>
        <color theme="1"/>
        <rFont val="Calibri"/>
        <family val="2"/>
        <scheme val="minor"/>
      </rPr>
      <t xml:space="preserve"> </t>
    </r>
    <r>
      <rPr>
        <sz val="14"/>
        <color theme="1"/>
        <rFont val="Calibri"/>
        <family val="2"/>
        <scheme val="minor"/>
      </rPr>
      <t xml:space="preserve">AC mitigation charges : Rs.9.36 lakh - </t>
    </r>
    <r>
      <rPr>
        <b/>
        <sz val="14"/>
        <color theme="1"/>
        <rFont val="Calibri"/>
        <family val="2"/>
        <scheme val="minor"/>
      </rPr>
      <t xml:space="preserve">Non-Refundable
</t>
    </r>
    <r>
      <rPr>
        <sz val="14"/>
        <color rgb="FFFF0000"/>
        <rFont val="Calibri"/>
        <family val="2"/>
        <scheme val="minor"/>
      </rPr>
      <t>We need to conduct AC-DC interference survey to verify the effectiveness of the mitigation measures implemented, within 30 days of the completion of the crossing work and the charging of the HT Line.</t>
    </r>
  </si>
  <si>
    <t>AP 149 - AP 149A</t>
  </si>
  <si>
    <t>HMEL</t>
  </si>
  <si>
    <t>01.07.2025</t>
  </si>
  <si>
    <r>
      <t xml:space="preserve">Hard copies submitted on 06.03.2026
</t>
    </r>
    <r>
      <rPr>
        <b/>
        <sz val="14"/>
        <color theme="1"/>
        <rFont val="Arial"/>
        <family val="2"/>
      </rPr>
      <t>(Stringing work completed)</t>
    </r>
  </si>
  <si>
    <r>
      <t xml:space="preserve">1. Joint agreement to be signed
2.  Security deposit : Rs. 5 lakh - </t>
    </r>
    <r>
      <rPr>
        <b/>
        <sz val="14"/>
        <color theme="1"/>
        <rFont val="Calibri"/>
        <family val="2"/>
        <scheme val="minor"/>
      </rPr>
      <t>Refundable</t>
    </r>
    <r>
      <rPr>
        <sz val="14"/>
        <color theme="1"/>
        <rFont val="Calibri"/>
        <family val="2"/>
        <scheme val="minor"/>
      </rPr>
      <t xml:space="preserve">
3. Sepervision charges : Rs. 1.475 lakh - </t>
    </r>
    <r>
      <rPr>
        <b/>
        <sz val="14"/>
        <color theme="1"/>
        <rFont val="Calibri"/>
        <family val="2"/>
        <scheme val="minor"/>
      </rPr>
      <t xml:space="preserve">Non-Refundable
</t>
    </r>
    <r>
      <rPr>
        <sz val="14"/>
        <color theme="1"/>
        <rFont val="Calibri"/>
        <family val="2"/>
        <scheme val="minor"/>
      </rPr>
      <t>4.</t>
    </r>
    <r>
      <rPr>
        <b/>
        <sz val="14"/>
        <color theme="1"/>
        <rFont val="Calibri"/>
        <family val="2"/>
        <scheme val="minor"/>
      </rPr>
      <t xml:space="preserve"> </t>
    </r>
    <r>
      <rPr>
        <sz val="14"/>
        <color theme="1"/>
        <rFont val="Calibri"/>
        <family val="2"/>
        <scheme val="minor"/>
      </rPr>
      <t xml:space="preserve">AC mitigation charges : Rs.3.304 lakh - </t>
    </r>
    <r>
      <rPr>
        <b/>
        <sz val="14"/>
        <color theme="1"/>
        <rFont val="Calibri"/>
        <family val="2"/>
        <scheme val="minor"/>
      </rPr>
      <t>Non-Refundable</t>
    </r>
  </si>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</sst>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8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sz val="24"/>
      <color theme="1"/>
      <name val="Calibri"/>
      <family val="2"/>
      <scheme val="minor"/>
    </font>
    <font>
      <b/>
      <sz val="14"/>
      <color theme="1"/>
      <name val="Arial"/>
      <family val="2"/>
    </font>
    <font>
      <sz val="14"/>
      <color theme="1"/>
      <name val="Arial"/>
      <family val="2"/>
    </font>
    <font>
      <sz val="14"/>
      <name val="Arial"/>
      <family val="2"/>
    </font>
    <font>
      <b/>
      <sz val="14"/>
      <name val="Arial"/>
      <family val="2"/>
    </font>
    <font>
      <sz val="14"/>
      <color rgb="FFFF0000"/>
      <name val="Calibri"/>
      <family val="2"/>
      <scheme val="minor"/>
    </font>
    <font>
      <sz val="14"/>
      <color rgb="FFFF0000"/>
      <name val="Arial"/>
      <family val="2"/>
    </font>
    <font>
      <sz val="16"/>
      <color theme="1"/>
      <name val="Arial"/>
      <family val="2"/>
    </font>
    <font>
      <sz val="14"/>
      <name val="Calibri"/>
      <family val="2"/>
      <scheme val="minor"/>
    </font>
  </fonts>
  <fills count="4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s>
  <borders count="84">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51" fillId="0" borderId="0" applyFont="0" applyFill="0" applyBorder="0" applyAlignment="0" applyProtection="0"/>
    <xf numFmtId="44" fontId="251" fillId="0" borderId="0" applyFont="0" applyFill="0" applyBorder="0" applyAlignment="0" applyProtection="0"/>
    <xf numFmtId="9" fontId="251" fillId="0" borderId="0" applyFont="0" applyFill="0" applyBorder="0" applyAlignment="0" applyProtection="0"/>
    <xf numFmtId="0" fontId="252" fillId="26" borderId="54" applyNumberFormat="0" applyAlignment="0" applyProtection="0"/>
    <xf numFmtId="0" fontId="253" fillId="16" borderId="0" applyNumberFormat="0" applyBorder="0" applyAlignment="0" applyProtection="0"/>
    <xf numFmtId="0" fontId="251" fillId="17" borderId="0" applyNumberFormat="0" applyBorder="0" applyAlignment="0" applyProtection="0"/>
    <xf numFmtId="43" fontId="225" fillId="0" borderId="0" applyFont="0" applyFill="0" applyBorder="0" applyAlignment="0" applyProtection="0"/>
    <xf numFmtId="164" fontId="225" fillId="0" borderId="0" applyFont="0" applyFill="0" applyBorder="0" applyAlignment="0" applyProtection="0"/>
    <xf numFmtId="164" fontId="251" fillId="0" borderId="0" applyFont="0" applyFill="0" applyBorder="0" applyAlignment="0" applyProtection="0"/>
    <xf numFmtId="0" fontId="225" fillId="0" borderId="0"/>
    <xf numFmtId="0" fontId="225" fillId="0" borderId="0"/>
    <xf numFmtId="0" fontId="225" fillId="0" borderId="0"/>
    <xf numFmtId="0" fontId="225" fillId="0" borderId="0" applyNumberFormat="0" applyFont="0" applyFill="0" applyBorder="0" applyAlignment="0" applyProtection="0">
      <alignment vertical="top"/>
    </xf>
    <xf numFmtId="0" fontId="251" fillId="0" borderId="0"/>
    <xf numFmtId="0" fontId="254" fillId="0" borderId="0" applyNumberFormat="0" applyFill="0" applyBorder="0" applyProtection="0">
      <alignment vertical="top" wrapText="1"/>
    </xf>
    <xf numFmtId="0" fontId="225" fillId="0" borderId="0"/>
    <xf numFmtId="0" fontId="225" fillId="0" borderId="0"/>
    <xf numFmtId="0" fontId="225" fillId="0" borderId="0"/>
    <xf numFmtId="0" fontId="225" fillId="0" borderId="0"/>
    <xf numFmtId="0" fontId="251" fillId="0" borderId="0"/>
    <xf numFmtId="0" fontId="225" fillId="0" borderId="0"/>
    <xf numFmtId="0" fontId="251" fillId="0" borderId="0"/>
    <xf numFmtId="0" fontId="225" fillId="0" borderId="0"/>
    <xf numFmtId="0" fontId="225" fillId="0" borderId="0"/>
    <xf numFmtId="0" fontId="225" fillId="0" borderId="0"/>
    <xf numFmtId="0" fontId="225" fillId="0" borderId="0"/>
    <xf numFmtId="0" fontId="225" fillId="0" borderId="0"/>
    <xf numFmtId="0" fontId="225" fillId="0" borderId="0"/>
    <xf numFmtId="9" fontId="225" fillId="0" borderId="0" applyFont="0" applyFill="0" applyBorder="0" applyAlignment="0" applyProtection="0"/>
    <xf numFmtId="0" fontId="113" fillId="0" borderId="0"/>
    <xf numFmtId="0" fontId="113" fillId="0" borderId="0"/>
    <xf numFmtId="0" fontId="113" fillId="0" borderId="0"/>
    <xf numFmtId="0" fontId="113" fillId="0" borderId="0"/>
    <xf numFmtId="0" fontId="113" fillId="0" borderId="0"/>
    <xf numFmtId="0" fontId="225" fillId="0" borderId="0"/>
    <xf numFmtId="0" fontId="317" fillId="0" borderId="0"/>
    <xf numFmtId="0" fontId="113" fillId="0" borderId="0"/>
    <xf numFmtId="0" fontId="317" fillId="0" borderId="0"/>
    <xf numFmtId="0" fontId="113" fillId="0" borderId="0"/>
    <xf numFmtId="0" fontId="113" fillId="0" borderId="0"/>
    <xf numFmtId="0" fontId="113" fillId="0" borderId="0"/>
    <xf numFmtId="0" fontId="113" fillId="0" borderId="0"/>
    <xf numFmtId="0" fontId="113" fillId="0" borderId="0"/>
    <xf numFmtId="0" fontId="225" fillId="0" borderId="0"/>
    <xf numFmtId="0" fontId="225" fillId="0" borderId="0" applyNumberFormat="0" applyFill="0" applyBorder="0" applyAlignment="0" applyProtection="0"/>
    <xf numFmtId="0" fontId="318" fillId="32" borderId="73" applyNumberFormat="0" applyAlignment="0" applyProtection="0"/>
    <xf numFmtId="43" fontId="225" fillId="0" borderId="0" applyFont="0" applyFill="0" applyBorder="0" applyAlignment="0" applyProtection="0"/>
    <xf numFmtId="0" fontId="225" fillId="0" borderId="0"/>
    <xf numFmtId="0" fontId="225" fillId="0" borderId="0"/>
    <xf numFmtId="0" fontId="319" fillId="0" borderId="0" applyNumberFormat="0" applyFill="0" applyBorder="0" applyAlignment="0" applyProtection="0"/>
    <xf numFmtId="0" fontId="101" fillId="0" borderId="0"/>
    <xf numFmtId="43" fontId="99" fillId="0" borderId="0" applyFont="0" applyFill="0" applyBorder="0" applyAlignment="0" applyProtection="0"/>
    <xf numFmtId="44" fontId="99" fillId="0" borderId="0" applyFont="0" applyFill="0" applyBorder="0" applyAlignment="0" applyProtection="0"/>
    <xf numFmtId="9" fontId="99" fillId="0" borderId="0" applyFont="0" applyFill="0" applyBorder="0" applyAlignment="0" applyProtection="0"/>
    <xf numFmtId="0" fontId="99" fillId="17" borderId="0" applyNumberFormat="0" applyBorder="0" applyAlignment="0" applyProtection="0"/>
    <xf numFmtId="43" fontId="225" fillId="0" borderId="0" applyFont="0" applyFill="0" applyBorder="0" applyAlignment="0" applyProtection="0"/>
    <xf numFmtId="43" fontId="225" fillId="0" borderId="0" applyFont="0" applyFill="0" applyBorder="0" applyAlignment="0" applyProtection="0"/>
    <xf numFmtId="43" fontId="99" fillId="0" borderId="0" applyFont="0" applyFill="0" applyBorder="0" applyAlignment="0" applyProtection="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43" fontId="225" fillId="0" borderId="0" applyFont="0" applyFill="0" applyBorder="0" applyAlignment="0" applyProtection="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7" borderId="0" applyNumberFormat="0" applyBorder="0" applyAlignment="0" applyProtection="0"/>
    <xf numFmtId="43" fontId="225"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225"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7" borderId="0" applyNumberFormat="0" applyBorder="0" applyAlignment="0" applyProtection="0"/>
    <xf numFmtId="43" fontId="225" fillId="0" borderId="0" applyFont="0" applyFill="0" applyBorder="0" applyAlignment="0" applyProtection="0"/>
    <xf numFmtId="43" fontId="225"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225"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cellStyleXfs>
  <cellXfs count="2276">
    <xf numFmtId="0" fontId="0" fillId="0" borderId="0" xfId="0"/>
    <xf numFmtId="0" fontId="194" fillId="2" borderId="1" xfId="0" applyFont="1" applyFill="1" applyBorder="1" applyAlignment="1" applyProtection="1">
      <alignment horizontal="center" vertical="center" wrapText="1"/>
      <protection hidden="1"/>
    </xf>
    <xf numFmtId="0" fontId="194" fillId="3" borderId="1" xfId="0" applyFont="1" applyFill="1" applyBorder="1" applyAlignment="1" applyProtection="1">
      <alignment horizontal="center" vertical="center" wrapText="1"/>
      <protection hidden="1"/>
    </xf>
    <xf numFmtId="165" fontId="195" fillId="4" borderId="2" xfId="0" applyNumberFormat="1" applyFont="1" applyFill="1" applyBorder="1" applyAlignment="1">
      <alignment horizontal="center" vertical="center"/>
    </xf>
    <xf numFmtId="0" fontId="196" fillId="0" borderId="2" xfId="0" applyFont="1" applyBorder="1" applyAlignment="1" applyProtection="1">
      <alignment vertical="center" wrapText="1"/>
      <protection hidden="1"/>
    </xf>
    <xf numFmtId="0" fontId="197" fillId="3" borderId="2" xfId="0" applyFont="1" applyFill="1" applyBorder="1" applyAlignment="1">
      <alignment horizontal="right" vertical="top" wrapText="1"/>
    </xf>
    <xf numFmtId="0" fontId="197" fillId="3" borderId="2" xfId="0" applyFont="1" applyFill="1" applyBorder="1" applyAlignment="1">
      <alignment horizontal="left" vertical="top" wrapText="1"/>
    </xf>
    <xf numFmtId="0" fontId="197" fillId="3" borderId="2" xfId="0" applyFont="1" applyFill="1" applyBorder="1" applyAlignment="1">
      <alignment horizontal="center" vertical="top" wrapText="1"/>
    </xf>
    <xf numFmtId="0" fontId="196" fillId="5" borderId="2" xfId="0" applyFont="1" applyFill="1" applyBorder="1" applyAlignment="1" applyProtection="1">
      <alignment vertical="center" wrapText="1"/>
      <protection hidden="1"/>
    </xf>
    <xf numFmtId="0" fontId="197" fillId="3" borderId="2" xfId="0" applyFont="1" applyFill="1" applyBorder="1" applyAlignment="1">
      <alignment horizontal="center" vertical="top"/>
    </xf>
    <xf numFmtId="0" fontId="198" fillId="0" borderId="0" xfId="0" applyFont="1"/>
    <xf numFmtId="1" fontId="195" fillId="4" borderId="3" xfId="0" applyNumberFormat="1" applyFont="1" applyFill="1" applyBorder="1" applyAlignment="1">
      <alignment horizontal="center" vertical="center" wrapText="1"/>
    </xf>
    <xf numFmtId="1" fontId="197" fillId="4" borderId="4" xfId="0" applyNumberFormat="1" applyFont="1" applyFill="1" applyBorder="1"/>
    <xf numFmtId="0" fontId="195" fillId="3" borderId="2" xfId="0" applyFont="1" applyFill="1" applyBorder="1" applyAlignment="1">
      <alignment horizontal="center" vertical="center" wrapText="1"/>
    </xf>
    <xf numFmtId="1" fontId="195" fillId="3" borderId="2" xfId="0" applyNumberFormat="1" applyFont="1" applyFill="1" applyBorder="1" applyAlignment="1">
      <alignment horizontal="left" vertical="center" wrapText="1"/>
    </xf>
    <xf numFmtId="1" fontId="198" fillId="3" borderId="2" xfId="0" applyNumberFormat="1" applyFont="1" applyFill="1" applyBorder="1" applyAlignment="1">
      <alignment horizontal="left" vertical="center" wrapText="1"/>
    </xf>
    <xf numFmtId="166" fontId="197" fillId="3" borderId="2" xfId="0" applyNumberFormat="1" applyFont="1" applyFill="1" applyBorder="1" applyAlignment="1">
      <alignment horizontal="center" vertical="center" wrapText="1"/>
    </xf>
    <xf numFmtId="1" fontId="197" fillId="3" borderId="2" xfId="0" applyNumberFormat="1" applyFont="1" applyFill="1" applyBorder="1" applyAlignment="1">
      <alignment horizontal="center" vertical="center" wrapText="1"/>
    </xf>
    <xf numFmtId="0" fontId="197" fillId="3" borderId="2" xfId="0" applyFont="1" applyFill="1" applyBorder="1" applyAlignment="1">
      <alignment horizontal="center" vertical="center" wrapText="1"/>
    </xf>
    <xf numFmtId="2" fontId="199" fillId="3" borderId="2" xfId="0" applyNumberFormat="1" applyFont="1" applyFill="1" applyBorder="1" applyAlignment="1">
      <alignment horizontal="center" vertical="center" wrapText="1"/>
    </xf>
    <xf numFmtId="0" fontId="199" fillId="3" borderId="2" xfId="0" applyFont="1" applyFill="1" applyBorder="1" applyAlignment="1">
      <alignment horizontal="left" vertical="center" wrapText="1"/>
    </xf>
    <xf numFmtId="0" fontId="198" fillId="3" borderId="2" xfId="0" applyFont="1" applyFill="1" applyBorder="1" applyAlignment="1">
      <alignment horizontal="left" vertical="center" wrapText="1"/>
    </xf>
    <xf numFmtId="2" fontId="198" fillId="3" borderId="2" xfId="0" applyNumberFormat="1" applyFont="1" applyFill="1" applyBorder="1" applyAlignment="1">
      <alignment horizontal="center" vertical="center" wrapText="1"/>
    </xf>
    <xf numFmtId="0" fontId="198" fillId="3" borderId="2" xfId="0" applyFont="1" applyFill="1" applyBorder="1" applyAlignment="1">
      <alignment horizontal="center" vertical="center" wrapText="1"/>
    </xf>
    <xf numFmtId="2" fontId="197" fillId="3" borderId="2" xfId="0" applyNumberFormat="1" applyFont="1" applyFill="1" applyBorder="1" applyAlignment="1">
      <alignment horizontal="left" vertical="center" wrapText="1"/>
    </xf>
    <xf numFmtId="166" fontId="197" fillId="3" borderId="2" xfId="16" applyNumberFormat="1" applyFont="1" applyFill="1" applyBorder="1" applyAlignment="1">
      <alignment horizontal="center" vertical="center" wrapText="1"/>
    </xf>
    <xf numFmtId="2" fontId="197" fillId="3" borderId="2" xfId="0" applyNumberFormat="1" applyFont="1" applyFill="1" applyBorder="1" applyAlignment="1">
      <alignment horizontal="center" vertical="top" wrapText="1"/>
    </xf>
    <xf numFmtId="2" fontId="197" fillId="3" borderId="2" xfId="16" applyNumberFormat="1" applyFont="1" applyFill="1" applyBorder="1" applyAlignment="1">
      <alignment horizontal="left" vertical="center" wrapText="1"/>
    </xf>
    <xf numFmtId="2" fontId="197" fillId="3" borderId="2" xfId="0" applyNumberFormat="1" applyFont="1" applyFill="1" applyBorder="1" applyAlignment="1">
      <alignment horizontal="center" vertical="center" wrapText="1"/>
    </xf>
    <xf numFmtId="2" fontId="197" fillId="3" borderId="2" xfId="16" applyNumberFormat="1" applyFont="1" applyFill="1" applyBorder="1" applyAlignment="1">
      <alignment horizontal="left" vertical="center"/>
    </xf>
    <xf numFmtId="0" fontId="198" fillId="3" borderId="0" xfId="0" applyFont="1" applyFill="1" applyAlignment="1">
      <alignment vertical="center"/>
    </xf>
    <xf numFmtId="1" fontId="198" fillId="3" borderId="0" xfId="0" applyNumberFormat="1" applyFont="1" applyFill="1" applyAlignment="1">
      <alignment vertical="center"/>
    </xf>
    <xf numFmtId="0" fontId="198" fillId="3" borderId="0" xfId="0" applyFont="1" applyFill="1" applyAlignment="1">
      <alignment horizontal="center" vertical="center"/>
    </xf>
    <xf numFmtId="0" fontId="200" fillId="0" borderId="0" xfId="0" applyFont="1" applyAlignment="1">
      <alignment horizontal="left" vertical="center" indent="1"/>
    </xf>
    <xf numFmtId="0" fontId="199" fillId="0" borderId="0" xfId="0" applyFont="1"/>
    <xf numFmtId="0" fontId="201" fillId="3" borderId="0" xfId="0" applyFont="1" applyFill="1" applyAlignment="1">
      <alignment horizontal="left" vertical="center"/>
    </xf>
    <xf numFmtId="0" fontId="197" fillId="3" borderId="2" xfId="0" applyFont="1" applyFill="1" applyBorder="1" applyAlignment="1">
      <alignment horizontal="left"/>
    </xf>
    <xf numFmtId="17" fontId="197" fillId="3" borderId="2" xfId="0" applyNumberFormat="1" applyFont="1" applyFill="1" applyBorder="1" applyAlignment="1">
      <alignment horizontal="center" vertical="center"/>
    </xf>
    <xf numFmtId="9" fontId="198" fillId="3" borderId="2" xfId="0" applyNumberFormat="1" applyFont="1" applyFill="1" applyBorder="1" applyAlignment="1">
      <alignment horizontal="center" vertical="center"/>
    </xf>
    <xf numFmtId="9" fontId="198" fillId="3" borderId="2" xfId="0" applyNumberFormat="1" applyFont="1" applyFill="1" applyBorder="1" applyAlignment="1">
      <alignment vertical="center" wrapText="1"/>
    </xf>
    <xf numFmtId="9" fontId="198" fillId="3" borderId="2" xfId="0" applyNumberFormat="1" applyFont="1" applyFill="1" applyBorder="1" applyAlignment="1">
      <alignment horizontal="center" vertical="center" wrapText="1"/>
    </xf>
    <xf numFmtId="0" fontId="198" fillId="3" borderId="2" xfId="0" applyFont="1" applyFill="1" applyBorder="1" applyAlignment="1">
      <alignment vertical="center" wrapText="1"/>
    </xf>
    <xf numFmtId="0" fontId="202" fillId="3" borderId="0" xfId="0" applyFont="1" applyFill="1" applyAlignment="1">
      <alignment horizontal="center" vertical="center"/>
    </xf>
    <xf numFmtId="0" fontId="202" fillId="3" borderId="0" xfId="0" applyFont="1" applyFill="1" applyAlignment="1">
      <alignment vertical="center"/>
    </xf>
    <xf numFmtId="9" fontId="197" fillId="3" borderId="2" xfId="0" applyNumberFormat="1" applyFont="1" applyFill="1" applyBorder="1" applyAlignment="1">
      <alignment horizontal="center" vertical="top" wrapText="1"/>
    </xf>
    <xf numFmtId="0" fontId="197" fillId="3" borderId="0" xfId="0" applyFont="1" applyFill="1" applyAlignment="1">
      <alignment vertical="center"/>
    </xf>
    <xf numFmtId="0" fontId="0" fillId="0" borderId="0" xfId="0" applyAlignment="1">
      <alignment horizontal="left" vertical="top"/>
    </xf>
    <xf numFmtId="1" fontId="207" fillId="9" borderId="6" xfId="0" applyNumberFormat="1" applyFont="1" applyFill="1" applyBorder="1" applyAlignment="1">
      <alignment horizontal="center" vertical="center" shrinkToFit="1"/>
    </xf>
    <xf numFmtId="0" fontId="20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0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0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07" fillId="0" borderId="8" xfId="0" applyNumberFormat="1" applyFont="1" applyBorder="1" applyAlignment="1">
      <alignment horizontal="center" vertical="center" shrinkToFit="1"/>
    </xf>
    <xf numFmtId="0" fontId="208" fillId="0" borderId="2" xfId="0" applyFont="1" applyBorder="1" applyAlignment="1">
      <alignment horizontal="center" vertical="center" wrapText="1"/>
    </xf>
    <xf numFmtId="1" fontId="207" fillId="0" borderId="2" xfId="0" applyNumberFormat="1" applyFont="1" applyBorder="1" applyAlignment="1">
      <alignment horizontal="center" vertical="center" shrinkToFit="1"/>
    </xf>
    <xf numFmtId="1" fontId="207" fillId="9" borderId="8" xfId="0" applyNumberFormat="1" applyFont="1" applyFill="1" applyBorder="1" applyAlignment="1">
      <alignment horizontal="center" vertical="center" shrinkToFit="1"/>
    </xf>
    <xf numFmtId="0" fontId="20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07" fillId="9" borderId="2" xfId="0" applyNumberFormat="1" applyFont="1" applyFill="1" applyBorder="1" applyAlignment="1">
      <alignment horizontal="center" vertical="center" shrinkToFit="1"/>
    </xf>
    <xf numFmtId="168" fontId="209" fillId="0" borderId="2" xfId="1" applyNumberFormat="1" applyFont="1" applyBorder="1" applyAlignment="1">
      <alignment horizontal="center" vertical="center" shrinkToFit="1"/>
    </xf>
    <xf numFmtId="168" fontId="209" fillId="9" borderId="2" xfId="1" applyNumberFormat="1" applyFont="1" applyFill="1" applyBorder="1" applyAlignment="1">
      <alignment horizontal="center" vertical="center" shrinkToFit="1"/>
    </xf>
    <xf numFmtId="1" fontId="20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11" fillId="9" borderId="7" xfId="0" applyFont="1" applyFill="1" applyBorder="1" applyAlignment="1">
      <alignment horizontal="center" vertical="top" wrapText="1"/>
    </xf>
    <xf numFmtId="0" fontId="212" fillId="9" borderId="7" xfId="0" applyFont="1" applyFill="1" applyBorder="1" applyAlignment="1">
      <alignment horizontal="center" vertical="center" wrapText="1"/>
    </xf>
    <xf numFmtId="2" fontId="20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11" fillId="0" borderId="2" xfId="0" applyFont="1" applyBorder="1" applyAlignment="1">
      <alignment horizontal="left" wrapText="1"/>
    </xf>
    <xf numFmtId="2" fontId="20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07" fillId="9" borderId="2" xfId="0" applyNumberFormat="1" applyFont="1" applyFill="1" applyBorder="1" applyAlignment="1">
      <alignment horizontal="center" vertical="top" shrinkToFit="1"/>
    </xf>
    <xf numFmtId="0" fontId="211" fillId="3" borderId="2" xfId="0" applyFont="1" applyFill="1" applyBorder="1" applyAlignment="1">
      <alignment horizontal="center" vertical="top" wrapText="1"/>
    </xf>
    <xf numFmtId="167" fontId="209" fillId="9" borderId="7" xfId="0" applyNumberFormat="1" applyFont="1" applyFill="1" applyBorder="1" applyAlignment="1">
      <alignment horizontal="center" vertical="top" shrinkToFit="1"/>
    </xf>
    <xf numFmtId="1" fontId="209" fillId="9" borderId="7" xfId="0" applyNumberFormat="1" applyFont="1" applyFill="1" applyBorder="1" applyAlignment="1">
      <alignment horizontal="center" vertical="top" shrinkToFit="1"/>
    </xf>
    <xf numFmtId="1" fontId="207" fillId="9" borderId="7" xfId="0" applyNumberFormat="1" applyFont="1" applyFill="1" applyBorder="1" applyAlignment="1">
      <alignment horizontal="center" vertical="top" shrinkToFit="1"/>
    </xf>
    <xf numFmtId="167" fontId="209" fillId="0" borderId="2" xfId="0" applyNumberFormat="1" applyFont="1" applyBorder="1" applyAlignment="1">
      <alignment horizontal="center" vertical="top" shrinkToFit="1"/>
    </xf>
    <xf numFmtId="1" fontId="209" fillId="0" borderId="2" xfId="0" applyNumberFormat="1" applyFont="1" applyBorder="1" applyAlignment="1">
      <alignment horizontal="center" vertical="top" shrinkToFit="1"/>
    </xf>
    <xf numFmtId="1" fontId="207" fillId="0" borderId="2" xfId="0" applyNumberFormat="1" applyFont="1" applyBorder="1" applyAlignment="1">
      <alignment horizontal="center" vertical="top" shrinkToFit="1"/>
    </xf>
    <xf numFmtId="167" fontId="209" fillId="9" borderId="2" xfId="0" applyNumberFormat="1" applyFont="1" applyFill="1" applyBorder="1" applyAlignment="1">
      <alignment horizontal="center" vertical="top" shrinkToFit="1"/>
    </xf>
    <xf numFmtId="1" fontId="209" fillId="9" borderId="2" xfId="0" applyNumberFormat="1" applyFont="1" applyFill="1" applyBorder="1" applyAlignment="1">
      <alignment horizontal="center" vertical="top" shrinkToFit="1"/>
    </xf>
    <xf numFmtId="1" fontId="20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06" fillId="8" borderId="11" xfId="0" applyNumberFormat="1" applyFont="1" applyFill="1" applyBorder="1" applyAlignment="1">
      <alignment horizontal="center" vertical="center"/>
    </xf>
    <xf numFmtId="169" fontId="206" fillId="8" borderId="16" xfId="0" applyNumberFormat="1" applyFont="1" applyFill="1" applyBorder="1" applyAlignment="1">
      <alignment horizontal="center" vertical="center"/>
    </xf>
    <xf numFmtId="0" fontId="211" fillId="9" borderId="7" xfId="0" applyFont="1" applyFill="1" applyBorder="1" applyAlignment="1">
      <alignment horizontal="left" wrapText="1"/>
    </xf>
    <xf numFmtId="169" fontId="213" fillId="9" borderId="7" xfId="0" applyNumberFormat="1" applyFont="1" applyFill="1" applyBorder="1" applyAlignment="1">
      <alignment horizontal="center" vertical="top" shrinkToFit="1"/>
    </xf>
    <xf numFmtId="169" fontId="209" fillId="9" borderId="13" xfId="0" applyNumberFormat="1" applyFont="1" applyFill="1" applyBorder="1" applyAlignment="1">
      <alignment horizontal="center" vertical="top" shrinkToFit="1"/>
    </xf>
    <xf numFmtId="0" fontId="208" fillId="0" borderId="2" xfId="0" applyFont="1" applyBorder="1" applyAlignment="1">
      <alignment horizontal="center" vertical="top" wrapText="1"/>
    </xf>
    <xf numFmtId="0" fontId="214" fillId="0" borderId="2" xfId="0" applyFont="1" applyBorder="1" applyAlignment="1">
      <alignment horizontal="left" wrapText="1"/>
    </xf>
    <xf numFmtId="0" fontId="211" fillId="0" borderId="14" xfId="0" applyFont="1" applyBorder="1" applyAlignment="1">
      <alignment horizontal="left" wrapText="1"/>
    </xf>
    <xf numFmtId="169" fontId="213" fillId="0" borderId="2" xfId="0" applyNumberFormat="1" applyFont="1" applyBorder="1" applyAlignment="1">
      <alignment horizontal="center" vertical="top" shrinkToFit="1"/>
    </xf>
    <xf numFmtId="169" fontId="209" fillId="0" borderId="14" xfId="0" applyNumberFormat="1" applyFont="1" applyBorder="1" applyAlignment="1">
      <alignment horizontal="center" vertical="top" shrinkToFit="1"/>
    </xf>
    <xf numFmtId="0" fontId="211" fillId="9" borderId="2" xfId="0" applyFont="1" applyFill="1" applyBorder="1" applyAlignment="1">
      <alignment horizontal="left" wrapText="1"/>
    </xf>
    <xf numFmtId="169" fontId="213" fillId="9" borderId="2" xfId="0" applyNumberFormat="1" applyFont="1" applyFill="1" applyBorder="1" applyAlignment="1">
      <alignment horizontal="center" vertical="top" shrinkToFit="1"/>
    </xf>
    <xf numFmtId="169" fontId="20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07" fillId="9" borderId="10" xfId="0" applyNumberFormat="1" applyFont="1" applyFill="1" applyBorder="1" applyAlignment="1">
      <alignment horizontal="center" vertical="center" shrinkToFit="1"/>
    </xf>
    <xf numFmtId="0" fontId="20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07" fillId="9" borderId="11" xfId="0" applyNumberFormat="1" applyFont="1" applyFill="1" applyBorder="1" applyAlignment="1">
      <alignment horizontal="center" vertical="center" shrinkToFit="1"/>
    </xf>
    <xf numFmtId="0" fontId="215" fillId="0" borderId="0" xfId="0" applyFont="1" applyAlignment="1">
      <alignment horizontal="left" vertical="top"/>
    </xf>
    <xf numFmtId="168" fontId="0" fillId="9" borderId="11" xfId="1" applyNumberFormat="1" applyFont="1" applyFill="1" applyBorder="1" applyAlignment="1">
      <alignment horizontal="center" vertical="center"/>
    </xf>
    <xf numFmtId="0" fontId="212" fillId="9" borderId="11" xfId="0" applyFont="1" applyFill="1" applyBorder="1" applyAlignment="1">
      <alignment horizontal="center" vertical="center" wrapText="1"/>
    </xf>
    <xf numFmtId="2" fontId="207" fillId="9" borderId="11" xfId="0" applyNumberFormat="1" applyFont="1" applyFill="1" applyBorder="1" applyAlignment="1">
      <alignment horizontal="center" vertical="top" shrinkToFit="1"/>
    </xf>
    <xf numFmtId="167" fontId="209" fillId="9" borderId="11" xfId="0" applyNumberFormat="1" applyFont="1" applyFill="1" applyBorder="1" applyAlignment="1">
      <alignment horizontal="center" vertical="top" shrinkToFit="1"/>
    </xf>
    <xf numFmtId="1" fontId="209" fillId="9" borderId="11" xfId="0" applyNumberFormat="1" applyFont="1" applyFill="1" applyBorder="1" applyAlignment="1">
      <alignment horizontal="center" vertical="top" shrinkToFit="1"/>
    </xf>
    <xf numFmtId="1" fontId="207" fillId="9" borderId="11" xfId="0" applyNumberFormat="1" applyFont="1" applyFill="1" applyBorder="1" applyAlignment="1">
      <alignment horizontal="center" vertical="top" shrinkToFit="1"/>
    </xf>
    <xf numFmtId="0" fontId="211" fillId="0" borderId="2" xfId="0" applyFont="1" applyBorder="1" applyAlignment="1">
      <alignment horizontal="center" vertical="top" wrapText="1"/>
    </xf>
    <xf numFmtId="0" fontId="211" fillId="9" borderId="11" xfId="0" applyFont="1" applyFill="1" applyBorder="1" applyAlignment="1">
      <alignment horizontal="left" wrapText="1"/>
    </xf>
    <xf numFmtId="169" fontId="213" fillId="9" borderId="11" xfId="0" applyNumberFormat="1" applyFont="1" applyFill="1" applyBorder="1" applyAlignment="1">
      <alignment horizontal="center" vertical="top" shrinkToFit="1"/>
    </xf>
    <xf numFmtId="169" fontId="209" fillId="9" borderId="16" xfId="0" applyNumberFormat="1" applyFont="1" applyFill="1" applyBorder="1" applyAlignment="1">
      <alignment horizontal="center" vertical="top" shrinkToFit="1"/>
    </xf>
    <xf numFmtId="0" fontId="219" fillId="0" borderId="21" xfId="0" applyFont="1" applyBorder="1" applyAlignment="1">
      <alignment horizontal="center" vertical="center"/>
    </xf>
    <xf numFmtId="0" fontId="219" fillId="0" borderId="22" xfId="0" applyFont="1" applyBorder="1" applyAlignment="1">
      <alignment horizontal="center" vertical="center"/>
    </xf>
    <xf numFmtId="0" fontId="219" fillId="0" borderId="0" xfId="0" applyFont="1" applyAlignment="1">
      <alignment horizontal="center" vertical="center"/>
    </xf>
    <xf numFmtId="0" fontId="219" fillId="11" borderId="2" xfId="0" applyFont="1" applyFill="1" applyBorder="1" applyAlignment="1">
      <alignment horizontal="center" vertical="center"/>
    </xf>
    <xf numFmtId="0" fontId="219" fillId="0" borderId="20" xfId="0" applyFont="1" applyBorder="1" applyAlignment="1">
      <alignment horizontal="center" vertical="center"/>
    </xf>
    <xf numFmtId="0" fontId="219" fillId="0" borderId="2" xfId="0" applyFont="1" applyBorder="1" applyAlignment="1">
      <alignment horizontal="center" vertical="center"/>
    </xf>
    <xf numFmtId="167" fontId="219" fillId="0" borderId="2" xfId="0" applyNumberFormat="1" applyFont="1" applyBorder="1" applyAlignment="1">
      <alignment horizontal="center" vertical="center"/>
    </xf>
    <xf numFmtId="0" fontId="221" fillId="0" borderId="20" xfId="0" applyFont="1" applyBorder="1" applyAlignment="1">
      <alignment horizontal="center" vertical="center"/>
    </xf>
    <xf numFmtId="0" fontId="221" fillId="0" borderId="0" xfId="0" applyFont="1" applyAlignment="1">
      <alignment horizontal="center" vertical="center"/>
    </xf>
    <xf numFmtId="2" fontId="221" fillId="0" borderId="20" xfId="0" applyNumberFormat="1" applyFont="1" applyBorder="1" applyAlignment="1">
      <alignment horizontal="center" vertical="center"/>
    </xf>
    <xf numFmtId="2" fontId="221" fillId="0" borderId="0" xfId="0" applyNumberFormat="1" applyFont="1" applyAlignment="1">
      <alignment horizontal="center" vertical="center"/>
    </xf>
    <xf numFmtId="0" fontId="222" fillId="0" borderId="20" xfId="0" applyFont="1" applyBorder="1" applyAlignment="1">
      <alignment horizontal="center" vertical="center"/>
    </xf>
    <xf numFmtId="0" fontId="221" fillId="0" borderId="29" xfId="0" applyFont="1" applyBorder="1" applyAlignment="1">
      <alignment horizontal="center" vertical="center"/>
    </xf>
    <xf numFmtId="0" fontId="223" fillId="0" borderId="30" xfId="0" applyFont="1" applyBorder="1" applyAlignment="1">
      <alignment horizontal="center" vertical="center"/>
    </xf>
    <xf numFmtId="0" fontId="221" fillId="0" borderId="31" xfId="0" applyFont="1" applyBorder="1" applyAlignment="1">
      <alignment horizontal="center" vertical="center"/>
    </xf>
    <xf numFmtId="0" fontId="222" fillId="0" borderId="30" xfId="0" applyFont="1" applyBorder="1" applyAlignment="1">
      <alignment horizontal="center" vertical="center"/>
    </xf>
    <xf numFmtId="0" fontId="221" fillId="0" borderId="30" xfId="0" applyFont="1" applyBorder="1" applyAlignment="1">
      <alignment horizontal="center" vertical="center"/>
    </xf>
    <xf numFmtId="0" fontId="223" fillId="0" borderId="20" xfId="0" applyFont="1" applyBorder="1" applyAlignment="1">
      <alignment horizontal="center" vertical="center"/>
    </xf>
    <xf numFmtId="0" fontId="224" fillId="0" borderId="0" xfId="0" applyFont="1"/>
    <xf numFmtId="0" fontId="223" fillId="0" borderId="0" xfId="0" applyFont="1" applyAlignment="1">
      <alignment horizontal="center" vertical="center"/>
    </xf>
    <xf numFmtId="44" fontId="221" fillId="0" borderId="0" xfId="2" applyFont="1" applyFill="1" applyBorder="1" applyAlignment="1">
      <alignment horizontal="center" vertical="center"/>
    </xf>
    <xf numFmtId="0" fontId="223" fillId="3" borderId="20" xfId="0" applyFont="1" applyFill="1" applyBorder="1" applyAlignment="1">
      <alignment horizontal="center" vertical="center"/>
    </xf>
    <xf numFmtId="0" fontId="223" fillId="3" borderId="0" xfId="0" applyFont="1" applyFill="1" applyAlignment="1">
      <alignment horizontal="center" vertical="center"/>
    </xf>
    <xf numFmtId="44" fontId="221" fillId="3" borderId="0" xfId="2" applyFont="1" applyFill="1" applyBorder="1" applyAlignment="1">
      <alignment horizontal="center" vertical="center"/>
    </xf>
    <xf numFmtId="0" fontId="221" fillId="3" borderId="0" xfId="0" applyFont="1" applyFill="1" applyAlignment="1">
      <alignment horizontal="center" vertical="center"/>
    </xf>
    <xf numFmtId="0" fontId="221" fillId="3" borderId="26" xfId="0" applyFont="1" applyFill="1" applyBorder="1" applyAlignment="1">
      <alignment horizontal="center" vertical="center"/>
    </xf>
    <xf numFmtId="0" fontId="221" fillId="3" borderId="32" xfId="0" applyFont="1" applyFill="1" applyBorder="1" applyAlignment="1">
      <alignment horizontal="center" vertical="center"/>
    </xf>
    <xf numFmtId="0" fontId="221" fillId="0" borderId="23" xfId="0" applyFont="1" applyBorder="1" applyAlignment="1">
      <alignment horizontal="center" vertical="center"/>
    </xf>
    <xf numFmtId="0" fontId="221" fillId="3" borderId="5" xfId="0" applyFont="1" applyFill="1" applyBorder="1" applyAlignment="1">
      <alignment horizontal="center" vertical="center"/>
    </xf>
    <xf numFmtId="0" fontId="223" fillId="0" borderId="0" xfId="0" applyFont="1" applyAlignment="1">
      <alignment vertical="center"/>
    </xf>
    <xf numFmtId="0" fontId="221" fillId="0" borderId="0" xfId="0" applyFont="1" applyAlignment="1">
      <alignment vertical="center"/>
    </xf>
    <xf numFmtId="2" fontId="221" fillId="3" borderId="0" xfId="0" applyNumberFormat="1" applyFont="1" applyFill="1" applyAlignment="1">
      <alignment horizontal="center" vertical="center"/>
    </xf>
    <xf numFmtId="0" fontId="225" fillId="12" borderId="30" xfId="0" applyFont="1" applyFill="1" applyBorder="1" applyAlignment="1">
      <alignment horizontal="center" vertical="center"/>
    </xf>
    <xf numFmtId="0" fontId="221" fillId="12" borderId="30" xfId="0" applyFont="1" applyFill="1" applyBorder="1" applyAlignment="1">
      <alignment horizontal="center" vertical="center"/>
    </xf>
    <xf numFmtId="0" fontId="223" fillId="0" borderId="32" xfId="0" applyFont="1" applyBorder="1" applyAlignment="1">
      <alignment horizontal="center" vertical="center"/>
    </xf>
    <xf numFmtId="0" fontId="226" fillId="0" borderId="0" xfId="0" applyFont="1" applyAlignment="1">
      <alignment horizontal="center" vertical="center"/>
    </xf>
    <xf numFmtId="0" fontId="221" fillId="0" borderId="0" xfId="0" applyFont="1" applyAlignment="1">
      <alignment horizontal="center" vertical="top"/>
    </xf>
    <xf numFmtId="0" fontId="221" fillId="0" borderId="34" xfId="0" applyFont="1" applyBorder="1" applyAlignment="1">
      <alignment horizontal="center" vertical="center"/>
    </xf>
    <xf numFmtId="0" fontId="227" fillId="3" borderId="22" xfId="0" applyFont="1" applyFill="1" applyBorder="1" applyAlignment="1">
      <alignment horizontal="center" vertical="center"/>
    </xf>
    <xf numFmtId="0" fontId="0" fillId="0" borderId="24" xfId="0" applyBorder="1"/>
    <xf numFmtId="0" fontId="219" fillId="3" borderId="0" xfId="0" applyFont="1" applyFill="1" applyAlignment="1">
      <alignment horizontal="center" vertical="center"/>
    </xf>
    <xf numFmtId="0" fontId="227" fillId="3" borderId="0" xfId="0" applyFont="1" applyFill="1" applyAlignment="1">
      <alignment horizontal="center" vertical="center"/>
    </xf>
    <xf numFmtId="0" fontId="0" fillId="0" borderId="35" xfId="0" applyBorder="1"/>
    <xf numFmtId="1" fontId="219" fillId="0" borderId="2" xfId="0" applyNumberFormat="1" applyFont="1" applyBorder="1" applyAlignment="1">
      <alignment horizontal="center" vertical="center"/>
    </xf>
    <xf numFmtId="1" fontId="219" fillId="3" borderId="0" xfId="0" applyNumberFormat="1" applyFont="1" applyFill="1" applyAlignment="1">
      <alignment horizontal="center" vertical="center"/>
    </xf>
    <xf numFmtId="0" fontId="228" fillId="3" borderId="0" xfId="0" applyFont="1" applyFill="1" applyAlignment="1">
      <alignment horizontal="center" vertical="center"/>
    </xf>
    <xf numFmtId="2" fontId="228" fillId="3" borderId="0" xfId="0" applyNumberFormat="1" applyFont="1" applyFill="1" applyAlignment="1">
      <alignment horizontal="center" vertical="center"/>
    </xf>
    <xf numFmtId="0" fontId="221" fillId="0" borderId="32" xfId="0" applyFont="1" applyBorder="1" applyAlignment="1">
      <alignment horizontal="center" vertical="center"/>
    </xf>
    <xf numFmtId="0" fontId="228" fillId="3" borderId="32" xfId="0" applyFont="1" applyFill="1" applyBorder="1" applyAlignment="1">
      <alignment horizontal="center" vertical="center"/>
    </xf>
    <xf numFmtId="0" fontId="0" fillId="0" borderId="27" xfId="0" applyBorder="1"/>
    <xf numFmtId="0" fontId="221" fillId="0" borderId="5" xfId="0" applyFont="1" applyBorder="1" applyAlignment="1">
      <alignment horizontal="center" vertical="center"/>
    </xf>
    <xf numFmtId="0" fontId="228" fillId="3" borderId="24" xfId="0" applyFont="1" applyFill="1" applyBorder="1" applyAlignment="1">
      <alignment horizontal="center" vertical="center"/>
    </xf>
    <xf numFmtId="0" fontId="228" fillId="3" borderId="35" xfId="0" applyFont="1" applyFill="1" applyBorder="1" applyAlignment="1">
      <alignment horizontal="center" vertical="center"/>
    </xf>
    <xf numFmtId="2" fontId="228" fillId="3" borderId="35" xfId="0" applyNumberFormat="1" applyFont="1" applyFill="1" applyBorder="1" applyAlignment="1">
      <alignment horizontal="center" vertical="center"/>
    </xf>
    <xf numFmtId="0" fontId="223" fillId="0" borderId="35" xfId="0" applyFont="1" applyBorder="1" applyAlignment="1">
      <alignment horizontal="center" vertical="center"/>
    </xf>
    <xf numFmtId="44" fontId="221" fillId="0" borderId="35" xfId="2" applyFont="1" applyFill="1" applyBorder="1" applyAlignment="1">
      <alignment horizontal="center" vertical="center"/>
    </xf>
    <xf numFmtId="0" fontId="222" fillId="0" borderId="36" xfId="0" applyFont="1" applyBorder="1" applyAlignment="1">
      <alignment horizontal="center" vertical="center"/>
    </xf>
    <xf numFmtId="0" fontId="221" fillId="0" borderId="37" xfId="0" applyFont="1" applyBorder="1" applyAlignment="1">
      <alignment horizontal="center" vertical="center"/>
    </xf>
    <xf numFmtId="0" fontId="223" fillId="3" borderId="35" xfId="0" applyFont="1" applyFill="1" applyBorder="1" applyAlignment="1">
      <alignment horizontal="center" vertical="center"/>
    </xf>
    <xf numFmtId="44" fontId="229" fillId="3" borderId="0" xfId="2" applyFont="1" applyFill="1" applyBorder="1" applyAlignment="1">
      <alignment horizontal="center" vertical="center"/>
    </xf>
    <xf numFmtId="0" fontId="221" fillId="12" borderId="38" xfId="0" applyFont="1" applyFill="1" applyBorder="1" applyAlignment="1">
      <alignment horizontal="center" vertical="center"/>
    </xf>
    <xf numFmtId="0" fontId="22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21" fillId="0" borderId="39" xfId="0" applyFont="1" applyBorder="1" applyAlignment="1">
      <alignment horizontal="center" vertical="center"/>
    </xf>
    <xf numFmtId="0" fontId="223" fillId="9" borderId="30" xfId="0" applyFont="1" applyFill="1" applyBorder="1" applyAlignment="1">
      <alignment horizontal="center" vertical="center"/>
    </xf>
    <xf numFmtId="0" fontId="230" fillId="0" borderId="0" xfId="0" applyFont="1" applyAlignment="1">
      <alignment horizontal="center"/>
    </xf>
    <xf numFmtId="0" fontId="221" fillId="3" borderId="0" xfId="0" applyFont="1" applyFill="1" applyAlignment="1">
      <alignment vertical="center"/>
    </xf>
    <xf numFmtId="44" fontId="221" fillId="0" borderId="0" xfId="2" applyFont="1" applyFill="1" applyBorder="1" applyAlignment="1">
      <alignment vertical="center"/>
    </xf>
    <xf numFmtId="0" fontId="225" fillId="3" borderId="35" xfId="0" applyFont="1" applyFill="1" applyBorder="1" applyAlignment="1">
      <alignment horizontal="center" vertical="center"/>
    </xf>
    <xf numFmtId="0" fontId="221" fillId="0" borderId="35" xfId="0" applyFont="1" applyBorder="1" applyAlignment="1">
      <alignment horizontal="center" vertical="center"/>
    </xf>
    <xf numFmtId="2" fontId="221" fillId="0" borderId="35" xfId="0" applyNumberFormat="1" applyFont="1" applyBorder="1" applyAlignment="1">
      <alignment horizontal="center" vertical="center"/>
    </xf>
    <xf numFmtId="0" fontId="222" fillId="0" borderId="40" xfId="0" applyFont="1" applyBorder="1" applyAlignment="1">
      <alignment horizontal="center" vertical="center"/>
    </xf>
    <xf numFmtId="0" fontId="221" fillId="0" borderId="40" xfId="0" applyFont="1" applyBorder="1" applyAlignment="1">
      <alignment horizontal="center" vertical="center"/>
    </xf>
    <xf numFmtId="44" fontId="221" fillId="3" borderId="35" xfId="2" applyFont="1" applyFill="1" applyBorder="1" applyAlignment="1">
      <alignment horizontal="center" vertical="center"/>
    </xf>
    <xf numFmtId="0" fontId="221" fillId="0" borderId="35" xfId="0" applyFont="1" applyBorder="1" applyAlignment="1">
      <alignment horizontal="center" vertical="top"/>
    </xf>
    <xf numFmtId="44" fontId="223" fillId="3" borderId="0" xfId="2" applyFont="1" applyFill="1" applyBorder="1" applyAlignment="1">
      <alignment horizontal="center" vertical="center"/>
    </xf>
    <xf numFmtId="0" fontId="222" fillId="0" borderId="41" xfId="0" applyFont="1" applyBorder="1" applyAlignment="1">
      <alignment horizontal="center" vertical="center"/>
    </xf>
    <xf numFmtId="0" fontId="221" fillId="0" borderId="42" xfId="0" applyFont="1" applyBorder="1" applyAlignment="1">
      <alignment horizontal="center" vertical="center"/>
    </xf>
    <xf numFmtId="44" fontId="223" fillId="3" borderId="35" xfId="2" applyFont="1" applyFill="1" applyBorder="1" applyAlignment="1">
      <alignment horizontal="center" vertical="center"/>
    </xf>
    <xf numFmtId="0" fontId="229" fillId="0" borderId="2" xfId="0" applyFont="1" applyBorder="1" applyAlignment="1">
      <alignment horizontal="center" vertical="center"/>
    </xf>
    <xf numFmtId="0" fontId="221" fillId="0" borderId="2" xfId="0" applyFont="1" applyBorder="1" applyAlignment="1">
      <alignment horizontal="center" vertical="center"/>
    </xf>
    <xf numFmtId="0" fontId="230" fillId="13" borderId="26" xfId="0" applyFont="1" applyFill="1" applyBorder="1" applyAlignment="1">
      <alignment horizontal="center"/>
    </xf>
    <xf numFmtId="0" fontId="230" fillId="13" borderId="32" xfId="0" applyFont="1" applyFill="1" applyBorder="1" applyAlignment="1">
      <alignment horizontal="center"/>
    </xf>
    <xf numFmtId="0" fontId="221" fillId="0" borderId="43" xfId="0" applyFont="1" applyBorder="1" applyAlignment="1">
      <alignment horizontal="center" vertical="center"/>
    </xf>
    <xf numFmtId="0" fontId="221" fillId="0" borderId="0" xfId="0" applyFont="1"/>
    <xf numFmtId="0" fontId="221" fillId="0" borderId="0" xfId="0" applyFont="1" applyAlignment="1">
      <alignment horizontal="left" vertical="center"/>
    </xf>
    <xf numFmtId="0" fontId="221" fillId="9" borderId="30" xfId="0" applyFont="1" applyFill="1" applyBorder="1" applyAlignment="1">
      <alignment horizontal="center" vertical="center"/>
    </xf>
    <xf numFmtId="0" fontId="221" fillId="14" borderId="30" xfId="0" applyFont="1" applyFill="1" applyBorder="1" applyAlignment="1">
      <alignment horizontal="center" vertical="center"/>
    </xf>
    <xf numFmtId="0" fontId="225" fillId="3" borderId="30" xfId="0" applyFont="1" applyFill="1" applyBorder="1" applyAlignment="1">
      <alignment horizontal="center" vertical="center"/>
    </xf>
    <xf numFmtId="0" fontId="224" fillId="0" borderId="0" xfId="0" applyFont="1" applyAlignment="1">
      <alignment horizontal="center"/>
    </xf>
    <xf numFmtId="0" fontId="224" fillId="0" borderId="0" xfId="0" applyFont="1" applyAlignment="1">
      <alignment horizontal="left"/>
    </xf>
    <xf numFmtId="0" fontId="224" fillId="0" borderId="0" xfId="0" applyFont="1" applyAlignment="1">
      <alignment horizontal="center" vertical="center"/>
    </xf>
    <xf numFmtId="0" fontId="228" fillId="15" borderId="30" xfId="0" applyFont="1" applyFill="1" applyBorder="1" applyAlignment="1">
      <alignment horizontal="center" vertical="center"/>
    </xf>
    <xf numFmtId="0" fontId="224" fillId="0" borderId="0" xfId="0" applyFont="1" applyAlignment="1">
      <alignment horizontal="right"/>
    </xf>
    <xf numFmtId="49" fontId="224" fillId="0" borderId="0" xfId="0" applyNumberFormat="1" applyFont="1"/>
    <xf numFmtId="0" fontId="225" fillId="0" borderId="0" xfId="12"/>
    <xf numFmtId="0" fontId="225" fillId="0" borderId="0" xfId="27" applyAlignment="1">
      <alignment horizontal="left"/>
    </xf>
    <xf numFmtId="0" fontId="221" fillId="0" borderId="44" xfId="0" applyFont="1" applyBorder="1" applyAlignment="1">
      <alignment horizontal="center" vertical="center"/>
    </xf>
    <xf numFmtId="0" fontId="221" fillId="0" borderId="45" xfId="0" applyFont="1" applyBorder="1" applyAlignment="1">
      <alignment horizontal="center" vertical="center"/>
    </xf>
    <xf numFmtId="0" fontId="224" fillId="0" borderId="45" xfId="0" applyFont="1" applyBorder="1"/>
    <xf numFmtId="0" fontId="224" fillId="0" borderId="45" xfId="0" applyFont="1" applyBorder="1" applyAlignment="1">
      <alignment horizontal="left"/>
    </xf>
    <xf numFmtId="0" fontId="224" fillId="0" borderId="45" xfId="0" applyFont="1" applyBorder="1" applyAlignment="1">
      <alignment horizontal="center" vertical="center"/>
    </xf>
    <xf numFmtId="169" fontId="221" fillId="0" borderId="2" xfId="0" applyNumberFormat="1" applyFont="1" applyBorder="1" applyAlignment="1">
      <alignment horizontal="center" vertical="center"/>
    </xf>
    <xf numFmtId="169" fontId="221" fillId="0" borderId="0" xfId="0" applyNumberFormat="1" applyFont="1" applyAlignment="1">
      <alignment horizontal="center" vertical="center"/>
    </xf>
    <xf numFmtId="0" fontId="225" fillId="0" borderId="0" xfId="21" applyAlignment="1">
      <alignment horizontal="center"/>
    </xf>
    <xf numFmtId="0" fontId="231" fillId="16" borderId="0" xfId="5" applyFont="1" applyBorder="1"/>
    <xf numFmtId="0" fontId="225" fillId="0" borderId="0" xfId="10" applyAlignment="1">
      <alignment horizontal="left" vertical="center"/>
    </xf>
    <xf numFmtId="0" fontId="225" fillId="0" borderId="0" xfId="28" applyAlignment="1">
      <alignment horizontal="left"/>
    </xf>
    <xf numFmtId="0" fontId="224" fillId="0" borderId="45" xfId="0" applyFont="1" applyBorder="1" applyAlignment="1">
      <alignment horizontal="center"/>
    </xf>
    <xf numFmtId="0" fontId="230" fillId="13" borderId="27" xfId="0" applyFont="1" applyFill="1" applyBorder="1" applyAlignment="1">
      <alignment horizontal="center"/>
    </xf>
    <xf numFmtId="0" fontId="228" fillId="3" borderId="47" xfId="0" applyFont="1" applyFill="1" applyBorder="1" applyAlignment="1">
      <alignment horizontal="center" vertical="center"/>
    </xf>
    <xf numFmtId="0" fontId="229" fillId="0" borderId="0" xfId="0" applyFont="1" applyAlignment="1">
      <alignment horizontal="left" vertical="center"/>
    </xf>
    <xf numFmtId="0" fontId="225" fillId="0" borderId="0" xfId="26"/>
    <xf numFmtId="0" fontId="225" fillId="0" borderId="0" xfId="23" applyAlignment="1">
      <alignment horizontal="left"/>
    </xf>
    <xf numFmtId="0" fontId="225" fillId="0" borderId="0" xfId="24" applyAlignment="1">
      <alignment horizontal="left"/>
    </xf>
    <xf numFmtId="0" fontId="225" fillId="0" borderId="0" xfId="26" applyAlignment="1">
      <alignment horizontal="center"/>
    </xf>
    <xf numFmtId="0" fontId="224" fillId="17" borderId="0" xfId="6" applyFont="1" applyBorder="1" applyAlignment="1">
      <alignment horizontal="center"/>
    </xf>
    <xf numFmtId="0" fontId="225" fillId="0" borderId="0" xfId="11" applyAlignment="1">
      <alignment horizontal="left" vertical="center"/>
    </xf>
    <xf numFmtId="0" fontId="228" fillId="3" borderId="48" xfId="0" applyFont="1" applyFill="1" applyBorder="1" applyAlignment="1">
      <alignment horizontal="center" vertical="center"/>
    </xf>
    <xf numFmtId="0" fontId="230" fillId="0" borderId="49" xfId="0" applyFont="1" applyBorder="1" applyAlignment="1">
      <alignment horizontal="center" vertical="center"/>
    </xf>
    <xf numFmtId="0" fontId="230" fillId="0" borderId="22" xfId="0" applyFont="1" applyBorder="1" applyAlignment="1">
      <alignment horizontal="center" vertical="center"/>
    </xf>
    <xf numFmtId="0" fontId="230" fillId="0" borderId="43" xfId="0" applyFont="1" applyBorder="1" applyAlignment="1">
      <alignment horizontal="center" vertical="center"/>
    </xf>
    <xf numFmtId="0" fontId="232" fillId="0" borderId="0" xfId="0" applyFont="1" applyAlignment="1">
      <alignment horizontal="center" vertical="center"/>
    </xf>
    <xf numFmtId="0" fontId="222" fillId="3" borderId="30" xfId="0" applyFont="1" applyFill="1" applyBorder="1" applyAlignment="1">
      <alignment horizontal="center" vertical="center"/>
    </xf>
    <xf numFmtId="0" fontId="221" fillId="3" borderId="31" xfId="0" applyFont="1" applyFill="1" applyBorder="1" applyAlignment="1">
      <alignment horizontal="center" vertical="center"/>
    </xf>
    <xf numFmtId="0" fontId="221" fillId="3" borderId="30" xfId="0" applyFont="1" applyFill="1" applyBorder="1" applyAlignment="1">
      <alignment horizontal="center" vertical="center"/>
    </xf>
    <xf numFmtId="0" fontId="229" fillId="0" borderId="0" xfId="0" applyFont="1" applyAlignment="1">
      <alignment horizontal="center" vertical="center"/>
    </xf>
    <xf numFmtId="0" fontId="222" fillId="0" borderId="2" xfId="0" applyFont="1" applyBorder="1" applyAlignment="1">
      <alignment horizontal="center" vertical="center"/>
    </xf>
    <xf numFmtId="0" fontId="231" fillId="0" borderId="0" xfId="5" applyFont="1" applyFill="1" applyBorder="1"/>
    <xf numFmtId="0" fontId="221" fillId="3" borderId="45" xfId="0" applyFont="1" applyFill="1" applyBorder="1" applyAlignment="1">
      <alignment horizontal="center" vertical="center"/>
    </xf>
    <xf numFmtId="0" fontId="221" fillId="0" borderId="49" xfId="0" applyFont="1" applyBorder="1" applyAlignment="1">
      <alignment horizontal="center" vertical="center"/>
    </xf>
    <xf numFmtId="0" fontId="221" fillId="0" borderId="22" xfId="0" applyFont="1" applyBorder="1" applyAlignment="1">
      <alignment horizontal="center" vertical="center"/>
    </xf>
    <xf numFmtId="49" fontId="221" fillId="3" borderId="0" xfId="0" applyNumberFormat="1" applyFont="1" applyFill="1" applyAlignment="1">
      <alignment horizontal="center" vertical="center"/>
    </xf>
    <xf numFmtId="0" fontId="225" fillId="0" borderId="0" xfId="0" applyFont="1" applyAlignment="1">
      <alignment horizontal="center" vertical="center"/>
    </xf>
    <xf numFmtId="0" fontId="229" fillId="3" borderId="0" xfId="0" applyFont="1" applyFill="1" applyAlignment="1">
      <alignment horizontal="center" vertical="center"/>
    </xf>
    <xf numFmtId="0" fontId="233" fillId="0" borderId="31" xfId="0" applyFont="1" applyBorder="1" applyAlignment="1">
      <alignment horizontal="center" vertical="center"/>
    </xf>
    <xf numFmtId="0" fontId="227" fillId="3" borderId="50" xfId="0" applyFont="1" applyFill="1" applyBorder="1" applyAlignment="1">
      <alignment horizontal="center" vertical="center"/>
    </xf>
    <xf numFmtId="0" fontId="224" fillId="0" borderId="22" xfId="0" applyFont="1" applyBorder="1" applyAlignment="1">
      <alignment horizontal="center" vertical="center"/>
    </xf>
    <xf numFmtId="0" fontId="227" fillId="3" borderId="47" xfId="0" applyFont="1" applyFill="1" applyBorder="1" applyAlignment="1">
      <alignment horizontal="center" vertical="center"/>
    </xf>
    <xf numFmtId="2" fontId="228" fillId="3" borderId="47" xfId="0" applyNumberFormat="1" applyFont="1" applyFill="1" applyBorder="1" applyAlignment="1">
      <alignment horizontal="center" vertical="center"/>
    </xf>
    <xf numFmtId="0" fontId="221" fillId="0" borderId="22" xfId="0" applyFont="1" applyBorder="1" applyAlignment="1">
      <alignment horizontal="center" vertical="top"/>
    </xf>
    <xf numFmtId="0" fontId="228" fillId="3" borderId="50" xfId="0" applyFont="1" applyFill="1" applyBorder="1" applyAlignment="1">
      <alignment horizontal="center" vertical="center"/>
    </xf>
    <xf numFmtId="0" fontId="228" fillId="3" borderId="30" xfId="0" applyFont="1" applyFill="1" applyBorder="1" applyAlignment="1">
      <alignment horizontal="center" vertical="center"/>
    </xf>
    <xf numFmtId="0" fontId="221" fillId="3" borderId="34" xfId="0" applyFont="1" applyFill="1" applyBorder="1" applyAlignment="1">
      <alignment horizontal="center" vertical="center"/>
    </xf>
    <xf numFmtId="9" fontId="221" fillId="0" borderId="0" xfId="3" applyFont="1" applyAlignment="1">
      <alignment horizontal="center" vertical="center"/>
    </xf>
    <xf numFmtId="0" fontId="228" fillId="0" borderId="30" xfId="0" applyFont="1" applyBorder="1" applyAlignment="1">
      <alignment horizontal="center" vertical="center"/>
    </xf>
    <xf numFmtId="0" fontId="221" fillId="0" borderId="26" xfId="0" applyFont="1" applyBorder="1" applyAlignment="1">
      <alignment horizontal="center" vertical="center"/>
    </xf>
    <xf numFmtId="0" fontId="221" fillId="0" borderId="41" xfId="0" applyFont="1" applyBorder="1" applyAlignment="1">
      <alignment horizontal="center" vertical="center"/>
    </xf>
    <xf numFmtId="0" fontId="228" fillId="3" borderId="27" xfId="0" applyFont="1" applyFill="1" applyBorder="1" applyAlignment="1">
      <alignment horizontal="center" vertical="center"/>
    </xf>
    <xf numFmtId="0" fontId="223" fillId="18" borderId="0" xfId="0" applyFont="1" applyFill="1" applyAlignment="1">
      <alignment horizontal="center" vertical="center"/>
    </xf>
    <xf numFmtId="0" fontId="221" fillId="18" borderId="0" xfId="0" applyFont="1" applyFill="1" applyAlignment="1">
      <alignment horizontal="center" vertical="center"/>
    </xf>
    <xf numFmtId="44" fontId="221" fillId="18" borderId="0" xfId="2" applyFont="1" applyFill="1" applyBorder="1" applyAlignment="1">
      <alignment horizontal="center" vertical="center"/>
    </xf>
    <xf numFmtId="0" fontId="226" fillId="18" borderId="0" xfId="0" applyFont="1" applyFill="1" applyAlignment="1">
      <alignment horizontal="center" vertical="center"/>
    </xf>
    <xf numFmtId="0" fontId="221" fillId="0" borderId="5" xfId="0" applyFont="1" applyBorder="1" applyAlignment="1">
      <alignment horizontal="center" vertical="top"/>
    </xf>
    <xf numFmtId="0" fontId="228" fillId="0" borderId="35" xfId="0" applyFont="1" applyBorder="1" applyAlignment="1">
      <alignment horizontal="center" vertical="center"/>
    </xf>
    <xf numFmtId="2" fontId="228" fillId="0" borderId="35" xfId="0" applyNumberFormat="1" applyFont="1" applyBorder="1" applyAlignment="1">
      <alignment horizontal="center" vertical="center"/>
    </xf>
    <xf numFmtId="44" fontId="229" fillId="0" borderId="0" xfId="2" applyFont="1" applyFill="1" applyBorder="1" applyAlignment="1">
      <alignment horizontal="center" vertical="center"/>
    </xf>
    <xf numFmtId="44" fontId="221" fillId="3" borderId="0" xfId="2" applyFont="1" applyFill="1" applyAlignment="1">
      <alignment horizontal="center" vertical="center"/>
    </xf>
    <xf numFmtId="0" fontId="206" fillId="19" borderId="2" xfId="0" applyFont="1" applyFill="1" applyBorder="1" applyAlignment="1">
      <alignment horizontal="center" vertical="center" wrapText="1"/>
    </xf>
    <xf numFmtId="0" fontId="206" fillId="19" borderId="2" xfId="0" applyFont="1" applyFill="1" applyBorder="1" applyAlignment="1">
      <alignment horizontal="center" vertical="center"/>
    </xf>
    <xf numFmtId="0" fontId="234" fillId="0" borderId="2" xfId="0" applyFont="1" applyBorder="1" applyAlignment="1">
      <alignment horizontal="left" vertical="center" wrapText="1"/>
    </xf>
    <xf numFmtId="0" fontId="229" fillId="19" borderId="2" xfId="0" applyFont="1" applyFill="1" applyBorder="1" applyAlignment="1">
      <alignment horizontal="center" vertical="center"/>
    </xf>
    <xf numFmtId="0" fontId="230" fillId="13" borderId="43" xfId="0" applyFont="1" applyFill="1" applyBorder="1" applyAlignment="1">
      <alignment horizontal="center"/>
    </xf>
    <xf numFmtId="0" fontId="230" fillId="13" borderId="0" xfId="0" applyFont="1" applyFill="1" applyAlignment="1">
      <alignment horizontal="center"/>
    </xf>
    <xf numFmtId="0" fontId="222" fillId="0" borderId="0" xfId="0" applyFont="1" applyAlignment="1">
      <alignment horizontal="center" vertical="center"/>
    </xf>
    <xf numFmtId="0" fontId="221" fillId="9" borderId="28" xfId="0" applyFont="1" applyFill="1" applyBorder="1" applyAlignment="1">
      <alignment horizontal="center" vertical="center"/>
    </xf>
    <xf numFmtId="0" fontId="230" fillId="13" borderId="47" xfId="0" applyFont="1" applyFill="1" applyBorder="1" applyAlignment="1">
      <alignment horizontal="center"/>
    </xf>
    <xf numFmtId="1" fontId="221" fillId="0" borderId="0" xfId="0" applyNumberFormat="1" applyFont="1" applyAlignment="1">
      <alignment horizontal="center" vertical="center"/>
    </xf>
    <xf numFmtId="0" fontId="221" fillId="9" borderId="2" xfId="0" applyFont="1" applyFill="1" applyBorder="1" applyAlignment="1">
      <alignment horizontal="center" vertical="center"/>
    </xf>
    <xf numFmtId="0" fontId="221" fillId="0" borderId="2" xfId="0" applyFont="1" applyBorder="1" applyAlignment="1">
      <alignment vertical="center"/>
    </xf>
    <xf numFmtId="0" fontId="219" fillId="0" borderId="49" xfId="0" applyFont="1" applyBorder="1" applyAlignment="1">
      <alignment horizontal="center" vertical="center"/>
    </xf>
    <xf numFmtId="0" fontId="219" fillId="0" borderId="43" xfId="0" applyFont="1" applyBorder="1" applyAlignment="1">
      <alignment horizontal="center" vertical="center"/>
    </xf>
    <xf numFmtId="2" fontId="221" fillId="0" borderId="43" xfId="0" applyNumberFormat="1" applyFont="1" applyBorder="1" applyAlignment="1">
      <alignment horizontal="center" vertical="center"/>
    </xf>
    <xf numFmtId="0" fontId="222" fillId="0" borderId="43" xfId="0" applyFont="1" applyBorder="1" applyAlignment="1">
      <alignment horizontal="center" vertical="center"/>
    </xf>
    <xf numFmtId="0" fontId="223" fillId="0" borderId="43" xfId="0" applyFont="1" applyBorder="1" applyAlignment="1">
      <alignment horizontal="center" vertical="center"/>
    </xf>
    <xf numFmtId="0" fontId="223" fillId="3" borderId="43" xfId="0" applyFont="1" applyFill="1" applyBorder="1" applyAlignment="1">
      <alignment horizontal="center" vertical="center"/>
    </xf>
    <xf numFmtId="0" fontId="221" fillId="3" borderId="44" xfId="0" applyFont="1" applyFill="1" applyBorder="1" applyAlignment="1">
      <alignment horizontal="center" vertical="center"/>
    </xf>
    <xf numFmtId="0" fontId="221" fillId="0" borderId="21" xfId="0" applyFont="1" applyBorder="1" applyAlignment="1">
      <alignment horizontal="center" vertical="center"/>
    </xf>
    <xf numFmtId="44" fontId="221" fillId="0" borderId="0" xfId="2" applyFont="1" applyFill="1" applyAlignment="1">
      <alignment horizontal="center" vertical="center"/>
    </xf>
    <xf numFmtId="0" fontId="225" fillId="0" borderId="30" xfId="0" applyFont="1" applyBorder="1" applyAlignment="1">
      <alignment horizontal="center" vertical="center"/>
    </xf>
    <xf numFmtId="0" fontId="223" fillId="0" borderId="45" xfId="0" applyFont="1" applyBorder="1" applyAlignment="1">
      <alignment horizontal="center" vertical="center"/>
    </xf>
    <xf numFmtId="0" fontId="225" fillId="3" borderId="0" xfId="0" applyFont="1" applyFill="1" applyAlignment="1">
      <alignment horizontal="center" vertical="center"/>
    </xf>
    <xf numFmtId="12" fontId="221" fillId="3" borderId="0" xfId="2" applyNumberFormat="1" applyFont="1" applyFill="1" applyAlignment="1">
      <alignment horizontal="center" vertical="center"/>
    </xf>
    <xf numFmtId="0" fontId="236" fillId="0" borderId="2" xfId="0" applyFont="1" applyBorder="1" applyAlignment="1">
      <alignment horizontal="center" vertical="center" wrapText="1"/>
    </xf>
    <xf numFmtId="0" fontId="0" fillId="0" borderId="2" xfId="0" applyBorder="1"/>
    <xf numFmtId="0" fontId="236" fillId="0" borderId="3" xfId="0" applyFont="1" applyBorder="1" applyAlignment="1">
      <alignment horizontal="center" vertical="center" wrapText="1"/>
    </xf>
    <xf numFmtId="171" fontId="23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37" fillId="0" borderId="2" xfId="0" applyFont="1" applyBorder="1" applyAlignment="1">
      <alignment horizontal="center"/>
    </xf>
    <xf numFmtId="0" fontId="238" fillId="0" borderId="0" xfId="0" applyFont="1" applyAlignment="1">
      <alignment horizontal="justify" vertical="center" wrapText="1"/>
    </xf>
    <xf numFmtId="0" fontId="239" fillId="0" borderId="0" xfId="0" applyFont="1" applyAlignment="1">
      <alignment horizontal="justify" vertical="center" wrapText="1"/>
    </xf>
    <xf numFmtId="0" fontId="0" fillId="0" borderId="0" xfId="0" applyAlignment="1">
      <alignment vertical="center" wrapText="1"/>
    </xf>
    <xf numFmtId="3" fontId="239" fillId="0" borderId="0" xfId="0" applyNumberFormat="1" applyFont="1" applyAlignment="1">
      <alignment horizontal="justify" vertical="center" wrapText="1"/>
    </xf>
    <xf numFmtId="0" fontId="237" fillId="0" borderId="0" xfId="0" applyFont="1"/>
    <xf numFmtId="0" fontId="237" fillId="0" borderId="0" xfId="0" applyFont="1" applyAlignment="1">
      <alignment horizontal="center"/>
    </xf>
    <xf numFmtId="0" fontId="24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37" fillId="0" borderId="2" xfId="0" applyFont="1" applyBorder="1" applyAlignment="1">
      <alignment horizontal="center" vertical="center"/>
    </xf>
    <xf numFmtId="0" fontId="235" fillId="0" borderId="2" xfId="0" applyFont="1" applyBorder="1" applyAlignment="1">
      <alignment horizontal="center" vertical="center"/>
    </xf>
    <xf numFmtId="0" fontId="237" fillId="0" borderId="2" xfId="0" applyFont="1" applyBorder="1"/>
    <xf numFmtId="0" fontId="235" fillId="9" borderId="3" xfId="0" applyFont="1" applyFill="1" applyBorder="1" applyAlignment="1">
      <alignment horizontal="center" vertical="center"/>
    </xf>
    <xf numFmtId="0" fontId="235" fillId="9" borderId="2" xfId="0" applyFont="1" applyFill="1" applyBorder="1" applyAlignment="1">
      <alignment horizontal="center" vertical="center"/>
    </xf>
    <xf numFmtId="0" fontId="235" fillId="3" borderId="2" xfId="0" applyFont="1" applyFill="1" applyBorder="1" applyAlignment="1">
      <alignment horizontal="center" vertical="center"/>
    </xf>
    <xf numFmtId="0" fontId="235" fillId="0" borderId="3" xfId="0" applyFont="1" applyBorder="1" applyAlignment="1">
      <alignment horizontal="center" vertical="center"/>
    </xf>
    <xf numFmtId="0" fontId="235" fillId="3" borderId="3" xfId="0" applyFont="1" applyFill="1" applyBorder="1" applyAlignment="1">
      <alignment horizontal="center" vertical="center"/>
    </xf>
    <xf numFmtId="14" fontId="236" fillId="0" borderId="2" xfId="0" applyNumberFormat="1" applyFont="1" applyBorder="1" applyAlignment="1">
      <alignment horizontal="center" vertical="center" wrapText="1"/>
    </xf>
    <xf numFmtId="0" fontId="203" fillId="3" borderId="0" xfId="0" applyFont="1" applyFill="1" applyAlignment="1">
      <alignment horizontal="left" vertical="center" wrapText="1"/>
    </xf>
    <xf numFmtId="0" fontId="241" fillId="0" borderId="0" xfId="0" applyFont="1" applyAlignment="1">
      <alignment horizontal="justify" vertical="center"/>
    </xf>
    <xf numFmtId="0" fontId="240" fillId="0" borderId="2" xfId="0" applyFont="1" applyBorder="1" applyAlignment="1">
      <alignment horizontal="left" vertical="center"/>
    </xf>
    <xf numFmtId="0" fontId="235" fillId="20" borderId="2" xfId="0" applyFont="1" applyFill="1" applyBorder="1" applyAlignment="1">
      <alignment horizontal="center" vertical="center"/>
    </xf>
    <xf numFmtId="0" fontId="237" fillId="20" borderId="2" xfId="0" applyFont="1" applyFill="1" applyBorder="1"/>
    <xf numFmtId="0" fontId="236" fillId="20" borderId="2" xfId="0" applyFont="1" applyFill="1" applyBorder="1" applyAlignment="1">
      <alignment horizontal="center" vertical="center" wrapText="1"/>
    </xf>
    <xf numFmtId="14" fontId="236" fillId="20" borderId="2" xfId="0" applyNumberFormat="1" applyFont="1" applyFill="1" applyBorder="1" applyAlignment="1">
      <alignment horizontal="center" vertical="center" wrapText="1"/>
    </xf>
    <xf numFmtId="0" fontId="237" fillId="20" borderId="2" xfId="0" applyFont="1" applyFill="1" applyBorder="1" applyAlignment="1">
      <alignment horizontal="center" vertical="center"/>
    </xf>
    <xf numFmtId="0" fontId="237" fillId="20" borderId="2" xfId="0" applyFont="1" applyFill="1" applyBorder="1" applyAlignment="1">
      <alignment horizontal="center"/>
    </xf>
    <xf numFmtId="171" fontId="236" fillId="0" borderId="2" xfId="0" applyNumberFormat="1" applyFont="1" applyBorder="1" applyAlignment="1">
      <alignment horizontal="center" vertical="center" wrapText="1"/>
    </xf>
    <xf numFmtId="0" fontId="237" fillId="12" borderId="2" xfId="0" applyFont="1" applyFill="1" applyBorder="1"/>
    <xf numFmtId="171" fontId="240" fillId="0" borderId="2" xfId="0" applyNumberFormat="1" applyFont="1" applyBorder="1" applyAlignment="1">
      <alignment vertical="center"/>
    </xf>
    <xf numFmtId="0" fontId="240" fillId="0" borderId="2" xfId="0" applyFont="1" applyBorder="1" applyAlignment="1">
      <alignment vertical="center"/>
    </xf>
    <xf numFmtId="0" fontId="237" fillId="9" borderId="2" xfId="0" applyFont="1" applyFill="1" applyBorder="1"/>
    <xf numFmtId="0" fontId="0" fillId="20" borderId="2" xfId="0" applyFill="1" applyBorder="1"/>
    <xf numFmtId="0" fontId="0" fillId="20" borderId="0" xfId="0" applyFill="1"/>
    <xf numFmtId="15" fontId="242" fillId="22" borderId="2" xfId="0" applyNumberFormat="1" applyFont="1" applyFill="1" applyBorder="1" applyAlignment="1">
      <alignment vertical="center"/>
    </xf>
    <xf numFmtId="0" fontId="210" fillId="23" borderId="2" xfId="0" applyFont="1" applyFill="1" applyBorder="1" applyAlignment="1">
      <alignment horizontal="center" vertical="center"/>
    </xf>
    <xf numFmtId="0" fontId="206" fillId="24" borderId="2" xfId="0" applyFont="1" applyFill="1" applyBorder="1" applyAlignment="1">
      <alignment horizontal="center" vertical="center" wrapText="1"/>
    </xf>
    <xf numFmtId="0" fontId="210" fillId="0" borderId="2" xfId="0" applyFont="1" applyBorder="1" applyAlignment="1">
      <alignment horizontal="center" vertical="center"/>
    </xf>
    <xf numFmtId="0" fontId="243" fillId="25" borderId="2" xfId="0" applyFont="1" applyFill="1" applyBorder="1" applyAlignment="1">
      <alignment vertical="center" wrapText="1"/>
    </xf>
    <xf numFmtId="14" fontId="235" fillId="0" borderId="28" xfId="0" applyNumberFormat="1" applyFont="1" applyBorder="1" applyAlignment="1">
      <alignment horizontal="center" vertical="center" wrapText="1"/>
    </xf>
    <xf numFmtId="0" fontId="20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43" fillId="25" borderId="48" xfId="0" applyFont="1" applyFill="1" applyBorder="1" applyAlignment="1">
      <alignment vertical="center" wrapText="1"/>
    </xf>
    <xf numFmtId="0" fontId="243" fillId="0" borderId="48" xfId="0" applyFont="1" applyBorder="1" applyAlignment="1">
      <alignment vertical="center" wrapText="1"/>
    </xf>
    <xf numFmtId="0" fontId="210" fillId="0" borderId="2" xfId="0" applyFont="1" applyBorder="1" applyAlignment="1">
      <alignment horizontal="center"/>
    </xf>
    <xf numFmtId="0" fontId="210" fillId="0" borderId="0" xfId="0" applyFont="1" applyAlignment="1">
      <alignment horizontal="left" vertical="top"/>
    </xf>
    <xf numFmtId="0" fontId="210" fillId="0" borderId="2" xfId="0" applyFont="1" applyBorder="1" applyAlignment="1">
      <alignment horizontal="left" vertical="top"/>
    </xf>
    <xf numFmtId="167" fontId="244" fillId="2" borderId="2" xfId="4" applyNumberFormat="1" applyFont="1" applyFill="1" applyBorder="1" applyAlignment="1" applyProtection="1">
      <alignment vertical="center"/>
      <protection hidden="1"/>
    </xf>
    <xf numFmtId="167" fontId="244" fillId="2" borderId="2" xfId="4" applyNumberFormat="1" applyFont="1" applyFill="1" applyBorder="1" applyAlignment="1" applyProtection="1">
      <alignment horizontal="left" vertical="center"/>
      <protection hidden="1"/>
    </xf>
    <xf numFmtId="15" fontId="244" fillId="2" borderId="2" xfId="4" applyNumberFormat="1" applyFont="1" applyFill="1" applyBorder="1" applyAlignment="1" applyProtection="1">
      <alignment horizontal="center" vertical="center"/>
      <protection hidden="1"/>
    </xf>
    <xf numFmtId="1" fontId="244" fillId="2" borderId="2" xfId="4" applyNumberFormat="1" applyFont="1" applyFill="1" applyBorder="1" applyAlignment="1" applyProtection="1">
      <alignment horizontal="center" vertical="center"/>
      <protection hidden="1"/>
    </xf>
    <xf numFmtId="0" fontId="240" fillId="0" borderId="2" xfId="0" applyFont="1" applyBorder="1"/>
    <xf numFmtId="15" fontId="250" fillId="2" borderId="2" xfId="0" applyNumberFormat="1" applyFont="1" applyFill="1" applyBorder="1" applyAlignment="1" applyProtection="1">
      <alignment horizontal="center" vertical="center"/>
      <protection hidden="1"/>
    </xf>
    <xf numFmtId="15" fontId="249" fillId="5" borderId="2" xfId="0" applyNumberFormat="1" applyFont="1" applyFill="1" applyBorder="1" applyAlignment="1" applyProtection="1">
      <alignment horizontal="center" vertical="center" wrapText="1"/>
      <protection hidden="1"/>
    </xf>
    <xf numFmtId="0" fontId="235" fillId="0" borderId="0" xfId="0" applyFont="1" applyAlignment="1">
      <alignment horizontal="center" vertical="center"/>
    </xf>
    <xf numFmtId="0" fontId="0" fillId="0" borderId="2" xfId="0" quotePrefix="1" applyBorder="1" applyAlignment="1">
      <alignment horizontal="center" vertical="center"/>
    </xf>
    <xf numFmtId="44" fontId="221" fillId="0" borderId="0" xfId="2" quotePrefix="1" applyFont="1" applyFill="1" applyBorder="1" applyAlignment="1">
      <alignment horizontal="center" vertical="center"/>
    </xf>
    <xf numFmtId="44" fontId="221" fillId="0" borderId="0" xfId="2" quotePrefix="1" applyFont="1" applyFill="1" applyAlignment="1">
      <alignment horizontal="center" vertical="center"/>
    </xf>
    <xf numFmtId="44" fontId="221" fillId="3" borderId="0" xfId="2" quotePrefix="1" applyFont="1" applyFill="1" applyAlignment="1">
      <alignment horizontal="center" vertical="center"/>
    </xf>
    <xf numFmtId="12" fontId="221" fillId="3" borderId="0" xfId="2" quotePrefix="1" applyNumberFormat="1" applyFont="1" applyFill="1" applyAlignment="1">
      <alignment horizontal="center" vertical="center"/>
    </xf>
    <xf numFmtId="16" fontId="225" fillId="0" borderId="0" xfId="0" quotePrefix="1" applyNumberFormat="1" applyFont="1" applyAlignment="1">
      <alignment horizontal="center" vertical="center"/>
    </xf>
    <xf numFmtId="0" fontId="225" fillId="0" borderId="0" xfId="0" quotePrefix="1" applyFont="1" applyAlignment="1">
      <alignment horizontal="center" vertical="center"/>
    </xf>
    <xf numFmtId="16" fontId="221" fillId="0" borderId="0" xfId="0" quotePrefix="1" applyNumberFormat="1" applyFont="1" applyAlignment="1">
      <alignment horizontal="center" vertical="center"/>
    </xf>
    <xf numFmtId="16" fontId="223" fillId="3" borderId="0" xfId="0" quotePrefix="1" applyNumberFormat="1" applyFont="1" applyFill="1" applyAlignment="1">
      <alignment horizontal="center" vertical="center"/>
    </xf>
    <xf numFmtId="0" fontId="221" fillId="3" borderId="0" xfId="0" quotePrefix="1" applyFont="1" applyFill="1" applyAlignment="1">
      <alignment horizontal="center" vertical="center"/>
    </xf>
    <xf numFmtId="16" fontId="221" fillId="3" borderId="0" xfId="0" quotePrefix="1" applyNumberFormat="1" applyFont="1" applyFill="1" applyAlignment="1">
      <alignment horizontal="center" vertical="center"/>
    </xf>
    <xf numFmtId="0" fontId="221" fillId="0" borderId="0" xfId="0" quotePrefix="1" applyFont="1" applyAlignment="1">
      <alignment horizontal="center" vertical="center"/>
    </xf>
    <xf numFmtId="44" fontId="221" fillId="3" borderId="0" xfId="2" quotePrefix="1" applyFont="1" applyFill="1" applyBorder="1" applyAlignment="1">
      <alignment horizontal="center" vertical="center"/>
    </xf>
    <xf numFmtId="44" fontId="221" fillId="3" borderId="35" xfId="2" quotePrefix="1" applyFont="1" applyFill="1" applyBorder="1" applyAlignment="1">
      <alignment horizontal="center" vertical="center"/>
    </xf>
    <xf numFmtId="12" fontId="221" fillId="3" borderId="0" xfId="2" quotePrefix="1" applyNumberFormat="1" applyFont="1" applyFill="1" applyBorder="1" applyAlignment="1">
      <alignment horizontal="center" vertical="center"/>
    </xf>
    <xf numFmtId="12" fontId="221" fillId="3" borderId="35" xfId="2" quotePrefix="1" applyNumberFormat="1" applyFont="1" applyFill="1" applyBorder="1" applyAlignment="1">
      <alignment horizontal="center" vertical="center"/>
    </xf>
    <xf numFmtId="0" fontId="195" fillId="6" borderId="2" xfId="0" quotePrefix="1" applyFont="1" applyFill="1" applyBorder="1" applyAlignment="1">
      <alignment horizontal="center" vertical="center"/>
    </xf>
    <xf numFmtId="44" fontId="257" fillId="0" borderId="0" xfId="2" quotePrefix="1" applyFont="1" applyFill="1" applyBorder="1" applyAlignment="1">
      <alignment horizontal="center" vertical="center"/>
    </xf>
    <xf numFmtId="44" fontId="257" fillId="0" borderId="0" xfId="2" applyFont="1" applyFill="1" applyBorder="1" applyAlignment="1">
      <alignment horizontal="center" vertical="center"/>
    </xf>
    <xf numFmtId="0" fontId="193" fillId="0" borderId="0" xfId="0" applyFont="1"/>
    <xf numFmtId="0" fontId="228" fillId="0" borderId="0" xfId="0" applyFont="1" applyAlignment="1">
      <alignment horizontal="center" vertical="center"/>
    </xf>
    <xf numFmtId="2" fontId="228" fillId="0" borderId="0" xfId="0" applyNumberFormat="1" applyFont="1" applyAlignment="1">
      <alignment horizontal="center" vertical="center"/>
    </xf>
    <xf numFmtId="0" fontId="228" fillId="0" borderId="32" xfId="0" applyFont="1" applyBorder="1" applyAlignment="1">
      <alignment horizontal="center" vertical="center"/>
    </xf>
    <xf numFmtId="0" fontId="228" fillId="0" borderId="24" xfId="0" applyFont="1" applyBorder="1" applyAlignment="1">
      <alignment horizontal="center" vertical="center"/>
    </xf>
    <xf numFmtId="0" fontId="225" fillId="0" borderId="35" xfId="0" applyFont="1" applyBorder="1" applyAlignment="1">
      <alignment horizontal="center" vertical="center"/>
    </xf>
    <xf numFmtId="44" fontId="221" fillId="0" borderId="35" xfId="2" quotePrefix="1" applyFont="1" applyFill="1" applyBorder="1" applyAlignment="1">
      <alignment horizontal="center" vertical="center"/>
    </xf>
    <xf numFmtId="44" fontId="223" fillId="0" borderId="0" xfId="2" applyFont="1" applyFill="1" applyBorder="1" applyAlignment="1">
      <alignment horizontal="center" vertical="center"/>
    </xf>
    <xf numFmtId="12" fontId="221" fillId="0" borderId="0" xfId="2" quotePrefix="1" applyNumberFormat="1" applyFont="1" applyFill="1" applyBorder="1" applyAlignment="1">
      <alignment horizontal="center" vertical="center"/>
    </xf>
    <xf numFmtId="44" fontId="223" fillId="0" borderId="35" xfId="2" applyFont="1" applyFill="1" applyBorder="1" applyAlignment="1">
      <alignment horizontal="center" vertical="center"/>
    </xf>
    <xf numFmtId="12" fontId="221" fillId="0" borderId="35" xfId="2" quotePrefix="1" applyNumberFormat="1" applyFont="1" applyFill="1" applyBorder="1" applyAlignment="1">
      <alignment horizontal="center" vertical="center"/>
    </xf>
    <xf numFmtId="0" fontId="193" fillId="0" borderId="2" xfId="0" applyFont="1" applyBorder="1"/>
    <xf numFmtId="0" fontId="193" fillId="27" borderId="2" xfId="0" applyFont="1" applyFill="1" applyBorder="1"/>
    <xf numFmtId="0" fontId="193" fillId="27" borderId="25" xfId="0" applyFont="1" applyFill="1" applyBorder="1"/>
    <xf numFmtId="0" fontId="0" fillId="9" borderId="2" xfId="0" applyFill="1" applyBorder="1"/>
    <xf numFmtId="0" fontId="0" fillId="28" borderId="0" xfId="0" applyFill="1"/>
    <xf numFmtId="0" fontId="0" fillId="12" borderId="0" xfId="0" applyFill="1"/>
    <xf numFmtId="0" fontId="193" fillId="0" borderId="2" xfId="0" quotePrefix="1" applyFont="1" applyBorder="1"/>
    <xf numFmtId="0" fontId="210" fillId="0" borderId="2" xfId="0" applyFont="1" applyBorder="1" applyAlignment="1">
      <alignment horizontal="left" vertical="center"/>
    </xf>
    <xf numFmtId="0" fontId="0" fillId="0" borderId="2" xfId="0" applyBorder="1" applyAlignment="1">
      <alignment horizontal="left" vertical="center"/>
    </xf>
    <xf numFmtId="0" fontId="259" fillId="0" borderId="2" xfId="0" applyFont="1" applyBorder="1" applyAlignment="1">
      <alignment horizontal="center" vertical="center"/>
    </xf>
    <xf numFmtId="0" fontId="259" fillId="0" borderId="2" xfId="0" applyFont="1" applyBorder="1" applyAlignment="1">
      <alignment horizontal="left" vertical="center"/>
    </xf>
    <xf numFmtId="0" fontId="259" fillId="0" borderId="2" xfId="0" quotePrefix="1" applyFont="1" applyBorder="1" applyAlignment="1">
      <alignment horizontal="center" vertical="center"/>
    </xf>
    <xf numFmtId="0" fontId="193" fillId="27" borderId="0" xfId="0" applyFont="1" applyFill="1"/>
    <xf numFmtId="0" fontId="0" fillId="0" borderId="46" xfId="0" applyBorder="1"/>
    <xf numFmtId="0" fontId="190" fillId="0" borderId="2" xfId="0" applyFont="1" applyBorder="1" applyAlignment="1">
      <alignment horizontal="center"/>
    </xf>
    <xf numFmtId="0" fontId="190" fillId="0" borderId="0" xfId="0" applyFont="1" applyAlignment="1">
      <alignment horizontal="left" vertical="top"/>
    </xf>
    <xf numFmtId="0" fontId="18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37" fillId="0" borderId="25" xfId="0" applyFont="1" applyBorder="1" applyAlignment="1">
      <alignment horizontal="center"/>
    </xf>
    <xf numFmtId="0" fontId="189" fillId="0" borderId="2" xfId="0" applyFont="1" applyBorder="1"/>
    <xf numFmtId="0" fontId="0" fillId="28" borderId="2" xfId="0" applyFill="1" applyBorder="1"/>
    <xf numFmtId="0" fontId="21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86" fillId="0" borderId="2" xfId="0" applyFont="1" applyBorder="1" applyAlignment="1">
      <alignment horizontal="center"/>
    </xf>
    <xf numFmtId="0" fontId="261" fillId="3" borderId="0" xfId="24" applyFont="1" applyFill="1"/>
    <xf numFmtId="0" fontId="261" fillId="3" borderId="0" xfId="24" applyFont="1" applyFill="1" applyAlignment="1">
      <alignment vertical="center"/>
    </xf>
    <xf numFmtId="49" fontId="262" fillId="0" borderId="0" xfId="0" applyNumberFormat="1" applyFont="1" applyAlignment="1">
      <alignment horizontal="center" vertical="center" wrapText="1"/>
    </xf>
    <xf numFmtId="43" fontId="262" fillId="0" borderId="0" xfId="1" applyFont="1" applyFill="1" applyBorder="1" applyAlignment="1">
      <alignment horizontal="center" vertical="center"/>
    </xf>
    <xf numFmtId="1" fontId="262" fillId="15" borderId="42" xfId="1" applyNumberFormat="1" applyFont="1" applyFill="1" applyBorder="1" applyAlignment="1">
      <alignment horizontal="center" vertical="center"/>
    </xf>
    <xf numFmtId="1" fontId="262" fillId="0" borderId="42" xfId="1" applyNumberFormat="1" applyFont="1" applyFill="1" applyBorder="1" applyAlignment="1">
      <alignment horizontal="center" vertical="center"/>
    </xf>
    <xf numFmtId="1" fontId="262" fillId="21" borderId="42" xfId="1" applyNumberFormat="1" applyFont="1" applyFill="1" applyBorder="1" applyAlignment="1">
      <alignment horizontal="center" vertical="center"/>
    </xf>
    <xf numFmtId="49" fontId="262" fillId="0" borderId="22" xfId="0" applyNumberFormat="1" applyFont="1" applyBorder="1" applyAlignment="1">
      <alignment horizontal="center" vertical="center" wrapText="1"/>
    </xf>
    <xf numFmtId="49" fontId="262" fillId="0" borderId="0" xfId="0" applyNumberFormat="1" applyFont="1" applyAlignment="1">
      <alignment horizontal="center" vertical="center"/>
    </xf>
    <xf numFmtId="0" fontId="261" fillId="0" borderId="0" xfId="0" applyFont="1"/>
    <xf numFmtId="1" fontId="262" fillId="20" borderId="42" xfId="1" applyNumberFormat="1" applyFont="1" applyFill="1" applyBorder="1" applyAlignment="1">
      <alignment horizontal="center" vertical="center"/>
    </xf>
    <xf numFmtId="1" fontId="262" fillId="0" borderId="0" xfId="1" applyNumberFormat="1" applyFont="1" applyFill="1" applyBorder="1" applyAlignment="1">
      <alignment horizontal="center" vertical="center"/>
    </xf>
    <xf numFmtId="0" fontId="263" fillId="0" borderId="22" xfId="0" applyFont="1" applyBorder="1"/>
    <xf numFmtId="0" fontId="263" fillId="0" borderId="50" xfId="0" applyFont="1" applyBorder="1"/>
    <xf numFmtId="0" fontId="263" fillId="0" borderId="0" xfId="0" applyFont="1"/>
    <xf numFmtId="0" fontId="261" fillId="3" borderId="56" xfId="0" applyFont="1" applyFill="1" applyBorder="1" applyAlignment="1">
      <alignment horizontal="left" vertical="center"/>
    </xf>
    <xf numFmtId="0" fontId="263" fillId="0" borderId="47" xfId="0" applyFont="1" applyBorder="1"/>
    <xf numFmtId="0" fontId="261" fillId="3" borderId="0" xfId="24" applyFont="1" applyFill="1" applyAlignment="1">
      <alignment vertical="center" wrapText="1"/>
    </xf>
    <xf numFmtId="0" fontId="262" fillId="3" borderId="0" xfId="0" applyFont="1" applyFill="1"/>
    <xf numFmtId="0" fontId="262" fillId="3" borderId="0" xfId="0" applyFont="1" applyFill="1" applyAlignment="1">
      <alignment horizontal="center"/>
    </xf>
    <xf numFmtId="0" fontId="262" fillId="3" borderId="35" xfId="0" applyFont="1" applyFill="1" applyBorder="1" applyAlignment="1">
      <alignment horizontal="center"/>
    </xf>
    <xf numFmtId="0" fontId="262" fillId="3" borderId="0" xfId="0" applyFont="1" applyFill="1" applyAlignment="1">
      <alignment horizontal="center" vertical="center"/>
    </xf>
    <xf numFmtId="0" fontId="262" fillId="3" borderId="35" xfId="0" applyFont="1" applyFill="1" applyBorder="1" applyAlignment="1">
      <alignment horizontal="left"/>
    </xf>
    <xf numFmtId="0" fontId="261" fillId="3" borderId="0" xfId="24" applyFont="1" applyFill="1" applyAlignment="1">
      <alignment horizontal="left" vertical="center"/>
    </xf>
    <xf numFmtId="0" fontId="261" fillId="3" borderId="32" xfId="24" applyFont="1" applyFill="1" applyBorder="1" applyAlignment="1">
      <alignment vertical="center" wrapText="1"/>
    </xf>
    <xf numFmtId="0" fontId="262" fillId="3" borderId="32" xfId="0" applyFont="1" applyFill="1" applyBorder="1" applyAlignment="1">
      <alignment horizontal="center"/>
    </xf>
    <xf numFmtId="0" fontId="263" fillId="0" borderId="43" xfId="0" applyFont="1" applyBorder="1"/>
    <xf numFmtId="49" fontId="261" fillId="0" borderId="0" xfId="0" applyNumberFormat="1" applyFont="1" applyAlignment="1">
      <alignment horizontal="center" vertical="center" wrapText="1"/>
    </xf>
    <xf numFmtId="49" fontId="261" fillId="0" borderId="0" xfId="0" quotePrefix="1" applyNumberFormat="1" applyFont="1" applyAlignment="1">
      <alignment horizontal="center" vertical="center" wrapText="1"/>
    </xf>
    <xf numFmtId="0" fontId="264" fillId="0" borderId="2" xfId="0" applyFont="1" applyBorder="1" applyAlignment="1">
      <alignment horizontal="center" vertical="center"/>
    </xf>
    <xf numFmtId="0" fontId="264" fillId="0" borderId="14" xfId="0" applyFont="1" applyBorder="1" applyAlignment="1">
      <alignment horizontal="center" vertical="center"/>
    </xf>
    <xf numFmtId="0" fontId="262" fillId="0" borderId="0" xfId="0" applyFont="1" applyAlignment="1">
      <alignment horizontal="center" vertical="center"/>
    </xf>
    <xf numFmtId="0" fontId="262" fillId="0" borderId="0" xfId="0" applyFont="1"/>
    <xf numFmtId="0" fontId="264" fillId="0" borderId="20" xfId="0" applyFont="1" applyBorder="1" applyAlignment="1">
      <alignment horizontal="center" vertical="center"/>
    </xf>
    <xf numFmtId="0" fontId="264" fillId="0" borderId="0" xfId="0" applyFont="1" applyAlignment="1">
      <alignment horizontal="center" vertical="center"/>
    </xf>
    <xf numFmtId="0" fontId="264" fillId="0" borderId="47" xfId="0" applyFont="1" applyBorder="1" applyAlignment="1">
      <alignment horizontal="center" vertical="center"/>
    </xf>
    <xf numFmtId="0" fontId="261" fillId="0" borderId="0" xfId="0" applyFont="1" applyAlignment="1">
      <alignment horizontal="center"/>
    </xf>
    <xf numFmtId="0" fontId="262" fillId="15" borderId="42" xfId="0" applyFont="1" applyFill="1" applyBorder="1" applyAlignment="1">
      <alignment horizontal="center" vertical="center"/>
    </xf>
    <xf numFmtId="0" fontId="262" fillId="0" borderId="42" xfId="0" applyFont="1" applyBorder="1" applyAlignment="1">
      <alignment horizontal="center" vertical="center"/>
    </xf>
    <xf numFmtId="1" fontId="261" fillId="0" borderId="0" xfId="0" quotePrefix="1" applyNumberFormat="1" applyFont="1" applyAlignment="1">
      <alignment horizontal="center" vertical="center" wrapText="1"/>
    </xf>
    <xf numFmtId="0" fontId="261" fillId="0" borderId="0" xfId="0" applyFont="1" applyAlignment="1">
      <alignment vertical="center"/>
    </xf>
    <xf numFmtId="1" fontId="261" fillId="0" borderId="0" xfId="0" applyNumberFormat="1" applyFont="1" applyAlignment="1">
      <alignment horizontal="center"/>
    </xf>
    <xf numFmtId="0" fontId="264" fillId="0" borderId="0" xfId="0" applyFont="1"/>
    <xf numFmtId="0" fontId="262" fillId="0" borderId="0" xfId="0" applyFont="1" applyAlignment="1">
      <alignment horizontal="center"/>
    </xf>
    <xf numFmtId="0" fontId="263" fillId="0" borderId="44" xfId="0" applyFont="1" applyBorder="1"/>
    <xf numFmtId="0" fontId="264" fillId="0" borderId="45" xfId="0" applyFont="1" applyBorder="1"/>
    <xf numFmtId="0" fontId="262" fillId="0" borderId="45" xfId="0" applyFont="1" applyBorder="1"/>
    <xf numFmtId="0" fontId="263" fillId="0" borderId="45" xfId="0" applyFont="1" applyBorder="1"/>
    <xf numFmtId="0" fontId="264" fillId="0" borderId="62" xfId="0" applyFont="1" applyBorder="1" applyAlignment="1">
      <alignment horizontal="center" vertical="center"/>
    </xf>
    <xf numFmtId="0" fontId="264" fillId="0" borderId="45" xfId="0" applyFont="1" applyBorder="1" applyAlignment="1">
      <alignment horizontal="center" vertical="center"/>
    </xf>
    <xf numFmtId="0" fontId="264" fillId="0" borderId="48" xfId="0" applyFont="1" applyBorder="1" applyAlignment="1">
      <alignment horizontal="center" vertical="center"/>
    </xf>
    <xf numFmtId="0" fontId="263" fillId="0" borderId="49" xfId="0" applyFont="1" applyBorder="1"/>
    <xf numFmtId="49" fontId="261" fillId="0" borderId="22" xfId="0" applyNumberFormat="1" applyFont="1" applyBorder="1" applyAlignment="1">
      <alignment horizontal="center" vertical="center" wrapText="1"/>
    </xf>
    <xf numFmtId="0" fontId="262" fillId="0" borderId="22" xfId="0" applyFont="1" applyBorder="1"/>
    <xf numFmtId="0" fontId="264" fillId="0" borderId="21" xfId="0" applyFont="1" applyBorder="1" applyAlignment="1">
      <alignment horizontal="center" vertical="center"/>
    </xf>
    <xf numFmtId="0" fontId="264" fillId="0" borderId="22" xfId="0" applyFont="1" applyBorder="1" applyAlignment="1">
      <alignment horizontal="center" vertical="center"/>
    </xf>
    <xf numFmtId="0" fontId="264" fillId="0" borderId="50" xfId="0" applyFont="1" applyBorder="1" applyAlignment="1">
      <alignment horizontal="center" vertical="center"/>
    </xf>
    <xf numFmtId="0" fontId="261" fillId="0" borderId="0" xfId="0" applyFont="1" applyAlignment="1">
      <alignment horizontal="center" vertical="center"/>
    </xf>
    <xf numFmtId="0" fontId="261" fillId="0" borderId="0" xfId="0" applyFont="1" applyAlignment="1">
      <alignment horizontal="right"/>
    </xf>
    <xf numFmtId="1" fontId="261" fillId="0" borderId="0" xfId="0" applyNumberFormat="1" applyFont="1" applyAlignment="1">
      <alignment horizontal="left"/>
    </xf>
    <xf numFmtId="49" fontId="261" fillId="0" borderId="0" xfId="0" applyNumberFormat="1" applyFont="1" applyAlignment="1">
      <alignment horizontal="center" vertical="center"/>
    </xf>
    <xf numFmtId="0" fontId="261" fillId="0" borderId="0" xfId="0" applyFont="1" applyAlignment="1">
      <alignment horizontal="left"/>
    </xf>
    <xf numFmtId="0" fontId="264" fillId="0" borderId="0" xfId="0" applyFont="1" applyAlignment="1">
      <alignment horizontal="center"/>
    </xf>
    <xf numFmtId="0" fontId="261" fillId="0" borderId="0" xfId="16" applyFont="1" applyAlignment="1">
      <alignment horizontal="center" vertical="center"/>
    </xf>
    <xf numFmtId="0" fontId="265" fillId="0" borderId="0" xfId="0" applyFont="1"/>
    <xf numFmtId="0" fontId="264" fillId="0" borderId="23" xfId="0" applyFont="1" applyBorder="1" applyAlignment="1">
      <alignment horizontal="center" vertical="center"/>
    </xf>
    <xf numFmtId="0" fontId="263" fillId="0" borderId="20" xfId="0" applyFont="1" applyBorder="1"/>
    <xf numFmtId="0" fontId="26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87" fillId="0" borderId="0" xfId="0" applyFont="1" applyAlignment="1">
      <alignment horizontal="left" vertical="top"/>
    </xf>
    <xf numFmtId="0" fontId="193" fillId="0" borderId="2" xfId="0" applyFont="1" applyBorder="1" applyAlignment="1">
      <alignment horizontal="left" vertical="top"/>
    </xf>
    <xf numFmtId="0" fontId="188" fillId="0" borderId="2" xfId="0" applyFont="1" applyBorder="1" applyAlignment="1">
      <alignment horizontal="left" vertical="top"/>
    </xf>
    <xf numFmtId="0" fontId="192" fillId="0" borderId="2" xfId="0" applyFont="1" applyBorder="1" applyAlignment="1">
      <alignment horizontal="left" vertical="top"/>
    </xf>
    <xf numFmtId="0" fontId="191" fillId="0" borderId="2" xfId="0" applyFont="1" applyBorder="1" applyAlignment="1">
      <alignment horizontal="left" vertical="top"/>
    </xf>
    <xf numFmtId="14" fontId="237" fillId="20" borderId="2" xfId="0" applyNumberFormat="1" applyFont="1" applyFill="1" applyBorder="1" applyAlignment="1">
      <alignment horizontal="center" vertical="center"/>
    </xf>
    <xf numFmtId="0" fontId="185" fillId="0" borderId="2" xfId="0" applyFont="1" applyBorder="1" applyAlignment="1">
      <alignment horizontal="center" vertical="center"/>
    </xf>
    <xf numFmtId="0" fontId="184" fillId="0" borderId="2" xfId="0" applyFont="1" applyBorder="1" applyAlignment="1">
      <alignment horizontal="center"/>
    </xf>
    <xf numFmtId="0" fontId="183" fillId="0" borderId="2" xfId="0" applyFont="1" applyBorder="1" applyAlignment="1">
      <alignment horizontal="left" vertical="top"/>
    </xf>
    <xf numFmtId="0" fontId="182" fillId="0" borderId="2" xfId="0" applyFont="1" applyBorder="1" applyAlignment="1">
      <alignment horizontal="center"/>
    </xf>
    <xf numFmtId="0" fontId="203" fillId="0" borderId="0" xfId="0" applyFont="1" applyAlignment="1">
      <alignment horizontal="left" vertical="center" wrapText="1"/>
    </xf>
    <xf numFmtId="0" fontId="181" fillId="0" borderId="2" xfId="0" applyFont="1" applyBorder="1" applyAlignment="1">
      <alignment horizontal="center" vertical="center"/>
    </xf>
    <xf numFmtId="0" fontId="180" fillId="0" borderId="2" xfId="0" applyFont="1" applyBorder="1" applyAlignment="1">
      <alignment horizontal="center"/>
    </xf>
    <xf numFmtId="173" fontId="0" fillId="0" borderId="2" xfId="0" applyNumberFormat="1" applyBorder="1" applyAlignment="1">
      <alignment horizontal="left" vertical="top"/>
    </xf>
    <xf numFmtId="14" fontId="179" fillId="0" borderId="2" xfId="0" applyNumberFormat="1" applyFont="1" applyBorder="1"/>
    <xf numFmtId="0" fontId="21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78" fillId="20" borderId="2" xfId="0" applyFont="1" applyFill="1" applyBorder="1" applyAlignment="1">
      <alignment horizontal="left" vertical="top"/>
    </xf>
    <xf numFmtId="14" fontId="176" fillId="0" borderId="2" xfId="0" applyNumberFormat="1" applyFont="1" applyBorder="1" applyAlignment="1">
      <alignment wrapText="1"/>
    </xf>
    <xf numFmtId="0" fontId="176" fillId="0" borderId="2" xfId="0" applyFont="1" applyBorder="1" applyAlignment="1">
      <alignment horizontal="left" vertical="top"/>
    </xf>
    <xf numFmtId="14" fontId="176" fillId="0" borderId="2" xfId="0" applyNumberFormat="1" applyFont="1" applyBorder="1"/>
    <xf numFmtId="0" fontId="175" fillId="0" borderId="2" xfId="0" applyFont="1" applyBorder="1" applyAlignment="1">
      <alignment horizontal="left" vertical="top"/>
    </xf>
    <xf numFmtId="0" fontId="17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37" fillId="0" borderId="2" xfId="0" applyFont="1" applyBorder="1" applyAlignment="1">
      <alignment vertical="center"/>
    </xf>
    <xf numFmtId="0" fontId="235" fillId="0" borderId="2" xfId="0" applyFont="1" applyBorder="1" applyAlignment="1">
      <alignment vertical="center"/>
    </xf>
    <xf numFmtId="0" fontId="235" fillId="0" borderId="3" xfId="0" applyFont="1" applyBorder="1" applyAlignment="1">
      <alignment vertical="center"/>
    </xf>
    <xf numFmtId="14" fontId="237" fillId="0" borderId="2" xfId="0" applyNumberFormat="1" applyFont="1" applyBorder="1"/>
    <xf numFmtId="0" fontId="190" fillId="9" borderId="2" xfId="0" applyFont="1" applyFill="1" applyBorder="1" applyAlignment="1">
      <alignment horizontal="left" vertical="top"/>
    </xf>
    <xf numFmtId="0" fontId="173" fillId="0" borderId="2" xfId="0" applyFont="1" applyBorder="1"/>
    <xf numFmtId="0" fontId="173" fillId="0" borderId="2" xfId="0" applyFont="1" applyBorder="1" applyAlignment="1">
      <alignment horizontal="center"/>
    </xf>
    <xf numFmtId="0" fontId="237" fillId="0" borderId="2" xfId="0" applyFont="1" applyBorder="1" applyAlignment="1">
      <alignment horizontal="left"/>
    </xf>
    <xf numFmtId="0" fontId="173" fillId="9" borderId="2" xfId="0" applyFont="1" applyFill="1" applyBorder="1" applyAlignment="1">
      <alignment horizontal="left" vertical="top"/>
    </xf>
    <xf numFmtId="0" fontId="173" fillId="0" borderId="2" xfId="0" applyFont="1" applyBorder="1" applyAlignment="1">
      <alignment horizontal="left" vertical="top"/>
    </xf>
    <xf numFmtId="14" fontId="173" fillId="0" borderId="2" xfId="0" applyNumberFormat="1" applyFont="1" applyBorder="1" applyAlignment="1">
      <alignment horizontal="left" vertical="top" wrapText="1"/>
    </xf>
    <xf numFmtId="0" fontId="172" fillId="20" borderId="2" xfId="0" applyFont="1" applyFill="1" applyBorder="1" applyAlignment="1">
      <alignment horizontal="left" vertical="top"/>
    </xf>
    <xf numFmtId="0" fontId="172" fillId="0" borderId="2" xfId="0" applyFont="1" applyBorder="1" applyAlignment="1">
      <alignment horizontal="left" vertical="top"/>
    </xf>
    <xf numFmtId="0" fontId="241" fillId="0" borderId="2" xfId="0" applyFont="1" applyBorder="1" applyAlignment="1">
      <alignment horizontal="left" vertical="center"/>
    </xf>
    <xf numFmtId="0" fontId="240" fillId="0" borderId="2" xfId="0" applyFont="1" applyBorder="1" applyAlignment="1">
      <alignment horizontal="center" vertical="center"/>
    </xf>
    <xf numFmtId="0" fontId="261" fillId="20" borderId="0" xfId="0" applyFont="1" applyFill="1"/>
    <xf numFmtId="0" fontId="171" fillId="0" borderId="2" xfId="0" applyFont="1" applyBorder="1"/>
    <xf numFmtId="0" fontId="264" fillId="9" borderId="0" xfId="0" applyFont="1" applyFill="1"/>
    <xf numFmtId="0" fontId="264" fillId="20" borderId="0" xfId="0" applyFont="1" applyFill="1"/>
    <xf numFmtId="1" fontId="269" fillId="0" borderId="42" xfId="1" applyNumberFormat="1" applyFont="1" applyFill="1" applyBorder="1" applyAlignment="1">
      <alignment horizontal="center" vertical="center"/>
    </xf>
    <xf numFmtId="0" fontId="170" fillId="0" borderId="2" xfId="0" applyFont="1" applyBorder="1" applyAlignment="1">
      <alignment horizontal="center"/>
    </xf>
    <xf numFmtId="1" fontId="270" fillId="0" borderId="42" xfId="1" applyNumberFormat="1" applyFont="1" applyFill="1" applyBorder="1" applyAlignment="1">
      <alignment horizontal="center" vertical="center"/>
    </xf>
    <xf numFmtId="0" fontId="169" fillId="0" borderId="2" xfId="0" applyFont="1" applyBorder="1" applyAlignment="1">
      <alignment horizontal="center"/>
    </xf>
    <xf numFmtId="0" fontId="168" fillId="0" borderId="2" xfId="0" applyFont="1" applyBorder="1" applyAlignment="1">
      <alignment horizontal="center"/>
    </xf>
    <xf numFmtId="0" fontId="240" fillId="20" borderId="2" xfId="0" applyFont="1" applyFill="1" applyBorder="1"/>
    <xf numFmtId="0" fontId="167" fillId="0" borderId="2" xfId="0" applyFont="1" applyBorder="1" applyAlignment="1">
      <alignment horizontal="center"/>
    </xf>
    <xf numFmtId="0" fontId="166" fillId="0" borderId="2" xfId="0" applyFont="1" applyBorder="1" applyAlignment="1">
      <alignment horizontal="center"/>
    </xf>
    <xf numFmtId="0" fontId="271" fillId="0" borderId="42" xfId="0" applyFont="1" applyBorder="1" applyAlignment="1">
      <alignment horizontal="center" vertical="center"/>
    </xf>
    <xf numFmtId="0" fontId="240" fillId="20" borderId="2" xfId="0" applyFont="1" applyFill="1" applyBorder="1" applyAlignment="1">
      <alignment horizontal="center" vertical="center"/>
    </xf>
    <xf numFmtId="14" fontId="240" fillId="0" borderId="2" xfId="0" applyNumberFormat="1" applyFont="1" applyBorder="1" applyAlignment="1">
      <alignment horizontal="center" vertical="center"/>
    </xf>
    <xf numFmtId="0" fontId="240" fillId="20" borderId="2" xfId="0" applyFont="1" applyFill="1" applyBorder="1" applyAlignment="1">
      <alignment horizontal="left" vertical="center" wrapText="1"/>
    </xf>
    <xf numFmtId="0" fontId="240" fillId="9" borderId="2" xfId="0" applyFont="1" applyFill="1" applyBorder="1" applyAlignment="1">
      <alignment horizontal="left" vertical="center" wrapText="1"/>
    </xf>
    <xf numFmtId="0" fontId="0" fillId="0" borderId="2" xfId="0" applyBorder="1" applyAlignment="1">
      <alignment horizontal="left" wrapText="1"/>
    </xf>
    <xf numFmtId="0" fontId="240" fillId="20" borderId="46" xfId="0" applyFont="1" applyFill="1" applyBorder="1" applyAlignment="1">
      <alignment horizontal="left" vertical="center" wrapText="1"/>
    </xf>
    <xf numFmtId="0" fontId="19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36" fillId="0" borderId="2" xfId="0" applyFont="1" applyBorder="1" applyAlignment="1">
      <alignment horizontal="center" vertical="center"/>
    </xf>
    <xf numFmtId="0" fontId="261" fillId="9" borderId="0" xfId="0" applyFont="1" applyFill="1"/>
    <xf numFmtId="0" fontId="263" fillId="9" borderId="0" xfId="0" applyFont="1" applyFill="1"/>
    <xf numFmtId="0" fontId="262" fillId="9" borderId="0" xfId="0" applyFont="1" applyFill="1"/>
    <xf numFmtId="0" fontId="165" fillId="0" borderId="2" xfId="0" applyFont="1" applyBorder="1" applyAlignment="1">
      <alignment horizontal="center"/>
    </xf>
    <xf numFmtId="0" fontId="236" fillId="9" borderId="2" xfId="0" applyFont="1" applyFill="1" applyBorder="1" applyAlignment="1">
      <alignment horizontal="center" vertical="center"/>
    </xf>
    <xf numFmtId="0" fontId="0" fillId="0" borderId="0" xfId="0" applyAlignment="1">
      <alignment horizontal="left"/>
    </xf>
    <xf numFmtId="0" fontId="240" fillId="12" borderId="2" xfId="0" applyFont="1" applyFill="1" applyBorder="1" applyAlignment="1">
      <alignment horizontal="center" vertical="center"/>
    </xf>
    <xf numFmtId="0" fontId="198" fillId="12" borderId="2" xfId="0" applyFont="1" applyFill="1" applyBorder="1" applyAlignment="1">
      <alignment horizontal="center" vertical="center"/>
    </xf>
    <xf numFmtId="0" fontId="236" fillId="0" borderId="28" xfId="0" applyFont="1" applyBorder="1" applyAlignment="1">
      <alignment horizontal="left" vertical="center"/>
    </xf>
    <xf numFmtId="0" fontId="210" fillId="0" borderId="2" xfId="0" applyFont="1" applyBorder="1" applyAlignment="1">
      <alignment horizontal="center" vertical="top"/>
    </xf>
    <xf numFmtId="0" fontId="274" fillId="25" borderId="42" xfId="0" applyFont="1" applyFill="1" applyBorder="1" applyAlignment="1">
      <alignment horizontal="center" vertical="center" wrapText="1"/>
    </xf>
    <xf numFmtId="0" fontId="274" fillId="25" borderId="53" xfId="0" applyFont="1" applyFill="1" applyBorder="1" applyAlignment="1">
      <alignment horizontal="center" vertical="center" wrapText="1"/>
    </xf>
    <xf numFmtId="0" fontId="275" fillId="25" borderId="63" xfId="0" applyFont="1" applyFill="1" applyBorder="1" applyAlignment="1">
      <alignment horizontal="center" vertical="center" wrapText="1"/>
    </xf>
    <xf numFmtId="0" fontId="275" fillId="25" borderId="48" xfId="0" applyFont="1" applyFill="1" applyBorder="1" applyAlignment="1">
      <alignment vertical="center" wrapText="1"/>
    </xf>
    <xf numFmtId="0" fontId="275" fillId="25" borderId="48" xfId="0" applyFont="1" applyFill="1" applyBorder="1" applyAlignment="1">
      <alignment horizontal="center" vertical="center" wrapText="1"/>
    </xf>
    <xf numFmtId="0" fontId="276" fillId="25" borderId="48" xfId="0" applyFont="1" applyFill="1" applyBorder="1" applyAlignment="1">
      <alignment horizontal="center" vertical="center" wrapText="1"/>
    </xf>
    <xf numFmtId="0" fontId="268" fillId="25" borderId="48" xfId="0" applyFont="1" applyFill="1" applyBorder="1" applyAlignment="1">
      <alignment vertical="center" wrapText="1"/>
    </xf>
    <xf numFmtId="14" fontId="275" fillId="25" borderId="48" xfId="0" applyNumberFormat="1" applyFont="1" applyFill="1" applyBorder="1" applyAlignment="1">
      <alignment horizontal="center" vertical="center" wrapText="1"/>
    </xf>
    <xf numFmtId="0" fontId="273" fillId="25" borderId="0" xfId="0" applyFont="1" applyFill="1" applyAlignment="1">
      <alignment wrapText="1"/>
    </xf>
    <xf numFmtId="0" fontId="275" fillId="25" borderId="65" xfId="0" applyFont="1" applyFill="1" applyBorder="1" applyAlignment="1">
      <alignment vertical="center" wrapText="1"/>
    </xf>
    <xf numFmtId="0" fontId="268" fillId="9" borderId="0" xfId="0" applyFont="1" applyFill="1" applyAlignment="1">
      <alignment horizontal="right" vertical="center" wrapText="1"/>
    </xf>
    <xf numFmtId="0" fontId="278" fillId="25" borderId="42" xfId="0" applyFont="1" applyFill="1" applyBorder="1" applyAlignment="1">
      <alignment horizontal="center" vertical="center" wrapText="1"/>
    </xf>
    <xf numFmtId="0" fontId="278" fillId="25" borderId="53" xfId="0" applyFont="1" applyFill="1" applyBorder="1" applyAlignment="1">
      <alignment horizontal="center" vertical="center" wrapText="1"/>
    </xf>
    <xf numFmtId="0" fontId="278" fillId="9" borderId="53" xfId="0" applyFont="1" applyFill="1" applyBorder="1" applyAlignment="1">
      <alignment horizontal="center" vertical="center" wrapText="1"/>
    </xf>
    <xf numFmtId="0" fontId="268" fillId="25" borderId="63" xfId="0" applyFont="1" applyFill="1" applyBorder="1" applyAlignment="1">
      <alignment horizontal="center" vertical="center" wrapText="1"/>
    </xf>
    <xf numFmtId="0" fontId="274" fillId="25" borderId="48" xfId="0" applyFont="1" applyFill="1" applyBorder="1" applyAlignment="1">
      <alignment vertical="center" wrapText="1"/>
    </xf>
    <xf numFmtId="0" fontId="268" fillId="25" borderId="48" xfId="0" applyFont="1" applyFill="1" applyBorder="1" applyAlignment="1">
      <alignment horizontal="center" vertical="center" wrapText="1"/>
    </xf>
    <xf numFmtId="15" fontId="268" fillId="25" borderId="48" xfId="0" applyNumberFormat="1" applyFont="1" applyFill="1" applyBorder="1" applyAlignment="1">
      <alignment horizontal="center" vertical="center" wrapText="1"/>
    </xf>
    <xf numFmtId="0" fontId="268" fillId="20" borderId="63" xfId="0" applyFont="1" applyFill="1" applyBorder="1" applyAlignment="1">
      <alignment horizontal="center" vertical="center" wrapText="1"/>
    </xf>
    <xf numFmtId="0" fontId="268" fillId="20" borderId="48" xfId="0" applyFont="1" applyFill="1" applyBorder="1" applyAlignment="1">
      <alignment vertical="center" wrapText="1"/>
    </xf>
    <xf numFmtId="15" fontId="268" fillId="20" borderId="48" xfId="0" applyNumberFormat="1" applyFont="1" applyFill="1" applyBorder="1" applyAlignment="1">
      <alignment horizontal="center" vertical="center" wrapText="1"/>
    </xf>
    <xf numFmtId="0" fontId="268" fillId="20" borderId="48" xfId="0" applyFont="1" applyFill="1" applyBorder="1" applyAlignment="1">
      <alignment horizontal="center" vertical="center" wrapText="1"/>
    </xf>
    <xf numFmtId="0" fontId="240" fillId="28" borderId="2" xfId="0" applyFont="1" applyFill="1" applyBorder="1" applyAlignment="1">
      <alignment horizontal="center" vertical="center"/>
    </xf>
    <xf numFmtId="0" fontId="0" fillId="20" borderId="2" xfId="0" applyFill="1" applyBorder="1" applyAlignment="1">
      <alignment horizontal="center"/>
    </xf>
    <xf numFmtId="0" fontId="171" fillId="20" borderId="2" xfId="0" applyFont="1" applyFill="1" applyBorder="1" applyAlignment="1">
      <alignment horizontal="center"/>
    </xf>
    <xf numFmtId="0" fontId="173" fillId="20" borderId="2" xfId="0" applyFont="1" applyFill="1" applyBorder="1" applyAlignment="1">
      <alignment horizontal="center"/>
    </xf>
    <xf numFmtId="0" fontId="164" fillId="0" borderId="2" xfId="0" applyFont="1" applyBorder="1" applyAlignment="1">
      <alignment horizontal="center"/>
    </xf>
    <xf numFmtId="0" fontId="237" fillId="0" borderId="2" xfId="0" applyFont="1" applyBorder="1" applyAlignment="1">
      <alignment horizontal="left" vertical="center"/>
    </xf>
    <xf numFmtId="0" fontId="240" fillId="20" borderId="2" xfId="0" applyFont="1" applyFill="1" applyBorder="1" applyAlignment="1">
      <alignment horizontal="left" vertical="center"/>
    </xf>
    <xf numFmtId="1" fontId="197" fillId="3" borderId="5" xfId="0" applyNumberFormat="1" applyFont="1" applyFill="1" applyBorder="1" applyAlignment="1">
      <alignment horizontal="center" vertical="center" wrapText="1"/>
    </xf>
    <xf numFmtId="2" fontId="197" fillId="3" borderId="0" xfId="0" applyNumberFormat="1" applyFont="1" applyFill="1" applyAlignment="1">
      <alignment horizontal="left" vertical="center" wrapText="1"/>
    </xf>
    <xf numFmtId="166" fontId="197" fillId="3" borderId="0" xfId="0" applyNumberFormat="1" applyFont="1" applyFill="1" applyAlignment="1">
      <alignment horizontal="center" vertical="center" wrapText="1"/>
    </xf>
    <xf numFmtId="1" fontId="197" fillId="3" borderId="0" xfId="0" applyNumberFormat="1" applyFont="1" applyFill="1" applyAlignment="1">
      <alignment horizontal="center" vertical="center" wrapText="1"/>
    </xf>
    <xf numFmtId="2" fontId="197" fillId="3" borderId="0" xfId="0" applyNumberFormat="1" applyFont="1" applyFill="1" applyAlignment="1">
      <alignment horizontal="center" vertical="center" wrapText="1"/>
    </xf>
    <xf numFmtId="0" fontId="197" fillId="3" borderId="0" xfId="0" applyFont="1" applyFill="1" applyAlignment="1">
      <alignment horizontal="center" vertical="center" wrapText="1"/>
    </xf>
    <xf numFmtId="0" fontId="197" fillId="3" borderId="0" xfId="0" applyFont="1" applyFill="1" applyAlignment="1">
      <alignment horizontal="right" vertical="top" wrapText="1"/>
    </xf>
    <xf numFmtId="0" fontId="197" fillId="3" borderId="0" xfId="0" applyFont="1" applyFill="1" applyAlignment="1">
      <alignment horizontal="center" vertical="top" wrapText="1"/>
    </xf>
    <xf numFmtId="0" fontId="197" fillId="3" borderId="0" xfId="0" applyFont="1" applyFill="1" applyAlignment="1">
      <alignment horizontal="center" vertical="top"/>
    </xf>
    <xf numFmtId="0" fontId="237" fillId="0" borderId="2" xfId="0" applyFont="1" applyBorder="1" applyAlignment="1">
      <alignment horizontal="left" vertical="top"/>
    </xf>
    <xf numFmtId="0" fontId="163" fillId="0" borderId="2" xfId="0" applyFont="1" applyBorder="1" applyAlignment="1">
      <alignment horizontal="center"/>
    </xf>
    <xf numFmtId="0" fontId="237" fillId="3" borderId="2" xfId="0" applyFont="1" applyFill="1" applyBorder="1" applyAlignment="1">
      <alignment vertical="center"/>
    </xf>
    <xf numFmtId="0" fontId="237" fillId="3" borderId="2" xfId="0" applyFont="1" applyFill="1" applyBorder="1"/>
    <xf numFmtId="0" fontId="237" fillId="3" borderId="2" xfId="0" applyFont="1" applyFill="1" applyBorder="1" applyAlignment="1">
      <alignment horizontal="left"/>
    </xf>
    <xf numFmtId="0" fontId="237" fillId="3" borderId="2" xfId="0" applyFont="1" applyFill="1" applyBorder="1" applyAlignment="1">
      <alignment horizontal="left" vertical="center"/>
    </xf>
    <xf numFmtId="14" fontId="237" fillId="3" borderId="2" xfId="0" applyNumberFormat="1" applyFont="1" applyFill="1" applyBorder="1"/>
    <xf numFmtId="14" fontId="237" fillId="3" borderId="2" xfId="0" applyNumberFormat="1" applyFont="1" applyFill="1" applyBorder="1" applyAlignment="1">
      <alignment horizontal="right"/>
    </xf>
    <xf numFmtId="0" fontId="237" fillId="3" borderId="2" xfId="0" applyFont="1" applyFill="1" applyBorder="1" applyAlignment="1">
      <alignment horizontal="center"/>
    </xf>
    <xf numFmtId="0" fontId="237" fillId="3" borderId="2" xfId="0" applyFont="1" applyFill="1" applyBorder="1" applyAlignment="1">
      <alignment horizontal="center" vertical="center"/>
    </xf>
    <xf numFmtId="14" fontId="237" fillId="3" borderId="2" xfId="0" applyNumberFormat="1" applyFont="1" applyFill="1" applyBorder="1" applyAlignment="1">
      <alignment vertical="center"/>
    </xf>
    <xf numFmtId="0" fontId="240" fillId="0" borderId="2" xfId="0" applyFont="1" applyBorder="1" applyAlignment="1">
      <alignment horizontal="left" vertical="center" wrapText="1"/>
    </xf>
    <xf numFmtId="0" fontId="237" fillId="9" borderId="2" xfId="0" applyFont="1" applyFill="1" applyBorder="1" applyAlignment="1">
      <alignment horizontal="left" vertical="top"/>
    </xf>
    <xf numFmtId="0" fontId="237" fillId="9" borderId="2" xfId="0" applyFont="1" applyFill="1" applyBorder="1" applyAlignment="1">
      <alignment horizontal="left"/>
    </xf>
    <xf numFmtId="14" fontId="237" fillId="0" borderId="2" xfId="0" applyNumberFormat="1" applyFont="1" applyBorder="1" applyAlignment="1">
      <alignment vertical="center"/>
    </xf>
    <xf numFmtId="14" fontId="237" fillId="0" borderId="2" xfId="0" applyNumberFormat="1" applyFont="1" applyBorder="1" applyAlignment="1">
      <alignment vertical="top"/>
    </xf>
    <xf numFmtId="0" fontId="237" fillId="0" borderId="2" xfId="0" applyFont="1" applyBorder="1" applyAlignment="1">
      <alignment vertical="top"/>
    </xf>
    <xf numFmtId="14" fontId="237" fillId="0" borderId="2" xfId="0" applyNumberFormat="1" applyFont="1" applyBorder="1" applyAlignment="1">
      <alignment horizontal="right" vertical="center"/>
    </xf>
    <xf numFmtId="0" fontId="237" fillId="0" borderId="3" xfId="0" applyFont="1" applyBorder="1" applyAlignment="1">
      <alignment horizontal="left" vertical="center"/>
    </xf>
    <xf numFmtId="14" fontId="237" fillId="0" borderId="3" xfId="0" applyNumberFormat="1" applyFont="1" applyBorder="1" applyAlignment="1">
      <alignment horizontal="right" vertical="center"/>
    </xf>
    <xf numFmtId="14" fontId="237" fillId="0" borderId="2" xfId="0" applyNumberFormat="1" applyFont="1" applyBorder="1" applyAlignment="1">
      <alignment horizontal="right"/>
    </xf>
    <xf numFmtId="0" fontId="280" fillId="3" borderId="0" xfId="24" applyFont="1" applyFill="1" applyAlignment="1">
      <alignment vertical="center" wrapText="1"/>
    </xf>
    <xf numFmtId="0" fontId="280" fillId="3" borderId="0" xfId="0" applyFont="1" applyFill="1"/>
    <xf numFmtId="0" fontId="280" fillId="3" borderId="0" xfId="0" applyFont="1" applyFill="1" applyAlignment="1">
      <alignment horizontal="center"/>
    </xf>
    <xf numFmtId="0" fontId="282" fillId="3" borderId="0" xfId="0" applyFont="1" applyFill="1" applyAlignment="1">
      <alignment horizontal="center"/>
    </xf>
    <xf numFmtId="0" fontId="281" fillId="3" borderId="0" xfId="0" applyFont="1" applyFill="1" applyAlignment="1">
      <alignment horizontal="center"/>
    </xf>
    <xf numFmtId="0" fontId="282" fillId="3" borderId="0" xfId="24" applyFont="1" applyFill="1" applyAlignment="1">
      <alignment vertical="center" wrapText="1"/>
    </xf>
    <xf numFmtId="0" fontId="284" fillId="3" borderId="0" xfId="0" applyFont="1" applyFill="1" applyAlignment="1">
      <alignment horizontal="center"/>
    </xf>
    <xf numFmtId="0" fontId="282" fillId="3" borderId="0" xfId="24" applyFont="1" applyFill="1"/>
    <xf numFmtId="0" fontId="280" fillId="3" borderId="0" xfId="24" applyFont="1" applyFill="1"/>
    <xf numFmtId="0" fontId="283" fillId="3" borderId="0" xfId="24" applyFont="1" applyFill="1" applyAlignment="1">
      <alignment vertical="center"/>
    </xf>
    <xf numFmtId="0" fontId="283" fillId="3" borderId="0" xfId="24" applyFont="1" applyFill="1"/>
    <xf numFmtId="0" fontId="281" fillId="3" borderId="0" xfId="24" applyFont="1" applyFill="1" applyAlignment="1">
      <alignment vertical="center" wrapText="1"/>
    </xf>
    <xf numFmtId="0" fontId="281" fillId="3" borderId="0" xfId="0" applyFont="1" applyFill="1" applyAlignment="1">
      <alignment horizontal="center" vertical="center"/>
    </xf>
    <xf numFmtId="0" fontId="280" fillId="3" borderId="0" xfId="24" applyFont="1" applyFill="1" applyAlignment="1">
      <alignment vertical="center"/>
    </xf>
    <xf numFmtId="0" fontId="280" fillId="3" borderId="0" xfId="24" applyFont="1" applyFill="1" applyAlignment="1">
      <alignment horizontal="left" vertical="center"/>
    </xf>
    <xf numFmtId="169" fontId="287" fillId="0" borderId="0" xfId="0" applyNumberFormat="1" applyFont="1"/>
    <xf numFmtId="0" fontId="280" fillId="3" borderId="32" xfId="24" applyFont="1" applyFill="1" applyBorder="1" applyAlignment="1">
      <alignment vertical="center" wrapText="1"/>
    </xf>
    <xf numFmtId="0" fontId="280" fillId="3" borderId="32" xfId="0" applyFont="1" applyFill="1" applyBorder="1" applyAlignment="1">
      <alignment horizontal="center"/>
    </xf>
    <xf numFmtId="0" fontId="282" fillId="3" borderId="32" xfId="0" applyFont="1" applyFill="1" applyBorder="1" applyAlignment="1">
      <alignment horizontal="center"/>
    </xf>
    <xf numFmtId="0" fontId="288" fillId="3" borderId="32" xfId="0" applyFont="1" applyFill="1" applyBorder="1" applyAlignment="1">
      <alignment horizontal="left" vertical="center"/>
    </xf>
    <xf numFmtId="0" fontId="288" fillId="3" borderId="32" xfId="0" applyFont="1" applyFill="1" applyBorder="1" applyAlignment="1">
      <alignment horizontal="center" vertical="center"/>
    </xf>
    <xf numFmtId="49" fontId="289" fillId="0" borderId="0" xfId="0" quotePrefix="1" applyNumberFormat="1" applyFont="1" applyAlignment="1">
      <alignment horizontal="center" vertical="center" wrapText="1"/>
    </xf>
    <xf numFmtId="49" fontId="290" fillId="0" borderId="0" xfId="0" applyNumberFormat="1" applyFont="1" applyAlignment="1">
      <alignment horizontal="center" vertical="center" wrapText="1"/>
    </xf>
    <xf numFmtId="49" fontId="289" fillId="0" borderId="0" xfId="0" applyNumberFormat="1" applyFont="1" applyAlignment="1">
      <alignment horizontal="center" vertical="center" wrapText="1"/>
    </xf>
    <xf numFmtId="0" fontId="291" fillId="0" borderId="0" xfId="0" applyFont="1" applyAlignment="1">
      <alignment horizontal="center" vertical="center"/>
    </xf>
    <xf numFmtId="0" fontId="162" fillId="0" borderId="0" xfId="0" applyFont="1"/>
    <xf numFmtId="0" fontId="235" fillId="0" borderId="0" xfId="0" applyFont="1"/>
    <xf numFmtId="43" fontId="235" fillId="0" borderId="0" xfId="1" applyFont="1" applyFill="1" applyBorder="1" applyAlignment="1">
      <alignment horizontal="center" vertical="center"/>
    </xf>
    <xf numFmtId="1" fontId="235" fillId="29" borderId="42" xfId="1" applyNumberFormat="1" applyFont="1" applyFill="1" applyBorder="1" applyAlignment="1">
      <alignment horizontal="center" vertical="center"/>
    </xf>
    <xf numFmtId="1" fontId="289" fillId="0" borderId="0" xfId="0" applyNumberFormat="1" applyFont="1" applyAlignment="1">
      <alignment horizontal="center"/>
    </xf>
    <xf numFmtId="1" fontId="290" fillId="0" borderId="42" xfId="1" applyNumberFormat="1" applyFont="1" applyFill="1" applyBorder="1" applyAlignment="1">
      <alignment horizontal="center" vertical="center"/>
    </xf>
    <xf numFmtId="1" fontId="292" fillId="0" borderId="0" xfId="0" applyNumberFormat="1" applyFont="1" applyAlignment="1">
      <alignment horizontal="center"/>
    </xf>
    <xf numFmtId="0" fontId="235" fillId="29" borderId="42" xfId="0" applyFont="1" applyFill="1" applyBorder="1" applyAlignment="1">
      <alignment horizontal="center" vertical="center"/>
    </xf>
    <xf numFmtId="0" fontId="235" fillId="0" borderId="42" xfId="0" applyFont="1" applyBorder="1" applyAlignment="1">
      <alignment horizontal="center" vertical="center"/>
    </xf>
    <xf numFmtId="0" fontId="210" fillId="0" borderId="20" xfId="0" applyFont="1" applyBorder="1" applyAlignment="1">
      <alignment horizontal="center" vertical="center"/>
    </xf>
    <xf numFmtId="0" fontId="210" fillId="0" borderId="0" xfId="0" applyFont="1" applyAlignment="1">
      <alignment horizontal="center" vertical="center"/>
    </xf>
    <xf numFmtId="0" fontId="293" fillId="0" borderId="43" xfId="0" applyFont="1" applyBorder="1"/>
    <xf numFmtId="0" fontId="289" fillId="0" borderId="0" xfId="0" applyFont="1"/>
    <xf numFmtId="0" fontId="291" fillId="9" borderId="0" xfId="0" applyFont="1" applyFill="1" applyAlignment="1">
      <alignment horizontal="center" vertical="center"/>
    </xf>
    <xf numFmtId="0" fontId="291" fillId="3" borderId="0" xfId="0" applyFont="1" applyFill="1" applyAlignment="1">
      <alignment horizontal="center" vertical="center"/>
    </xf>
    <xf numFmtId="0" fontId="294" fillId="3" borderId="0" xfId="0" applyFont="1" applyFill="1" applyAlignment="1">
      <alignment horizontal="center" vertical="center"/>
    </xf>
    <xf numFmtId="0" fontId="290" fillId="0" borderId="0" xfId="0" applyFont="1"/>
    <xf numFmtId="0" fontId="296" fillId="0" borderId="0" xfId="0" applyFont="1"/>
    <xf numFmtId="0" fontId="269" fillId="0" borderId="0" xfId="0" applyFont="1" applyAlignment="1">
      <alignment horizontal="center" vertical="center"/>
    </xf>
    <xf numFmtId="0" fontId="269" fillId="0" borderId="0" xfId="0" applyFont="1"/>
    <xf numFmtId="43" fontId="269" fillId="0" borderId="0" xfId="1" applyFont="1" applyFill="1" applyBorder="1" applyAlignment="1">
      <alignment horizontal="center" vertical="center"/>
    </xf>
    <xf numFmtId="0" fontId="289" fillId="0" borderId="0" xfId="0" applyFont="1" applyAlignment="1">
      <alignment horizontal="center"/>
    </xf>
    <xf numFmtId="0" fontId="292" fillId="0" borderId="0" xfId="0" applyFont="1" applyAlignment="1">
      <alignment horizontal="center"/>
    </xf>
    <xf numFmtId="0" fontId="269" fillId="0" borderId="42" xfId="0" applyFont="1" applyBorder="1" applyAlignment="1">
      <alignment horizontal="center" vertical="center"/>
    </xf>
    <xf numFmtId="0" fontId="290" fillId="0" borderId="42" xfId="0" applyFont="1" applyBorder="1" applyAlignment="1">
      <alignment horizontal="center" vertical="center"/>
    </xf>
    <xf numFmtId="1" fontId="289" fillId="0" borderId="0" xfId="0" quotePrefix="1" applyNumberFormat="1" applyFont="1" applyAlignment="1">
      <alignment horizontal="center" vertical="center" wrapText="1"/>
    </xf>
    <xf numFmtId="0" fontId="290" fillId="0" borderId="0" xfId="0" applyFont="1" applyAlignment="1">
      <alignment horizontal="center" vertical="center"/>
    </xf>
    <xf numFmtId="0" fontId="289" fillId="0" borderId="0" xfId="0" applyFont="1" applyAlignment="1">
      <alignment vertical="center"/>
    </xf>
    <xf numFmtId="43" fontId="290" fillId="0" borderId="0" xfId="1" applyFont="1" applyFill="1" applyBorder="1" applyAlignment="1">
      <alignment horizontal="center" vertical="center"/>
    </xf>
    <xf numFmtId="0" fontId="294" fillId="0" borderId="0" xfId="0" applyFont="1"/>
    <xf numFmtId="0" fontId="292" fillId="0" borderId="0" xfId="0" applyFont="1"/>
    <xf numFmtId="0" fontId="297" fillId="23" borderId="0" xfId="0" applyFont="1" applyFill="1"/>
    <xf numFmtId="0" fontId="298" fillId="3" borderId="43" xfId="0" applyFont="1" applyFill="1" applyBorder="1" applyAlignment="1">
      <alignment horizontal="center" vertical="center"/>
    </xf>
    <xf numFmtId="0" fontId="298" fillId="3" borderId="0" xfId="0" applyFont="1" applyFill="1" applyAlignment="1">
      <alignment horizontal="center" vertical="center"/>
    </xf>
    <xf numFmtId="0" fontId="293" fillId="0" borderId="0" xfId="0" applyFont="1"/>
    <xf numFmtId="0" fontId="290" fillId="0" borderId="0" xfId="0" applyFont="1" applyAlignment="1">
      <alignment horizontal="center"/>
    </xf>
    <xf numFmtId="0" fontId="294" fillId="0" borderId="20" xfId="0" applyFont="1" applyBorder="1" applyAlignment="1">
      <alignment horizontal="center" vertical="center"/>
    </xf>
    <xf numFmtId="0" fontId="294" fillId="0" borderId="0" xfId="0" applyFont="1" applyAlignment="1">
      <alignment horizontal="center" vertical="center"/>
    </xf>
    <xf numFmtId="0" fontId="294" fillId="0" borderId="2" xfId="0" applyFont="1" applyBorder="1" applyAlignment="1">
      <alignment horizontal="center" vertical="center"/>
    </xf>
    <xf numFmtId="0" fontId="263" fillId="3" borderId="43" xfId="0" applyFont="1" applyFill="1" applyBorder="1"/>
    <xf numFmtId="0" fontId="292" fillId="3" borderId="0" xfId="0" applyFont="1" applyFill="1"/>
    <xf numFmtId="0" fontId="299" fillId="3" borderId="0" xfId="0" applyFont="1" applyFill="1" applyAlignment="1">
      <alignment horizontal="center" vertical="center"/>
    </xf>
    <xf numFmtId="0" fontId="291" fillId="20" borderId="0" xfId="0" applyFont="1" applyFill="1" applyAlignment="1">
      <alignment horizontal="center" vertical="center"/>
    </xf>
    <xf numFmtId="0" fontId="291" fillId="0" borderId="0" xfId="0" applyFont="1"/>
    <xf numFmtId="0" fontId="300" fillId="0" borderId="0" xfId="0" applyFont="1"/>
    <xf numFmtId="49" fontId="291" fillId="0" borderId="0" xfId="0" applyNumberFormat="1" applyFont="1" applyAlignment="1">
      <alignment horizontal="center" vertical="center" wrapText="1"/>
    </xf>
    <xf numFmtId="1" fontId="289" fillId="0" borderId="42" xfId="1" applyNumberFormat="1" applyFont="1" applyFill="1" applyBorder="1" applyAlignment="1">
      <alignment horizontal="center" vertical="center"/>
    </xf>
    <xf numFmtId="1" fontId="290" fillId="21" borderId="42" xfId="1" applyNumberFormat="1" applyFont="1" applyFill="1" applyBorder="1" applyAlignment="1">
      <alignment horizontal="center" vertical="center"/>
    </xf>
    <xf numFmtId="0" fontId="291" fillId="23" borderId="0" xfId="0" applyFont="1" applyFill="1"/>
    <xf numFmtId="0" fontId="301" fillId="3" borderId="0" xfId="0" applyFont="1" applyFill="1" applyAlignment="1">
      <alignment vertical="center"/>
    </xf>
    <xf numFmtId="0" fontId="302" fillId="0" borderId="0" xfId="0" applyFont="1"/>
    <xf numFmtId="0" fontId="289" fillId="0" borderId="0" xfId="0" applyFont="1" applyAlignment="1">
      <alignment horizontal="center" vertical="center"/>
    </xf>
    <xf numFmtId="0" fontId="289" fillId="0" borderId="0" xfId="0" applyFont="1" applyAlignment="1">
      <alignment horizontal="right"/>
    </xf>
    <xf numFmtId="1" fontId="289" fillId="0" borderId="0" xfId="0" applyNumberFormat="1" applyFont="1" applyAlignment="1">
      <alignment horizontal="left"/>
    </xf>
    <xf numFmtId="49" fontId="290" fillId="0" borderId="0" xfId="0" applyNumberFormat="1" applyFont="1" applyAlignment="1">
      <alignment horizontal="center" vertical="center"/>
    </xf>
    <xf numFmtId="49" fontId="289" fillId="0" borderId="0" xfId="0" applyNumberFormat="1" applyFont="1" applyAlignment="1">
      <alignment horizontal="center" vertical="center"/>
    </xf>
    <xf numFmtId="0" fontId="289" fillId="0" borderId="0" xfId="0" applyFont="1" applyAlignment="1">
      <alignment horizontal="left"/>
    </xf>
    <xf numFmtId="0" fontId="290" fillId="0" borderId="63" xfId="0" applyFont="1" applyBorder="1" applyAlignment="1">
      <alignment horizontal="center" vertical="center"/>
    </xf>
    <xf numFmtId="0" fontId="294" fillId="0" borderId="0" xfId="0" applyFont="1" applyAlignment="1">
      <alignment horizontal="center"/>
    </xf>
    <xf numFmtId="0" fontId="291" fillId="0" borderId="0" xfId="0" applyFont="1" applyAlignment="1">
      <alignment horizontal="center"/>
    </xf>
    <xf numFmtId="0" fontId="302" fillId="0" borderId="0" xfId="0" applyFont="1" applyAlignment="1">
      <alignment horizontal="center"/>
    </xf>
    <xf numFmtId="0" fontId="301" fillId="3" borderId="43" xfId="0" applyFont="1" applyFill="1" applyBorder="1" applyAlignment="1">
      <alignment vertical="center"/>
    </xf>
    <xf numFmtId="0" fontId="301" fillId="30" borderId="0" xfId="0" applyFont="1" applyFill="1" applyAlignment="1">
      <alignment vertical="center"/>
    </xf>
    <xf numFmtId="0" fontId="289" fillId="0" borderId="0" xfId="16" applyFont="1" applyAlignment="1">
      <alignment horizontal="center" vertical="center"/>
    </xf>
    <xf numFmtId="0" fontId="303" fillId="0" borderId="0" xfId="0" applyFont="1"/>
    <xf numFmtId="0" fontId="304" fillId="0" borderId="0" xfId="0" applyFont="1"/>
    <xf numFmtId="0" fontId="291" fillId="0" borderId="0" xfId="0" applyFont="1" applyAlignment="1">
      <alignment vertical="center"/>
    </xf>
    <xf numFmtId="0" fontId="292" fillId="0" borderId="0" xfId="0" applyFont="1" applyAlignment="1">
      <alignment vertical="center"/>
    </xf>
    <xf numFmtId="0" fontId="292" fillId="3" borderId="0" xfId="0" applyFont="1" applyFill="1" applyAlignment="1">
      <alignment vertical="center"/>
    </xf>
    <xf numFmtId="0" fontId="269" fillId="3" borderId="0" xfId="0" applyFont="1" applyFill="1" applyAlignment="1">
      <alignment vertical="center"/>
    </xf>
    <xf numFmtId="0" fontId="296" fillId="3" borderId="0" xfId="0" applyFont="1" applyFill="1" applyAlignment="1">
      <alignment vertical="center"/>
    </xf>
    <xf numFmtId="0" fontId="263" fillId="0" borderId="0" xfId="0" applyFont="1" applyAlignment="1">
      <alignment vertical="center"/>
    </xf>
    <xf numFmtId="0" fontId="299" fillId="0" borderId="0" xfId="0" applyFont="1" applyAlignment="1">
      <alignment wrapText="1"/>
    </xf>
    <xf numFmtId="0" fontId="299" fillId="0" borderId="0" xfId="0" applyFont="1" applyAlignment="1">
      <alignment vertical="center"/>
    </xf>
    <xf numFmtId="0" fontId="295" fillId="3" borderId="43" xfId="0" applyFont="1" applyFill="1" applyBorder="1" applyAlignment="1">
      <alignment vertical="center"/>
    </xf>
    <xf numFmtId="0" fontId="295" fillId="30" borderId="0" xfId="0" applyFont="1" applyFill="1" applyAlignment="1">
      <alignment vertical="center"/>
    </xf>
    <xf numFmtId="0" fontId="295" fillId="3" borderId="0" xfId="0" applyFont="1" applyFill="1" applyAlignment="1">
      <alignment vertical="center"/>
    </xf>
    <xf numFmtId="1" fontId="290" fillId="20" borderId="42" xfId="1" applyNumberFormat="1" applyFont="1" applyFill="1" applyBorder="1" applyAlignment="1">
      <alignment horizontal="center" vertical="center"/>
    </xf>
    <xf numFmtId="0" fontId="299" fillId="9" borderId="0" xfId="0" applyFont="1" applyFill="1" applyAlignment="1">
      <alignment horizontal="center" vertical="center"/>
    </xf>
    <xf numFmtId="0" fontId="297" fillId="30" borderId="0" xfId="0" applyFont="1" applyFill="1"/>
    <xf numFmtId="0" fontId="299" fillId="30" borderId="0" xfId="0" applyFont="1" applyFill="1"/>
    <xf numFmtId="1" fontId="303" fillId="0" borderId="42" xfId="1" applyNumberFormat="1" applyFont="1" applyFill="1" applyBorder="1" applyAlignment="1">
      <alignment horizontal="center" vertical="center"/>
    </xf>
    <xf numFmtId="0" fontId="291" fillId="30" borderId="0" xfId="0" applyFont="1" applyFill="1" applyAlignment="1">
      <alignment vertical="center"/>
    </xf>
    <xf numFmtId="1" fontId="289" fillId="0" borderId="0" xfId="0" applyNumberFormat="1" applyFont="1" applyAlignment="1">
      <alignment horizontal="center" vertical="top"/>
    </xf>
    <xf numFmtId="0" fontId="289" fillId="0" borderId="0" xfId="0" applyFont="1" applyAlignment="1">
      <alignment horizontal="center" vertical="top"/>
    </xf>
    <xf numFmtId="0" fontId="270" fillId="9" borderId="0" xfId="0" applyFont="1" applyFill="1" applyAlignment="1">
      <alignment horizontal="center" vertical="center"/>
    </xf>
    <xf numFmtId="0" fontId="270" fillId="0" borderId="43" xfId="0" applyFont="1" applyBorder="1" applyAlignment="1">
      <alignment horizontal="center" vertical="center"/>
    </xf>
    <xf numFmtId="0" fontId="291" fillId="9" borderId="0" xfId="0" applyFont="1" applyFill="1" applyAlignment="1">
      <alignment horizontal="center"/>
    </xf>
    <xf numFmtId="49" fontId="289" fillId="0" borderId="0" xfId="0" applyNumberFormat="1" applyFont="1" applyAlignment="1">
      <alignment horizontal="center"/>
    </xf>
    <xf numFmtId="0" fontId="291" fillId="3" borderId="42" xfId="0" applyFont="1" applyFill="1" applyBorder="1" applyAlignment="1">
      <alignment horizontal="center" vertical="center"/>
    </xf>
    <xf numFmtId="0" fontId="299" fillId="30" borderId="0" xfId="0" applyFont="1" applyFill="1" applyAlignment="1">
      <alignment horizontal="center" vertical="center"/>
    </xf>
    <xf numFmtId="1" fontId="293" fillId="0" borderId="42" xfId="1" applyNumberFormat="1" applyFont="1" applyFill="1" applyBorder="1" applyAlignment="1">
      <alignment horizontal="center" vertical="center"/>
    </xf>
    <xf numFmtId="0" fontId="293" fillId="0" borderId="0" xfId="0" applyFont="1" applyAlignment="1">
      <alignment vertical="center"/>
    </xf>
    <xf numFmtId="49" fontId="305" fillId="0" borderId="0" xfId="0" applyNumberFormat="1" applyFont="1" applyAlignment="1">
      <alignment horizontal="center" vertical="center" wrapText="1"/>
    </xf>
    <xf numFmtId="0" fontId="291" fillId="30" borderId="0" xfId="0" applyFont="1" applyFill="1"/>
    <xf numFmtId="0" fontId="162" fillId="0" borderId="20" xfId="0" applyFont="1" applyBorder="1"/>
    <xf numFmtId="0" fontId="291" fillId="30" borderId="0" xfId="0" applyFont="1" applyFill="1" applyAlignment="1">
      <alignment horizontal="center" vertical="center"/>
    </xf>
    <xf numFmtId="0" fontId="293" fillId="0" borderId="0" xfId="0" applyFont="1" applyAlignment="1">
      <alignment horizontal="left"/>
    </xf>
    <xf numFmtId="0" fontId="291" fillId="0" borderId="42" xfId="0" applyFont="1" applyBorder="1" applyAlignment="1">
      <alignment horizontal="center" vertical="center"/>
    </xf>
    <xf numFmtId="0" fontId="293" fillId="0" borderId="42" xfId="0" applyFont="1" applyBorder="1" applyAlignment="1">
      <alignment horizontal="center" vertical="center"/>
    </xf>
    <xf numFmtId="0" fontId="294" fillId="0" borderId="0" xfId="0" applyFont="1" applyAlignment="1">
      <alignment vertical="center"/>
    </xf>
    <xf numFmtId="0" fontId="294" fillId="0" borderId="0" xfId="0" applyFont="1" applyAlignment="1">
      <alignment horizontal="left"/>
    </xf>
    <xf numFmtId="0" fontId="289" fillId="0" borderId="42" xfId="0" applyFont="1" applyBorder="1" applyAlignment="1">
      <alignment horizontal="center" vertical="center"/>
    </xf>
    <xf numFmtId="0" fontId="291" fillId="9" borderId="0" xfId="0" applyFont="1" applyFill="1"/>
    <xf numFmtId="0" fontId="290" fillId="3" borderId="0" xfId="0" applyFont="1" applyFill="1" applyAlignment="1">
      <alignment horizontal="center" vertical="center"/>
    </xf>
    <xf numFmtId="0" fontId="162" fillId="0" borderId="2" xfId="0" applyFont="1" applyBorder="1"/>
    <xf numFmtId="0" fontId="289" fillId="0" borderId="2" xfId="0" applyFont="1" applyBorder="1" applyAlignment="1">
      <alignment horizontal="center" vertical="center"/>
    </xf>
    <xf numFmtId="1" fontId="289" fillId="0" borderId="2" xfId="1" applyNumberFormat="1" applyFont="1" applyFill="1" applyBorder="1" applyAlignment="1">
      <alignment horizontal="center" vertical="center"/>
    </xf>
    <xf numFmtId="1" fontId="290" fillId="29" borderId="42" xfId="1" applyNumberFormat="1" applyFont="1" applyFill="1" applyBorder="1" applyAlignment="1">
      <alignment horizontal="center" vertical="center"/>
    </xf>
    <xf numFmtId="1" fontId="290" fillId="0" borderId="0" xfId="1" applyNumberFormat="1" applyFont="1" applyFill="1" applyBorder="1" applyAlignment="1">
      <alignment horizontal="center" vertical="center"/>
    </xf>
    <xf numFmtId="0" fontId="290" fillId="29" borderId="42" xfId="0" applyFont="1" applyFill="1" applyBorder="1" applyAlignment="1">
      <alignment horizontal="center" vertical="center"/>
    </xf>
    <xf numFmtId="0" fontId="294" fillId="3" borderId="2" xfId="0" applyFont="1" applyFill="1" applyBorder="1" applyAlignment="1">
      <alignment horizontal="center" vertical="center"/>
    </xf>
    <xf numFmtId="0" fontId="162" fillId="0" borderId="0" xfId="0" applyFont="1" applyAlignment="1">
      <alignment horizontal="left" vertical="top"/>
    </xf>
    <xf numFmtId="0" fontId="162" fillId="0" borderId="2" xfId="0" applyFont="1" applyBorder="1" applyAlignment="1">
      <alignment horizontal="left" vertical="top"/>
    </xf>
    <xf numFmtId="0" fontId="162" fillId="9" borderId="2" xfId="0" applyFont="1" applyFill="1" applyBorder="1" applyAlignment="1">
      <alignment horizontal="left" vertical="top"/>
    </xf>
    <xf numFmtId="14" fontId="162" fillId="0" borderId="2" xfId="0" applyNumberFormat="1" applyFont="1" applyBorder="1" applyAlignment="1">
      <alignment horizontal="left" vertical="top" wrapText="1"/>
    </xf>
    <xf numFmtId="0" fontId="162" fillId="20" borderId="2" xfId="0" applyFont="1" applyFill="1" applyBorder="1" applyAlignment="1">
      <alignment horizontal="left" vertical="top"/>
    </xf>
    <xf numFmtId="14" fontId="162" fillId="0" borderId="2" xfId="0" applyNumberFormat="1" applyFont="1" applyBorder="1"/>
    <xf numFmtId="14" fontId="162" fillId="0" borderId="2" xfId="0" applyNumberFormat="1" applyFont="1" applyBorder="1" applyAlignment="1">
      <alignment wrapText="1"/>
    </xf>
    <xf numFmtId="0" fontId="162" fillId="20" borderId="2" xfId="0" applyFont="1" applyFill="1" applyBorder="1" applyAlignment="1">
      <alignment horizontal="center"/>
    </xf>
    <xf numFmtId="0" fontId="162" fillId="0" borderId="2" xfId="0" applyFont="1" applyBorder="1" applyAlignment="1">
      <alignment horizontal="center"/>
    </xf>
    <xf numFmtId="0" fontId="0" fillId="3" borderId="2" xfId="0" applyFill="1" applyBorder="1"/>
    <xf numFmtId="0" fontId="210" fillId="3" borderId="2" xfId="0" applyFont="1" applyFill="1" applyBorder="1" applyAlignment="1">
      <alignment horizontal="center" vertical="center"/>
    </xf>
    <xf numFmtId="0" fontId="210" fillId="3" borderId="2" xfId="0" applyFont="1" applyFill="1" applyBorder="1" applyAlignment="1">
      <alignment horizontal="center" vertical="center" wrapText="1"/>
    </xf>
    <xf numFmtId="0" fontId="240" fillId="3" borderId="2" xfId="0" applyFont="1" applyFill="1" applyBorder="1" applyAlignment="1">
      <alignment horizontal="center" vertical="center"/>
    </xf>
    <xf numFmtId="0" fontId="236" fillId="3" borderId="2" xfId="0" applyFont="1" applyFill="1" applyBorder="1" applyAlignment="1">
      <alignment horizontal="left" vertical="center"/>
    </xf>
    <xf numFmtId="169" fontId="236" fillId="3" borderId="2" xfId="0" applyNumberFormat="1" applyFont="1" applyFill="1" applyBorder="1" applyAlignment="1">
      <alignment horizontal="center" vertical="center" wrapText="1"/>
    </xf>
    <xf numFmtId="0" fontId="236" fillId="3" borderId="2" xfId="0" applyFont="1" applyFill="1" applyBorder="1" applyAlignment="1">
      <alignment horizontal="center" vertical="center" wrapText="1"/>
    </xf>
    <xf numFmtId="0" fontId="236" fillId="3" borderId="2" xfId="0" applyFont="1" applyFill="1" applyBorder="1" applyAlignment="1">
      <alignment horizontal="left" vertical="center" wrapText="1"/>
    </xf>
    <xf numFmtId="0" fontId="240" fillId="3" borderId="2" xfId="0" applyFont="1" applyFill="1" applyBorder="1" applyAlignment="1">
      <alignment horizontal="left" vertical="center"/>
    </xf>
    <xf numFmtId="0" fontId="240" fillId="3" borderId="2" xfId="0" applyFont="1" applyFill="1" applyBorder="1" applyAlignment="1">
      <alignment horizontal="center" vertical="center" wrapText="1"/>
    </xf>
    <xf numFmtId="0" fontId="240" fillId="3" borderId="2" xfId="0" applyFont="1" applyFill="1" applyBorder="1" applyAlignment="1">
      <alignment horizontal="left" vertical="center" wrapText="1"/>
    </xf>
    <xf numFmtId="169" fontId="240" fillId="3" borderId="2" xfId="0" applyNumberFormat="1" applyFont="1" applyFill="1" applyBorder="1" applyAlignment="1">
      <alignment horizontal="center" vertical="center"/>
    </xf>
    <xf numFmtId="14" fontId="24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36" fillId="3" borderId="2" xfId="0" applyFont="1" applyFill="1" applyBorder="1" applyAlignment="1">
      <alignment horizontal="center" vertical="center"/>
    </xf>
    <xf numFmtId="14" fontId="236" fillId="3" borderId="2" xfId="0" applyNumberFormat="1" applyFont="1" applyFill="1" applyBorder="1" applyAlignment="1">
      <alignment horizontal="center" vertical="center"/>
    </xf>
    <xf numFmtId="0" fontId="240" fillId="3" borderId="46" xfId="0" applyFont="1" applyFill="1" applyBorder="1" applyAlignment="1">
      <alignment horizontal="left" vertical="center" wrapText="1"/>
    </xf>
    <xf numFmtId="169" fontId="199" fillId="3" borderId="2" xfId="0" applyNumberFormat="1" applyFont="1" applyFill="1" applyBorder="1" applyAlignment="1">
      <alignment horizontal="center" vertical="center"/>
    </xf>
    <xf numFmtId="0" fontId="19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36" fillId="0" borderId="2" xfId="0" applyNumberFormat="1" applyFont="1" applyBorder="1" applyAlignment="1">
      <alignment horizontal="center" vertical="center"/>
    </xf>
    <xf numFmtId="14" fontId="21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4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36" fillId="3" borderId="3" xfId="0" applyFont="1" applyFill="1" applyBorder="1" applyAlignment="1">
      <alignment horizontal="left" vertical="center"/>
    </xf>
    <xf numFmtId="0" fontId="236" fillId="3" borderId="3" xfId="0" applyFont="1" applyFill="1" applyBorder="1" applyAlignment="1">
      <alignment horizontal="center" vertical="center"/>
    </xf>
    <xf numFmtId="0" fontId="236" fillId="3" borderId="28" xfId="0" applyFont="1" applyFill="1" applyBorder="1" applyAlignment="1">
      <alignment horizontal="left" vertical="center"/>
    </xf>
    <xf numFmtId="0" fontId="204" fillId="3" borderId="2" xfId="0" applyFont="1" applyFill="1" applyBorder="1" applyAlignment="1">
      <alignment horizontal="center"/>
    </xf>
    <xf numFmtId="173" fontId="204" fillId="3" borderId="2" xfId="0" applyNumberFormat="1" applyFont="1" applyFill="1" applyBorder="1" applyAlignment="1">
      <alignment horizontal="center" vertical="center"/>
    </xf>
    <xf numFmtId="173" fontId="204" fillId="3" borderId="2" xfId="0" applyNumberFormat="1" applyFont="1" applyFill="1" applyBorder="1" applyAlignment="1">
      <alignment horizontal="center"/>
    </xf>
    <xf numFmtId="0" fontId="204" fillId="3" borderId="2" xfId="0" applyFont="1" applyFill="1" applyBorder="1" applyAlignment="1">
      <alignment horizontal="center" vertical="center"/>
    </xf>
    <xf numFmtId="0" fontId="295" fillId="30" borderId="2" xfId="0" applyFont="1" applyFill="1" applyBorder="1" applyAlignment="1">
      <alignment vertical="center"/>
    </xf>
    <xf numFmtId="0" fontId="295" fillId="0" borderId="0" xfId="0" applyFont="1" applyAlignment="1">
      <alignment vertical="center"/>
    </xf>
    <xf numFmtId="0" fontId="291" fillId="0" borderId="0" xfId="0" applyFont="1" applyAlignment="1">
      <alignment vertical="center" wrapText="1"/>
    </xf>
    <xf numFmtId="0" fontId="161" fillId="0" borderId="2" xfId="0" applyFont="1" applyBorder="1" applyAlignment="1">
      <alignment horizontal="center"/>
    </xf>
    <xf numFmtId="0" fontId="160" fillId="0" borderId="2" xfId="0" applyFont="1" applyBorder="1" applyAlignment="1">
      <alignment horizontal="center"/>
    </xf>
    <xf numFmtId="14" fontId="237" fillId="0" borderId="2" xfId="0" applyNumberFormat="1" applyFont="1" applyBorder="1" applyAlignment="1">
      <alignment horizontal="right" vertical="top"/>
    </xf>
    <xf numFmtId="0" fontId="159" fillId="0" borderId="2" xfId="0" applyFont="1" applyBorder="1" applyAlignment="1">
      <alignment horizontal="center"/>
    </xf>
    <xf numFmtId="0" fontId="237" fillId="0" borderId="3" xfId="0" applyFont="1" applyBorder="1" applyAlignment="1">
      <alignment horizontal="left" vertical="top"/>
    </xf>
    <xf numFmtId="0" fontId="237" fillId="0" borderId="3" xfId="0" applyFont="1" applyBorder="1" applyAlignment="1">
      <alignment horizontal="left"/>
    </xf>
    <xf numFmtId="14" fontId="237" fillId="0" borderId="3" xfId="0" applyNumberFormat="1" applyFont="1" applyBorder="1"/>
    <xf numFmtId="0" fontId="158" fillId="0" borderId="2" xfId="0" applyFont="1" applyBorder="1" applyAlignment="1">
      <alignment horizontal="center"/>
    </xf>
    <xf numFmtId="14" fontId="158" fillId="0" borderId="2" xfId="0" applyNumberFormat="1" applyFont="1" applyBorder="1" applyAlignment="1">
      <alignment horizontal="center" vertical="center"/>
    </xf>
    <xf numFmtId="169" fontId="307" fillId="0" borderId="2" xfId="14" applyNumberFormat="1" applyFont="1" applyBorder="1" applyAlignment="1">
      <alignment horizontal="center" vertical="center" wrapText="1"/>
    </xf>
    <xf numFmtId="0" fontId="237" fillId="0" borderId="2" xfId="0" applyFont="1" applyBorder="1" applyAlignment="1">
      <alignment horizontal="center" vertical="top"/>
    </xf>
    <xf numFmtId="0" fontId="237" fillId="0" borderId="3" xfId="0" applyFont="1" applyBorder="1" applyAlignment="1">
      <alignment horizontal="center" vertical="center"/>
    </xf>
    <xf numFmtId="0" fontId="237" fillId="0" borderId="3" xfId="0" applyFont="1" applyBorder="1" applyAlignment="1">
      <alignment horizontal="center"/>
    </xf>
    <xf numFmtId="0" fontId="237" fillId="3" borderId="0" xfId="0" applyFont="1" applyFill="1" applyAlignment="1">
      <alignment horizontal="center" vertical="center"/>
    </xf>
    <xf numFmtId="0" fontId="240" fillId="0" borderId="2" xfId="0" applyFont="1" applyBorder="1" applyAlignment="1">
      <alignment vertical="top"/>
    </xf>
    <xf numFmtId="0" fontId="240" fillId="0" borderId="2" xfId="0" applyFont="1" applyBorder="1" applyAlignment="1">
      <alignment horizontal="left" vertical="top"/>
    </xf>
    <xf numFmtId="0" fontId="308" fillId="3" borderId="2" xfId="0" applyFont="1" applyFill="1" applyBorder="1" applyAlignment="1">
      <alignment horizontal="center" vertical="center"/>
    </xf>
    <xf numFmtId="0" fontId="15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56" fillId="0" borderId="2" xfId="0" applyFont="1" applyBorder="1" applyAlignment="1">
      <alignment horizontal="center"/>
    </xf>
    <xf numFmtId="0" fontId="155" fillId="0" borderId="0" xfId="0" applyFont="1"/>
    <xf numFmtId="0" fontId="237" fillId="3" borderId="3" xfId="0" applyFont="1" applyFill="1" applyBorder="1" applyAlignment="1">
      <alignment horizontal="left"/>
    </xf>
    <xf numFmtId="0" fontId="155" fillId="0" borderId="2" xfId="0" applyFont="1" applyBorder="1"/>
    <xf numFmtId="0" fontId="154" fillId="0" borderId="0" xfId="0" applyFont="1"/>
    <xf numFmtId="0" fontId="154" fillId="0" borderId="2" xfId="0" applyFont="1" applyBorder="1"/>
    <xf numFmtId="0" fontId="295" fillId="30" borderId="25" xfId="0" applyFont="1" applyFill="1" applyBorder="1" applyAlignment="1">
      <alignment vertical="center"/>
    </xf>
    <xf numFmtId="0" fontId="285" fillId="0" borderId="0" xfId="0" applyFont="1" applyAlignment="1">
      <alignment vertical="center"/>
    </xf>
    <xf numFmtId="0" fontId="153" fillId="0" borderId="2" xfId="0" applyFont="1" applyBorder="1" applyAlignment="1">
      <alignment horizontal="center"/>
    </xf>
    <xf numFmtId="0" fontId="309" fillId="0" borderId="0" xfId="0" applyFont="1"/>
    <xf numFmtId="0" fontId="153" fillId="0" borderId="0" xfId="0" applyFont="1"/>
    <xf numFmtId="1" fontId="289" fillId="20" borderId="42" xfId="1" applyNumberFormat="1" applyFont="1" applyFill="1" applyBorder="1" applyAlignment="1">
      <alignment horizontal="center" vertical="center"/>
    </xf>
    <xf numFmtId="0" fontId="152" fillId="0" borderId="0" xfId="0" applyFont="1"/>
    <xf numFmtId="0" fontId="303" fillId="0" borderId="42" xfId="0" applyFont="1" applyBorder="1" applyAlignment="1">
      <alignment horizontal="center" vertical="center"/>
    </xf>
    <xf numFmtId="168" fontId="279" fillId="0" borderId="0" xfId="0" applyNumberFormat="1" applyFont="1" applyAlignment="1">
      <alignment horizontal="center" vertical="center"/>
    </xf>
    <xf numFmtId="168" fontId="279" fillId="20" borderId="0" xfId="0" applyNumberFormat="1" applyFont="1" applyFill="1" applyAlignment="1">
      <alignment horizontal="center" vertical="center"/>
    </xf>
    <xf numFmtId="0" fontId="295" fillId="30" borderId="0" xfId="0" applyFont="1" applyFill="1" applyAlignment="1">
      <alignment horizontal="center" vertical="center"/>
    </xf>
    <xf numFmtId="0" fontId="295" fillId="3" borderId="0" xfId="0" applyFont="1" applyFill="1" applyAlignment="1">
      <alignment horizontal="center" vertical="center"/>
    </xf>
    <xf numFmtId="0" fontId="299" fillId="0" borderId="0" xfId="0" applyFont="1" applyAlignment="1">
      <alignment horizontal="left" vertical="center" wrapText="1"/>
    </xf>
    <xf numFmtId="0" fontId="295" fillId="18" borderId="0" xfId="0" applyFont="1" applyFill="1" applyAlignment="1">
      <alignment horizontal="center" vertical="center"/>
    </xf>
    <xf numFmtId="0" fontId="151" fillId="0" borderId="2" xfId="0" applyFont="1" applyBorder="1" applyAlignment="1">
      <alignment horizontal="center"/>
    </xf>
    <xf numFmtId="0" fontId="150" fillId="0" borderId="2" xfId="0" applyFont="1" applyBorder="1"/>
    <xf numFmtId="0" fontId="296" fillId="0" borderId="0" xfId="0" applyFont="1" applyAlignment="1">
      <alignment horizontal="center"/>
    </xf>
    <xf numFmtId="14" fontId="237" fillId="9" borderId="2" xfId="0" applyNumberFormat="1" applyFont="1" applyFill="1" applyBorder="1"/>
    <xf numFmtId="14" fontId="237" fillId="9" borderId="2" xfId="0" applyNumberFormat="1" applyFont="1" applyFill="1" applyBorder="1" applyAlignment="1">
      <alignment horizontal="right"/>
    </xf>
    <xf numFmtId="14" fontId="237" fillId="9" borderId="3" xfId="0" applyNumberFormat="1" applyFont="1" applyFill="1" applyBorder="1" applyAlignment="1">
      <alignment vertical="center"/>
    </xf>
    <xf numFmtId="14" fontId="237" fillId="9" borderId="2" xfId="0" applyNumberFormat="1" applyFont="1" applyFill="1" applyBorder="1" applyAlignment="1">
      <alignment horizontal="right" vertical="top"/>
    </xf>
    <xf numFmtId="0" fontId="149" fillId="0" borderId="2" xfId="0" applyFont="1" applyBorder="1" applyAlignment="1">
      <alignment horizontal="center"/>
    </xf>
    <xf numFmtId="0" fontId="240" fillId="0" borderId="2" xfId="0" applyFont="1" applyBorder="1" applyAlignment="1">
      <alignment horizontal="left"/>
    </xf>
    <xf numFmtId="0" fontId="148" fillId="0" borderId="2" xfId="0" applyFont="1" applyBorder="1" applyAlignment="1">
      <alignment horizontal="center"/>
    </xf>
    <xf numFmtId="0" fontId="147" fillId="0" borderId="2" xfId="0" applyFont="1" applyBorder="1" applyAlignment="1">
      <alignment horizontal="center"/>
    </xf>
    <xf numFmtId="169" fontId="307" fillId="9" borderId="2" xfId="14" applyNumberFormat="1" applyFont="1" applyFill="1" applyBorder="1" applyAlignment="1">
      <alignment horizontal="center" vertical="center" wrapText="1"/>
    </xf>
    <xf numFmtId="0" fontId="146" fillId="0" borderId="2" xfId="0" applyFont="1" applyBorder="1" applyAlignment="1">
      <alignment horizontal="center"/>
    </xf>
    <xf numFmtId="14" fontId="237" fillId="0" borderId="3" xfId="0" applyNumberFormat="1" applyFont="1" applyBorder="1" applyAlignment="1">
      <alignment horizontal="right" vertical="top"/>
    </xf>
    <xf numFmtId="0" fontId="240" fillId="0" borderId="3" xfId="0" applyFont="1" applyBorder="1" applyAlignment="1">
      <alignment horizontal="left" vertical="top"/>
    </xf>
    <xf numFmtId="0" fontId="237" fillId="0" borderId="2" xfId="0" applyFont="1" applyBorder="1" applyAlignment="1">
      <alignment horizontal="left" vertical="top" wrapText="1"/>
    </xf>
    <xf numFmtId="0" fontId="145" fillId="0" borderId="2" xfId="0" applyFont="1" applyBorder="1" applyAlignment="1">
      <alignment horizontal="center"/>
    </xf>
    <xf numFmtId="0" fontId="144" fillId="0" borderId="2" xfId="0" applyFont="1" applyBorder="1" applyAlignment="1">
      <alignment horizontal="center"/>
    </xf>
    <xf numFmtId="0" fontId="216" fillId="9" borderId="69" xfId="0" applyFont="1" applyFill="1" applyBorder="1" applyAlignment="1">
      <alignment horizontal="center" vertical="center"/>
    </xf>
    <xf numFmtId="0" fontId="216" fillId="9" borderId="70" xfId="0" applyFont="1" applyFill="1" applyBorder="1" applyAlignment="1">
      <alignment horizontal="center" vertical="center" wrapText="1"/>
    </xf>
    <xf numFmtId="0" fontId="216" fillId="9" borderId="71" xfId="0" applyFont="1" applyFill="1" applyBorder="1" applyAlignment="1">
      <alignment horizontal="center" vertical="center"/>
    </xf>
    <xf numFmtId="0" fontId="240" fillId="3" borderId="6" xfId="0" applyFont="1" applyFill="1" applyBorder="1" applyAlignment="1">
      <alignment horizontal="center" vertical="center"/>
    </xf>
    <xf numFmtId="0" fontId="240" fillId="3" borderId="7" xfId="0" applyFont="1" applyFill="1" applyBorder="1" applyAlignment="1">
      <alignment horizontal="left" vertical="center"/>
    </xf>
    <xf numFmtId="169" fontId="240" fillId="3" borderId="7" xfId="0" applyNumberFormat="1" applyFont="1" applyFill="1" applyBorder="1" applyAlignment="1">
      <alignment horizontal="center" vertical="center" wrapText="1"/>
    </xf>
    <xf numFmtId="14" fontId="240" fillId="3" borderId="7" xfId="0" applyNumberFormat="1" applyFont="1" applyFill="1" applyBorder="1" applyAlignment="1">
      <alignment horizontal="center" vertical="center"/>
    </xf>
    <xf numFmtId="0" fontId="240" fillId="3" borderId="13" xfId="0" applyFont="1" applyFill="1" applyBorder="1" applyAlignment="1">
      <alignment horizontal="left" vertical="center" wrapText="1"/>
    </xf>
    <xf numFmtId="0" fontId="240" fillId="3" borderId="8" xfId="0" applyFont="1" applyFill="1" applyBorder="1" applyAlignment="1">
      <alignment horizontal="center" vertical="center"/>
    </xf>
    <xf numFmtId="0" fontId="240" fillId="3" borderId="14" xfId="0" applyFont="1" applyFill="1" applyBorder="1" applyAlignment="1">
      <alignment horizontal="left" vertical="center" wrapText="1"/>
    </xf>
    <xf numFmtId="14" fontId="240" fillId="3" borderId="2" xfId="0" applyNumberFormat="1" applyFont="1" applyFill="1" applyBorder="1" applyAlignment="1">
      <alignment horizontal="left" vertical="center"/>
    </xf>
    <xf numFmtId="0" fontId="0" fillId="0" borderId="0" xfId="0" applyAlignment="1">
      <alignment horizontal="left" vertical="center"/>
    </xf>
    <xf numFmtId="14" fontId="236" fillId="3" borderId="2" xfId="0" applyNumberFormat="1" applyFont="1" applyFill="1" applyBorder="1" applyAlignment="1">
      <alignment horizontal="left" vertical="center"/>
    </xf>
    <xf numFmtId="169" fontId="198" fillId="3" borderId="2" xfId="0" applyNumberFormat="1" applyFont="1" applyFill="1" applyBorder="1" applyAlignment="1">
      <alignment horizontal="center" vertical="center"/>
    </xf>
    <xf numFmtId="0" fontId="240" fillId="3" borderId="10" xfId="0" applyFont="1" applyFill="1" applyBorder="1" applyAlignment="1">
      <alignment horizontal="center" vertical="center"/>
    </xf>
    <xf numFmtId="0" fontId="240" fillId="3" borderId="11" xfId="0" applyFont="1" applyFill="1" applyBorder="1" applyAlignment="1">
      <alignment horizontal="left" vertical="center"/>
    </xf>
    <xf numFmtId="169" fontId="240" fillId="0" borderId="11" xfId="0" applyNumberFormat="1" applyFont="1" applyBorder="1" applyAlignment="1">
      <alignment horizontal="center" vertical="center"/>
    </xf>
    <xf numFmtId="14" fontId="24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40" fillId="3" borderId="16" xfId="0" applyFont="1" applyFill="1" applyBorder="1" applyAlignment="1">
      <alignment horizontal="left" vertical="center" wrapText="1"/>
    </xf>
    <xf numFmtId="0" fontId="0" fillId="3" borderId="51" xfId="0" applyFill="1" applyBorder="1" applyAlignment="1">
      <alignment horizontal="center" vertical="top"/>
    </xf>
    <xf numFmtId="0" fontId="210" fillId="3" borderId="70" xfId="0" applyFont="1" applyFill="1" applyBorder="1" applyAlignment="1">
      <alignment horizontal="center" vertical="center"/>
    </xf>
    <xf numFmtId="0" fontId="143" fillId="0" borderId="2" xfId="0" applyFont="1" applyBorder="1" applyAlignment="1">
      <alignment horizontal="center"/>
    </xf>
    <xf numFmtId="14" fontId="237" fillId="0" borderId="3" xfId="0" applyNumberFormat="1" applyFont="1" applyBorder="1" applyAlignment="1">
      <alignment horizontal="right"/>
    </xf>
    <xf numFmtId="0" fontId="240" fillId="0" borderId="3" xfId="0" applyFont="1" applyBorder="1" applyAlignment="1">
      <alignment horizontal="left"/>
    </xf>
    <xf numFmtId="0" fontId="142" fillId="0" borderId="2" xfId="0" applyFont="1" applyBorder="1" applyAlignment="1">
      <alignment horizontal="center"/>
    </xf>
    <xf numFmtId="0" fontId="240" fillId="0" borderId="46" xfId="0" applyFont="1" applyBorder="1" applyAlignment="1">
      <alignment horizontal="left" vertical="center" wrapText="1"/>
    </xf>
    <xf numFmtId="0" fontId="236" fillId="0" borderId="2" xfId="0" applyFont="1" applyBorder="1" applyAlignment="1">
      <alignment horizontal="left" vertical="center"/>
    </xf>
    <xf numFmtId="169" fontId="236" fillId="0" borderId="2" xfId="0" applyNumberFormat="1" applyFont="1" applyBorder="1" applyAlignment="1">
      <alignment horizontal="center" vertical="center" wrapText="1"/>
    </xf>
    <xf numFmtId="14" fontId="236" fillId="0" borderId="2" xfId="0" applyNumberFormat="1" applyFont="1" applyBorder="1" applyAlignment="1">
      <alignment horizontal="center" vertical="center"/>
    </xf>
    <xf numFmtId="169" fontId="199" fillId="0" borderId="2" xfId="0" applyNumberFormat="1" applyFont="1" applyBorder="1" applyAlignment="1">
      <alignment horizontal="center" vertical="center"/>
    </xf>
    <xf numFmtId="14" fontId="210" fillId="0" borderId="2" xfId="0" applyNumberFormat="1" applyFont="1" applyBorder="1" applyAlignment="1">
      <alignment horizontal="center" vertical="center"/>
    </xf>
    <xf numFmtId="169" fontId="210" fillId="0" borderId="2" xfId="0" applyNumberFormat="1" applyFont="1" applyBorder="1" applyAlignment="1">
      <alignment horizontal="center" vertical="center"/>
    </xf>
    <xf numFmtId="0" fontId="204" fillId="0" borderId="2" xfId="0" applyFont="1" applyBorder="1" applyAlignment="1">
      <alignment horizontal="center"/>
    </xf>
    <xf numFmtId="173" fontId="204" fillId="0" borderId="2" xfId="0" applyNumberFormat="1" applyFont="1" applyBorder="1" applyAlignment="1">
      <alignment horizontal="center" vertical="center"/>
    </xf>
    <xf numFmtId="173" fontId="204" fillId="0" borderId="2" xfId="0" applyNumberFormat="1" applyFont="1" applyBorder="1" applyAlignment="1">
      <alignment horizontal="center"/>
    </xf>
    <xf numFmtId="0" fontId="240" fillId="9" borderId="2" xfId="0" applyFont="1" applyFill="1" applyBorder="1" applyAlignment="1">
      <alignment horizontal="left" vertical="top"/>
    </xf>
    <xf numFmtId="0" fontId="237" fillId="9" borderId="3" xfId="0" applyFont="1" applyFill="1" applyBorder="1" applyAlignment="1">
      <alignment horizontal="left"/>
    </xf>
    <xf numFmtId="0" fontId="141" fillId="0" borderId="2" xfId="0" applyFont="1" applyBorder="1" applyAlignment="1">
      <alignment horizontal="center"/>
    </xf>
    <xf numFmtId="0" fontId="310" fillId="0" borderId="2" xfId="0" applyFont="1" applyBorder="1" applyAlignment="1" applyProtection="1">
      <alignment horizontal="center" vertical="center" wrapText="1"/>
      <protection hidden="1"/>
    </xf>
    <xf numFmtId="0" fontId="310" fillId="0" borderId="2" xfId="0" applyFont="1" applyBorder="1" applyAlignment="1" applyProtection="1">
      <alignment vertical="center" wrapText="1"/>
      <protection hidden="1"/>
    </xf>
    <xf numFmtId="169" fontId="310" fillId="0" borderId="2" xfId="0" applyNumberFormat="1" applyFont="1" applyBorder="1" applyAlignment="1" applyProtection="1">
      <alignment horizontal="center" vertical="center"/>
      <protection hidden="1"/>
    </xf>
    <xf numFmtId="169" fontId="310" fillId="0" borderId="2" xfId="0" applyNumberFormat="1" applyFont="1" applyBorder="1" applyAlignment="1" applyProtection="1">
      <alignment vertical="center"/>
      <protection hidden="1"/>
    </xf>
    <xf numFmtId="169" fontId="310" fillId="0" borderId="2" xfId="0" applyNumberFormat="1" applyFont="1" applyBorder="1" applyAlignment="1" applyProtection="1">
      <alignment horizontal="center" vertical="center" wrapText="1"/>
      <protection hidden="1"/>
    </xf>
    <xf numFmtId="1" fontId="310" fillId="0" borderId="2" xfId="0" applyNumberFormat="1" applyFont="1" applyBorder="1" applyAlignment="1" applyProtection="1">
      <alignment horizontal="center" vertical="center"/>
      <protection hidden="1"/>
    </xf>
    <xf numFmtId="1" fontId="310" fillId="0" borderId="2" xfId="0" applyNumberFormat="1" applyFont="1" applyBorder="1" applyAlignment="1" applyProtection="1">
      <alignment horizontal="left" vertical="center" wrapText="1"/>
      <protection hidden="1"/>
    </xf>
    <xf numFmtId="0" fontId="310" fillId="5" borderId="2" xfId="0" applyFont="1" applyFill="1" applyBorder="1" applyAlignment="1" applyProtection="1">
      <alignment horizontal="center" vertical="center" wrapText="1"/>
      <protection hidden="1"/>
    </xf>
    <xf numFmtId="0" fontId="310" fillId="5" borderId="2" xfId="0" applyFont="1" applyFill="1" applyBorder="1" applyAlignment="1" applyProtection="1">
      <alignment vertical="center" wrapText="1"/>
      <protection hidden="1"/>
    </xf>
    <xf numFmtId="1" fontId="310" fillId="5" borderId="2" xfId="0" applyNumberFormat="1" applyFont="1" applyFill="1" applyBorder="1" applyAlignment="1" applyProtection="1">
      <alignment horizontal="center" vertical="center"/>
      <protection hidden="1"/>
    </xf>
    <xf numFmtId="1" fontId="310" fillId="5" borderId="2" xfId="0" applyNumberFormat="1" applyFont="1" applyFill="1" applyBorder="1" applyAlignment="1" applyProtection="1">
      <alignment horizontal="center" vertical="center" wrapText="1"/>
      <protection hidden="1"/>
    </xf>
    <xf numFmtId="1" fontId="310" fillId="3" borderId="2" xfId="0" applyNumberFormat="1" applyFont="1" applyFill="1" applyBorder="1" applyAlignment="1" applyProtection="1">
      <alignment horizontal="center" vertical="center"/>
      <protection hidden="1"/>
    </xf>
    <xf numFmtId="0" fontId="311" fillId="0" borderId="2" xfId="0" applyFont="1" applyBorder="1" applyAlignment="1" applyProtection="1">
      <alignment horizontal="center" vertical="center"/>
      <protection hidden="1"/>
    </xf>
    <xf numFmtId="169" fontId="310" fillId="5" borderId="2" xfId="0" applyNumberFormat="1" applyFont="1" applyFill="1" applyBorder="1" applyAlignment="1" applyProtection="1">
      <alignment horizontal="center" vertical="center"/>
      <protection hidden="1"/>
    </xf>
    <xf numFmtId="169" fontId="310" fillId="3" borderId="2" xfId="0" applyNumberFormat="1" applyFont="1" applyFill="1" applyBorder="1" applyAlignment="1" applyProtection="1">
      <alignment horizontal="center" vertical="center"/>
      <protection hidden="1"/>
    </xf>
    <xf numFmtId="0" fontId="311" fillId="10" borderId="2" xfId="0" applyFont="1" applyFill="1" applyBorder="1" applyAlignment="1" applyProtection="1">
      <alignment horizontal="center" vertical="center" wrapText="1"/>
      <protection hidden="1"/>
    </xf>
    <xf numFmtId="0" fontId="313" fillId="10" borderId="2" xfId="0" applyFont="1" applyFill="1" applyBorder="1" applyAlignment="1" applyProtection="1">
      <alignment horizontal="center" vertical="center"/>
      <protection hidden="1"/>
    </xf>
    <xf numFmtId="0" fontId="210" fillId="0" borderId="2" xfId="0" applyFont="1" applyBorder="1" applyAlignment="1">
      <alignment horizontal="left" vertical="center" wrapText="1"/>
    </xf>
    <xf numFmtId="0" fontId="140" fillId="0" borderId="2" xfId="0" applyFont="1" applyBorder="1" applyAlignment="1">
      <alignment horizontal="center"/>
    </xf>
    <xf numFmtId="0" fontId="139" fillId="0" borderId="2" xfId="0" applyFont="1" applyBorder="1" applyAlignment="1">
      <alignment horizontal="center"/>
    </xf>
    <xf numFmtId="0" fontId="138" fillId="0" borderId="2" xfId="0" applyFont="1" applyBorder="1" applyAlignment="1">
      <alignment horizontal="center"/>
    </xf>
    <xf numFmtId="0" fontId="137" fillId="0" borderId="2" xfId="0" applyFont="1" applyBorder="1" applyAlignment="1">
      <alignment horizontal="center"/>
    </xf>
    <xf numFmtId="169" fontId="311" fillId="0" borderId="2" xfId="0" applyNumberFormat="1" applyFont="1" applyBorder="1" applyAlignment="1" applyProtection="1">
      <alignment horizontal="left" vertical="center" wrapText="1"/>
      <protection hidden="1"/>
    </xf>
    <xf numFmtId="0" fontId="136" fillId="0" borderId="2" xfId="0" applyFont="1" applyBorder="1" applyAlignment="1">
      <alignment horizontal="center"/>
    </xf>
    <xf numFmtId="0" fontId="135" fillId="0" borderId="2" xfId="0" applyFont="1" applyBorder="1" applyAlignment="1">
      <alignment horizontal="center"/>
    </xf>
    <xf numFmtId="0" fontId="240" fillId="0" borderId="0" xfId="0" applyFont="1"/>
    <xf numFmtId="0" fontId="134" fillId="0" borderId="2" xfId="0" applyFont="1" applyBorder="1" applyAlignment="1">
      <alignment horizontal="center"/>
    </xf>
    <xf numFmtId="0" fontId="132" fillId="0" borderId="2" xfId="0" applyFont="1" applyBorder="1" applyAlignment="1">
      <alignment horizontal="center"/>
    </xf>
    <xf numFmtId="0" fontId="133" fillId="0" borderId="2" xfId="0" applyFont="1" applyBorder="1" applyAlignment="1">
      <alignment horizontal="center"/>
    </xf>
    <xf numFmtId="0" fontId="131" fillId="0" borderId="2" xfId="0" applyFont="1" applyBorder="1" applyAlignment="1">
      <alignment horizontal="center"/>
    </xf>
    <xf numFmtId="0" fontId="130" fillId="0" borderId="2" xfId="0" applyFont="1" applyBorder="1" applyAlignment="1">
      <alignment horizontal="center"/>
    </xf>
    <xf numFmtId="0" fontId="291" fillId="23" borderId="0" xfId="0" applyFont="1" applyFill="1" applyAlignment="1">
      <alignment wrapText="1"/>
    </xf>
    <xf numFmtId="1" fontId="290" fillId="15" borderId="42" xfId="1" applyNumberFormat="1" applyFont="1" applyFill="1" applyBorder="1" applyAlignment="1">
      <alignment horizontal="center" vertical="center"/>
    </xf>
    <xf numFmtId="1" fontId="293" fillId="15" borderId="42" xfId="1" applyNumberFormat="1" applyFont="1" applyFill="1" applyBorder="1" applyAlignment="1">
      <alignment horizontal="center" vertical="center"/>
    </xf>
    <xf numFmtId="0" fontId="129" fillId="0" borderId="2" xfId="0" applyFont="1" applyBorder="1" applyAlignment="1">
      <alignment horizontal="center"/>
    </xf>
    <xf numFmtId="0" fontId="198" fillId="0" borderId="2" xfId="0" applyFont="1" applyBorder="1"/>
    <xf numFmtId="0" fontId="126" fillId="0" borderId="2" xfId="0" applyFont="1" applyBorder="1" applyAlignment="1">
      <alignment horizontal="center"/>
    </xf>
    <xf numFmtId="0" fontId="295" fillId="30" borderId="33" xfId="0" applyFont="1" applyFill="1" applyBorder="1" applyAlignment="1">
      <alignment horizontal="center" vertical="center"/>
    </xf>
    <xf numFmtId="1" fontId="293" fillId="0" borderId="2" xfId="1" applyNumberFormat="1" applyFont="1" applyFill="1" applyBorder="1" applyAlignment="1">
      <alignment horizontal="center" vertical="center"/>
    </xf>
    <xf numFmtId="0" fontId="290" fillId="0" borderId="2" xfId="0" applyFont="1" applyBorder="1" applyAlignment="1">
      <alignment horizontal="center" vertical="center"/>
    </xf>
    <xf numFmtId="0" fontId="295" fillId="18" borderId="0" xfId="0" applyFont="1" applyFill="1" applyAlignment="1">
      <alignment vertical="center"/>
    </xf>
    <xf numFmtId="0" fontId="301" fillId="0" borderId="0" xfId="0" applyFont="1" applyAlignment="1">
      <alignment vertical="center"/>
    </xf>
    <xf numFmtId="0" fontId="295" fillId="30" borderId="33" xfId="0" applyFont="1" applyFill="1" applyBorder="1" applyAlignment="1">
      <alignment vertical="center"/>
    </xf>
    <xf numFmtId="0" fontId="295" fillId="0" borderId="43" xfId="0" applyFont="1" applyBorder="1" applyAlignment="1">
      <alignment vertical="center"/>
    </xf>
    <xf numFmtId="0" fontId="295" fillId="30" borderId="46" xfId="0" applyFont="1" applyFill="1" applyBorder="1" applyAlignment="1">
      <alignment vertical="center"/>
    </xf>
    <xf numFmtId="0" fontId="295" fillId="3" borderId="46" xfId="0" applyFont="1" applyFill="1" applyBorder="1" applyAlignment="1">
      <alignment vertical="center"/>
    </xf>
    <xf numFmtId="0" fontId="295" fillId="3" borderId="35" xfId="0" applyFont="1" applyFill="1" applyBorder="1" applyAlignment="1">
      <alignment vertical="center"/>
    </xf>
    <xf numFmtId="0" fontId="295" fillId="30" borderId="35" xfId="0" applyFont="1" applyFill="1" applyBorder="1" applyAlignment="1">
      <alignment vertical="center"/>
    </xf>
    <xf numFmtId="0" fontId="295" fillId="3" borderId="20" xfId="0" applyFont="1" applyFill="1" applyBorder="1" applyAlignment="1">
      <alignment vertical="center"/>
    </xf>
    <xf numFmtId="0" fontId="294" fillId="0" borderId="4" xfId="0" applyFont="1" applyBorder="1" applyAlignment="1">
      <alignment horizontal="center" vertical="center"/>
    </xf>
    <xf numFmtId="0" fontId="125" fillId="0" borderId="2" xfId="0" applyFont="1" applyBorder="1" applyAlignment="1">
      <alignment horizontal="center"/>
    </xf>
    <xf numFmtId="0" fontId="122" fillId="0" borderId="2" xfId="0" applyFont="1" applyBorder="1" applyAlignment="1">
      <alignment horizontal="center"/>
    </xf>
    <xf numFmtId="0" fontId="121" fillId="0" borderId="2" xfId="0" applyFont="1" applyBorder="1" applyAlignment="1">
      <alignment horizontal="center"/>
    </xf>
    <xf numFmtId="0" fontId="120" fillId="0" borderId="2" xfId="0" applyFont="1" applyBorder="1" applyAlignment="1">
      <alignment horizontal="center"/>
    </xf>
    <xf numFmtId="0" fontId="118" fillId="0" borderId="2" xfId="0" applyFont="1" applyBorder="1" applyAlignment="1">
      <alignment horizontal="center"/>
    </xf>
    <xf numFmtId="1" fontId="290" fillId="0" borderId="42" xfId="1" applyNumberFormat="1" applyFont="1" applyFill="1" applyBorder="1" applyAlignment="1">
      <alignment horizontal="center" vertical="center" wrapText="1"/>
    </xf>
    <xf numFmtId="0" fontId="295" fillId="0" borderId="2" xfId="0" applyFont="1" applyBorder="1" applyAlignment="1">
      <alignment vertical="center"/>
    </xf>
    <xf numFmtId="0" fontId="113" fillId="0" borderId="2" xfId="0" applyFont="1" applyBorder="1" applyAlignment="1">
      <alignment horizontal="center"/>
    </xf>
    <xf numFmtId="0" fontId="112" fillId="0" borderId="0" xfId="0" applyFont="1"/>
    <xf numFmtId="0" fontId="112" fillId="0" borderId="2" xfId="0" applyFont="1" applyBorder="1"/>
    <xf numFmtId="0" fontId="210" fillId="0" borderId="0" xfId="0" applyFont="1"/>
    <xf numFmtId="0" fontId="210" fillId="0" borderId="2" xfId="0" applyFont="1" applyBorder="1"/>
    <xf numFmtId="169" fontId="198" fillId="0" borderId="2" xfId="0" applyNumberFormat="1" applyFont="1" applyBorder="1" applyAlignment="1">
      <alignment horizontal="center" vertical="center"/>
    </xf>
    <xf numFmtId="0" fontId="112" fillId="0" borderId="0" xfId="0" applyFont="1" applyAlignment="1">
      <alignment horizontal="center"/>
    </xf>
    <xf numFmtId="0" fontId="210" fillId="0" borderId="2" xfId="0" applyFont="1" applyBorder="1" applyAlignment="1">
      <alignment vertical="center"/>
    </xf>
    <xf numFmtId="0" fontId="110" fillId="0" borderId="2" xfId="0" applyFont="1" applyBorder="1" applyAlignment="1">
      <alignment horizontal="center"/>
    </xf>
    <xf numFmtId="0" fontId="295" fillId="30" borderId="28" xfId="0" applyFont="1" applyFill="1" applyBorder="1" applyAlignment="1">
      <alignment vertical="center"/>
    </xf>
    <xf numFmtId="1" fontId="322" fillId="0" borderId="2" xfId="0" applyNumberFormat="1" applyFont="1" applyBorder="1" applyAlignment="1" applyProtection="1">
      <alignment horizontal="left" vertical="center" wrapText="1"/>
      <protection hidden="1"/>
    </xf>
    <xf numFmtId="0" fontId="109" fillId="0" borderId="2" xfId="0" applyFont="1" applyBorder="1" applyAlignment="1">
      <alignment horizontal="center"/>
    </xf>
    <xf numFmtId="1" fontId="304" fillId="0" borderId="42" xfId="1" applyNumberFormat="1" applyFont="1" applyFill="1" applyBorder="1" applyAlignment="1">
      <alignment horizontal="center" vertical="center"/>
    </xf>
    <xf numFmtId="0" fontId="177" fillId="0" borderId="2" xfId="0" applyFont="1" applyBorder="1" applyAlignment="1">
      <alignment horizontal="center"/>
    </xf>
    <xf numFmtId="0" fontId="240" fillId="0" borderId="2" xfId="0" applyFont="1" applyBorder="1" applyAlignment="1">
      <alignment horizontal="center"/>
    </xf>
    <xf numFmtId="16" fontId="109"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06" fillId="0" borderId="2" xfId="0" applyFont="1" applyBorder="1" applyAlignment="1">
      <alignment horizontal="center" vertical="center" wrapText="1" readingOrder="1"/>
    </xf>
    <xf numFmtId="0" fontId="306" fillId="0" borderId="2" xfId="0" applyFont="1" applyBorder="1" applyAlignment="1">
      <alignment horizontal="left" vertical="center" readingOrder="1"/>
    </xf>
    <xf numFmtId="0" fontId="326" fillId="33" borderId="2" xfId="0" applyFont="1" applyFill="1" applyBorder="1" applyAlignment="1">
      <alignment horizontal="center" vertical="center"/>
    </xf>
    <xf numFmtId="0" fontId="326" fillId="0" borderId="0" xfId="0" applyFont="1" applyAlignment="1">
      <alignment vertical="top"/>
    </xf>
    <xf numFmtId="0" fontId="326" fillId="0" borderId="0" xfId="0" applyFont="1" applyAlignment="1">
      <alignment horizontal="left" vertical="top"/>
    </xf>
    <xf numFmtId="14" fontId="326" fillId="0" borderId="0" xfId="0" applyNumberFormat="1" applyFont="1" applyAlignment="1">
      <alignment vertical="top"/>
    </xf>
    <xf numFmtId="14" fontId="0" fillId="20" borderId="2" xfId="0" applyNumberFormat="1" applyFill="1" applyBorder="1" applyAlignment="1">
      <alignment horizontal="center" vertical="center"/>
    </xf>
    <xf numFmtId="0" fontId="158" fillId="0" borderId="2" xfId="0" applyFont="1" applyBorder="1" applyAlignment="1">
      <alignment horizontal="center" vertical="center"/>
    </xf>
    <xf numFmtId="0" fontId="237"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03" fillId="0" borderId="0" xfId="0" applyFont="1" applyAlignment="1">
      <alignment horizontal="center" vertical="center"/>
    </xf>
    <xf numFmtId="0" fontId="203" fillId="3" borderId="0" xfId="0" applyFont="1" applyFill="1" applyAlignment="1">
      <alignment horizontal="center" vertical="center" wrapText="1"/>
    </xf>
    <xf numFmtId="3" fontId="23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41" fillId="0" borderId="2" xfId="0" applyFont="1" applyBorder="1" applyAlignment="1">
      <alignment horizontal="center" vertical="center"/>
    </xf>
    <xf numFmtId="0" fontId="136" fillId="0" borderId="2" xfId="0" applyFont="1" applyBorder="1" applyAlignment="1">
      <alignment horizontal="center" vertical="center"/>
    </xf>
    <xf numFmtId="0" fontId="132" fillId="0" borderId="2" xfId="0" applyFont="1" applyBorder="1" applyAlignment="1">
      <alignment horizontal="center" vertical="center"/>
    </xf>
    <xf numFmtId="0" fontId="128" fillId="0" borderId="0" xfId="0" applyFont="1" applyAlignment="1">
      <alignment horizontal="center" vertical="center"/>
    </xf>
    <xf numFmtId="0" fontId="123" fillId="20" borderId="0" xfId="0" applyFont="1" applyFill="1" applyAlignment="1">
      <alignment horizontal="center" vertical="center"/>
    </xf>
    <xf numFmtId="0" fontId="120" fillId="0" borderId="0" xfId="0" applyFont="1" applyAlignment="1">
      <alignment horizontal="center" vertical="center"/>
    </xf>
    <xf numFmtId="14" fontId="119" fillId="0" borderId="0" xfId="0" applyNumberFormat="1" applyFont="1" applyAlignment="1">
      <alignment horizontal="center" vertical="center"/>
    </xf>
    <xf numFmtId="0" fontId="119" fillId="0" borderId="0" xfId="0" applyFont="1" applyAlignment="1">
      <alignment horizontal="center" vertical="center"/>
    </xf>
    <xf numFmtId="0" fontId="117" fillId="20" borderId="0" xfId="0" applyFont="1" applyFill="1" applyAlignment="1">
      <alignment horizontal="center" vertical="center"/>
    </xf>
    <xf numFmtId="0" fontId="115" fillId="9" borderId="0" xfId="0" applyFont="1" applyFill="1" applyAlignment="1">
      <alignment horizontal="center" vertical="center"/>
    </xf>
    <xf numFmtId="0" fontId="115" fillId="0" borderId="0" xfId="0" applyFont="1" applyAlignment="1">
      <alignment horizontal="center" vertical="center"/>
    </xf>
    <xf numFmtId="0" fontId="115" fillId="20" borderId="0" xfId="0" applyFont="1" applyFill="1" applyAlignment="1">
      <alignment horizontal="center" vertical="center"/>
    </xf>
    <xf numFmtId="14" fontId="0" fillId="0" borderId="0" xfId="0" applyNumberFormat="1" applyAlignment="1">
      <alignment horizontal="center" vertical="center"/>
    </xf>
    <xf numFmtId="0" fontId="117" fillId="9" borderId="0" xfId="0" applyFont="1" applyFill="1" applyAlignment="1">
      <alignment horizontal="center" vertical="center"/>
    </xf>
    <xf numFmtId="14" fontId="117" fillId="0" borderId="0" xfId="0" applyNumberFormat="1" applyFont="1" applyAlignment="1">
      <alignment horizontal="center" vertical="center"/>
    </xf>
    <xf numFmtId="0" fontId="114"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11" fillId="0" borderId="0" xfId="0" applyFont="1" applyAlignment="1">
      <alignment horizontal="center" vertical="center"/>
    </xf>
    <xf numFmtId="0" fontId="111" fillId="9" borderId="0" xfId="0" applyFont="1" applyFill="1" applyAlignment="1">
      <alignment horizontal="center" vertical="center"/>
    </xf>
    <xf numFmtId="14" fontId="111" fillId="0" borderId="0" xfId="0" applyNumberFormat="1" applyFont="1" applyAlignment="1">
      <alignment horizontal="center" vertical="center"/>
    </xf>
    <xf numFmtId="0" fontId="319" fillId="0" borderId="0" xfId="50" applyAlignment="1">
      <alignment horizontal="center" vertical="center"/>
    </xf>
    <xf numFmtId="0" fontId="259" fillId="0" borderId="2" xfId="0" applyFont="1" applyBorder="1" applyAlignment="1">
      <alignment horizontal="center" vertical="center" wrapText="1"/>
    </xf>
    <xf numFmtId="0" fontId="136" fillId="0" borderId="0" xfId="0" applyFont="1" applyAlignment="1">
      <alignment horizontal="center" vertical="center"/>
    </xf>
    <xf numFmtId="0" fontId="141" fillId="0" borderId="0" xfId="0" applyFont="1" applyAlignment="1">
      <alignment horizontal="center" vertical="center"/>
    </xf>
    <xf numFmtId="0" fontId="320" fillId="0" borderId="0" xfId="0" applyFont="1" applyAlignment="1">
      <alignment horizontal="center" vertical="center"/>
    </xf>
    <xf numFmtId="43" fontId="320" fillId="0" borderId="0" xfId="0" applyNumberFormat="1" applyFont="1" applyAlignment="1">
      <alignment horizontal="center" vertical="center"/>
    </xf>
    <xf numFmtId="0" fontId="108" fillId="0" borderId="0" xfId="0" applyFont="1" applyAlignment="1">
      <alignment horizontal="center" vertical="center"/>
    </xf>
    <xf numFmtId="0" fontId="111" fillId="0" borderId="0" xfId="0" applyFont="1" applyAlignment="1">
      <alignment horizontal="center" vertical="center" wrapText="1"/>
    </xf>
    <xf numFmtId="0" fontId="321" fillId="0" borderId="0" xfId="0" applyFont="1" applyAlignment="1">
      <alignment horizontal="center" vertical="center"/>
    </xf>
    <xf numFmtId="43" fontId="321" fillId="0" borderId="0" xfId="0" applyNumberFormat="1" applyFont="1" applyAlignment="1">
      <alignment horizontal="center" vertical="center"/>
    </xf>
    <xf numFmtId="0" fontId="106" fillId="0" borderId="0" xfId="0" applyFont="1" applyAlignment="1">
      <alignment horizontal="center" vertical="center"/>
    </xf>
    <xf numFmtId="0" fontId="107" fillId="0" borderId="0" xfId="0" applyFont="1" applyAlignment="1">
      <alignment horizontal="center" vertical="center"/>
    </xf>
    <xf numFmtId="0" fontId="105" fillId="0" borderId="0" xfId="0" applyFont="1" applyAlignment="1">
      <alignment horizontal="center" vertical="center"/>
    </xf>
    <xf numFmtId="0" fontId="104" fillId="0" borderId="0" xfId="0" applyFont="1" applyAlignment="1">
      <alignment horizontal="center" vertical="center"/>
    </xf>
    <xf numFmtId="0" fontId="103" fillId="0" borderId="0" xfId="0" applyFont="1" applyAlignment="1">
      <alignment horizontal="center" vertical="center"/>
    </xf>
    <xf numFmtId="0" fontId="102" fillId="0" borderId="0" xfId="0" applyFont="1" applyAlignment="1">
      <alignment horizontal="center" vertical="center"/>
    </xf>
    <xf numFmtId="0" fontId="205" fillId="0" borderId="0" xfId="51" applyFont="1" applyAlignment="1">
      <alignment horizontal="center" vertical="center"/>
    </xf>
    <xf numFmtId="0" fontId="205" fillId="3" borderId="0" xfId="51" applyFont="1" applyFill="1" applyAlignment="1">
      <alignment horizontal="center" vertical="center"/>
    </xf>
    <xf numFmtId="0" fontId="326"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0" fillId="0" borderId="2" xfId="0" applyFont="1" applyBorder="1" applyAlignment="1">
      <alignment horizontal="center"/>
    </xf>
    <xf numFmtId="14" fontId="0" fillId="0" borderId="2" xfId="0" applyNumberFormat="1" applyBorder="1" applyAlignment="1">
      <alignment horizontal="center"/>
    </xf>
    <xf numFmtId="174" fontId="126"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20" fillId="0" borderId="28" xfId="0" applyFont="1" applyBorder="1" applyAlignment="1">
      <alignment horizontal="center" vertical="center" wrapText="1"/>
    </xf>
    <xf numFmtId="0" fontId="236" fillId="0" borderId="9" xfId="0" applyFont="1" applyBorder="1" applyAlignment="1">
      <alignment horizontal="center" vertical="center" wrapText="1"/>
    </xf>
    <xf numFmtId="0" fontId="237" fillId="0" borderId="2" xfId="0" applyFont="1" applyBorder="1" applyAlignment="1">
      <alignment horizontal="center" vertical="center" wrapText="1"/>
    </xf>
    <xf numFmtId="0" fontId="21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10" fillId="0" borderId="2" xfId="0" applyNumberFormat="1" applyFont="1" applyBorder="1" applyAlignment="1">
      <alignment horizontal="center" vertical="center"/>
    </xf>
    <xf numFmtId="0" fontId="320" fillId="9" borderId="0" xfId="0" applyFont="1" applyFill="1" applyAlignment="1">
      <alignment horizontal="center" vertical="center"/>
    </xf>
    <xf numFmtId="0" fontId="98" fillId="0" borderId="2" xfId="0" applyFont="1" applyBorder="1" applyAlignment="1">
      <alignment horizontal="center"/>
    </xf>
    <xf numFmtId="0" fontId="97" fillId="0" borderId="0" xfId="0" applyFont="1" applyAlignment="1">
      <alignment horizontal="center" vertical="center"/>
    </xf>
    <xf numFmtId="0" fontId="96" fillId="0" borderId="2" xfId="0" applyFont="1" applyBorder="1" applyAlignment="1">
      <alignment horizontal="center"/>
    </xf>
    <xf numFmtId="14" fontId="95" fillId="0" borderId="2" xfId="0" applyNumberFormat="1" applyFont="1" applyBorder="1" applyAlignment="1">
      <alignment horizontal="center" vertical="center"/>
    </xf>
    <xf numFmtId="14" fontId="235" fillId="3" borderId="2" xfId="0" applyNumberFormat="1" applyFont="1" applyFill="1" applyBorder="1" applyAlignment="1">
      <alignment horizontal="center" vertical="center"/>
    </xf>
    <xf numFmtId="14" fontId="235" fillId="0" borderId="2" xfId="0" applyNumberFormat="1" applyFont="1" applyBorder="1" applyAlignment="1">
      <alignment horizontal="center" vertical="center"/>
    </xf>
    <xf numFmtId="14" fontId="235" fillId="0" borderId="3" xfId="0" applyNumberFormat="1" applyFont="1" applyBorder="1" applyAlignment="1">
      <alignment horizontal="center" vertical="center"/>
    </xf>
    <xf numFmtId="0" fontId="95" fillId="0" borderId="0" xfId="0" applyFont="1" applyAlignment="1">
      <alignment horizontal="center" vertical="center"/>
    </xf>
    <xf numFmtId="0" fontId="94" fillId="0" borderId="8" xfId="0" applyFont="1" applyBorder="1" applyAlignment="1">
      <alignment horizontal="center" vertical="center"/>
    </xf>
    <xf numFmtId="0" fontId="94" fillId="0" borderId="2" xfId="0" applyFont="1" applyBorder="1" applyAlignment="1">
      <alignment horizontal="center" vertical="center"/>
    </xf>
    <xf numFmtId="14" fontId="94" fillId="0" borderId="2" xfId="0" applyNumberFormat="1" applyFont="1" applyBorder="1" applyAlignment="1">
      <alignment horizontal="center" vertical="center"/>
    </xf>
    <xf numFmtId="14" fontId="94" fillId="0" borderId="14" xfId="0" applyNumberFormat="1" applyFont="1" applyBorder="1" applyAlignment="1">
      <alignment horizontal="center" vertical="center"/>
    </xf>
    <xf numFmtId="0" fontId="235" fillId="0" borderId="2" xfId="0" applyFont="1" applyBorder="1" applyAlignment="1">
      <alignment horizontal="center" vertical="center" wrapText="1"/>
    </xf>
    <xf numFmtId="0" fontId="94" fillId="0" borderId="14" xfId="0" applyFont="1" applyBorder="1" applyAlignment="1">
      <alignment horizontal="center" vertical="center"/>
    </xf>
    <xf numFmtId="14" fontId="94" fillId="9" borderId="2" xfId="0" applyNumberFormat="1" applyFont="1" applyFill="1" applyBorder="1" applyAlignment="1">
      <alignment horizontal="center" vertical="center"/>
    </xf>
    <xf numFmtId="0" fontId="94" fillId="20" borderId="2" xfId="0" applyFont="1" applyFill="1" applyBorder="1" applyAlignment="1">
      <alignment horizontal="center" vertical="center"/>
    </xf>
    <xf numFmtId="14" fontId="94" fillId="20" borderId="2" xfId="0" applyNumberFormat="1" applyFont="1" applyFill="1" applyBorder="1" applyAlignment="1">
      <alignment horizontal="center" vertical="center"/>
    </xf>
    <xf numFmtId="0" fontId="94" fillId="0" borderId="0" xfId="0" applyFont="1" applyAlignment="1">
      <alignment horizontal="center" vertical="center"/>
    </xf>
    <xf numFmtId="0" fontId="94" fillId="9" borderId="2" xfId="0" applyFont="1" applyFill="1" applyBorder="1" applyAlignment="1">
      <alignment horizontal="center" vertical="center"/>
    </xf>
    <xf numFmtId="0" fontId="94" fillId="0" borderId="33" xfId="0" applyFont="1" applyBorder="1" applyAlignment="1">
      <alignment horizontal="center" vertical="center"/>
    </xf>
    <xf numFmtId="14" fontId="94" fillId="0" borderId="33" xfId="0" applyNumberFormat="1" applyFont="1" applyBorder="1" applyAlignment="1">
      <alignment horizontal="center" vertical="center"/>
    </xf>
    <xf numFmtId="0" fontId="94" fillId="9" borderId="28" xfId="0" applyFont="1" applyFill="1" applyBorder="1" applyAlignment="1">
      <alignment horizontal="center" vertical="center"/>
    </xf>
    <xf numFmtId="0" fontId="94" fillId="3" borderId="2" xfId="0" applyFont="1" applyFill="1" applyBorder="1" applyAlignment="1">
      <alignment horizontal="center" vertical="center"/>
    </xf>
    <xf numFmtId="0" fontId="93" fillId="0" borderId="2" xfId="0" applyFont="1" applyBorder="1" applyAlignment="1">
      <alignment horizontal="center" vertical="center"/>
    </xf>
    <xf numFmtId="0" fontId="93" fillId="0" borderId="2" xfId="0" applyFont="1" applyBorder="1" applyAlignment="1">
      <alignment horizontal="center"/>
    </xf>
    <xf numFmtId="14" fontId="0" fillId="0" borderId="0" xfId="0" applyNumberFormat="1"/>
    <xf numFmtId="0" fontId="92" fillId="0" borderId="2" xfId="0" applyFont="1" applyBorder="1" applyAlignment="1">
      <alignment horizontal="center" vertical="center"/>
    </xf>
    <xf numFmtId="0" fontId="91" fillId="0" borderId="2" xfId="0" applyFont="1" applyBorder="1" applyAlignment="1">
      <alignment horizontal="center" vertical="center"/>
    </xf>
    <xf numFmtId="0" fontId="90" fillId="0" borderId="2" xfId="0" applyFont="1" applyBorder="1" applyAlignment="1">
      <alignment horizontal="center" vertical="center"/>
    </xf>
    <xf numFmtId="0" fontId="89" fillId="0" borderId="2" xfId="0" applyFont="1" applyBorder="1" applyAlignment="1">
      <alignment horizontal="center" vertical="center"/>
    </xf>
    <xf numFmtId="0" fontId="328" fillId="3" borderId="2" xfId="0" applyFont="1" applyFill="1" applyBorder="1" applyAlignment="1">
      <alignment horizontal="center" vertical="center"/>
    </xf>
    <xf numFmtId="0" fontId="329" fillId="3" borderId="2" xfId="22" applyFont="1" applyFill="1" applyBorder="1" applyAlignment="1">
      <alignment horizontal="center" vertical="center"/>
    </xf>
    <xf numFmtId="0" fontId="255" fillId="3" borderId="2" xfId="0" applyFont="1" applyFill="1" applyBorder="1" applyAlignment="1">
      <alignment horizontal="center" vertical="center"/>
    </xf>
    <xf numFmtId="0" fontId="255" fillId="3" borderId="2" xfId="0" applyFont="1" applyFill="1" applyBorder="1" applyAlignment="1">
      <alignment horizontal="center" vertical="center" wrapText="1"/>
    </xf>
    <xf numFmtId="0" fontId="262" fillId="3" borderId="2" xfId="0" applyFont="1" applyFill="1" applyBorder="1" applyAlignment="1">
      <alignment horizontal="center" vertical="center"/>
    </xf>
    <xf numFmtId="0" fontId="330" fillId="3" borderId="2" xfId="0" applyFont="1" applyFill="1" applyBorder="1" applyAlignment="1">
      <alignment horizontal="center" vertical="center" wrapText="1"/>
    </xf>
    <xf numFmtId="0" fontId="260" fillId="3" borderId="2" xfId="0" applyFont="1" applyFill="1" applyBorder="1" applyAlignment="1">
      <alignment horizontal="center" vertical="center" wrapText="1"/>
    </xf>
    <xf numFmtId="0" fontId="331" fillId="3" borderId="2" xfId="0" applyFont="1" applyFill="1" applyBorder="1" applyAlignment="1">
      <alignment horizontal="center" vertical="center" wrapText="1"/>
    </xf>
    <xf numFmtId="0" fontId="210" fillId="3" borderId="2" xfId="0" applyFont="1" applyFill="1" applyBorder="1"/>
    <xf numFmtId="14" fontId="210" fillId="0" borderId="2" xfId="0" applyNumberFormat="1" applyFont="1" applyBorder="1"/>
    <xf numFmtId="0" fontId="332" fillId="3" borderId="2" xfId="0" applyFont="1" applyFill="1" applyBorder="1" applyAlignment="1">
      <alignment horizontal="center" vertical="center"/>
    </xf>
    <xf numFmtId="0" fontId="333" fillId="3" borderId="2" xfId="0" applyFont="1" applyFill="1" applyBorder="1" applyAlignment="1">
      <alignment horizontal="center" vertical="center"/>
    </xf>
    <xf numFmtId="49" fontId="333" fillId="3" borderId="2" xfId="0" applyNumberFormat="1" applyFont="1" applyFill="1" applyBorder="1" applyAlignment="1">
      <alignment horizontal="center" vertical="center"/>
    </xf>
    <xf numFmtId="0" fontId="334" fillId="3" borderId="2" xfId="0" applyFont="1" applyFill="1" applyBorder="1" applyAlignment="1">
      <alignment horizontal="center" vertical="center"/>
    </xf>
    <xf numFmtId="0" fontId="261" fillId="3" borderId="2" xfId="0" applyFont="1" applyFill="1" applyBorder="1" applyAlignment="1">
      <alignment horizontal="center" vertical="center"/>
    </xf>
    <xf numFmtId="0" fontId="335" fillId="3" borderId="2" xfId="0" applyFont="1" applyFill="1" applyBorder="1" applyAlignment="1">
      <alignment horizontal="center" vertical="center" wrapText="1"/>
    </xf>
    <xf numFmtId="0" fontId="333" fillId="3" borderId="2" xfId="0" applyFont="1" applyFill="1" applyBorder="1" applyAlignment="1">
      <alignment horizontal="center" vertical="center" wrapText="1"/>
    </xf>
    <xf numFmtId="49" fontId="261" fillId="3" borderId="2" xfId="0" applyNumberFormat="1" applyFont="1" applyFill="1" applyBorder="1" applyAlignment="1">
      <alignment horizontal="center" vertical="center"/>
    </xf>
    <xf numFmtId="0" fontId="210" fillId="3" borderId="0" xfId="0" applyFont="1" applyFill="1"/>
    <xf numFmtId="0" fontId="88" fillId="0" borderId="2" xfId="0" applyFont="1" applyBorder="1" applyAlignment="1">
      <alignment horizontal="center" vertical="center"/>
    </xf>
    <xf numFmtId="0" fontId="286" fillId="3" borderId="47" xfId="0" applyFont="1" applyFill="1" applyBorder="1" applyAlignment="1">
      <alignment horizontal="center"/>
    </xf>
    <xf numFmtId="0" fontId="286" fillId="3" borderId="45" xfId="24" applyFont="1" applyFill="1" applyBorder="1" applyAlignment="1">
      <alignment vertical="center" wrapText="1"/>
    </xf>
    <xf numFmtId="0" fontId="286" fillId="3" borderId="45" xfId="0" applyFont="1" applyFill="1" applyBorder="1" applyAlignment="1">
      <alignment horizontal="center"/>
    </xf>
    <xf numFmtId="0" fontId="286" fillId="3" borderId="22" xfId="24" applyFont="1" applyFill="1" applyBorder="1" applyAlignment="1">
      <alignment vertical="center" wrapText="1"/>
    </xf>
    <xf numFmtId="0" fontId="286" fillId="3" borderId="22" xfId="0" applyFont="1" applyFill="1" applyBorder="1"/>
    <xf numFmtId="0" fontId="339" fillId="0" borderId="2" xfId="21" applyFont="1" applyBorder="1" applyAlignment="1">
      <alignment horizontal="center" vertical="center"/>
    </xf>
    <xf numFmtId="0" fontId="339" fillId="3" borderId="2" xfId="21" applyFont="1" applyFill="1" applyBorder="1" applyAlignment="1">
      <alignment horizontal="center" vertical="center"/>
    </xf>
    <xf numFmtId="0" fontId="340" fillId="3" borderId="2" xfId="21" applyFont="1" applyFill="1" applyBorder="1" applyAlignment="1">
      <alignment horizontal="center" vertical="center"/>
    </xf>
    <xf numFmtId="14" fontId="339" fillId="20" borderId="2" xfId="21" applyNumberFormat="1" applyFont="1" applyFill="1" applyBorder="1" applyAlignment="1">
      <alignment horizontal="center" vertical="center"/>
    </xf>
    <xf numFmtId="14" fontId="341" fillId="20" borderId="2" xfId="21" applyNumberFormat="1" applyFont="1" applyFill="1" applyBorder="1" applyAlignment="1">
      <alignment horizontal="center" vertical="center"/>
    </xf>
    <xf numFmtId="14" fontId="339" fillId="3" borderId="2" xfId="21" applyNumberFormat="1" applyFont="1" applyFill="1" applyBorder="1" applyAlignment="1">
      <alignment horizontal="center" vertical="center"/>
    </xf>
    <xf numFmtId="14" fontId="341" fillId="3" borderId="2" xfId="21" applyNumberFormat="1" applyFont="1" applyFill="1" applyBorder="1" applyAlignment="1">
      <alignment horizontal="center" vertical="center"/>
    </xf>
    <xf numFmtId="0" fontId="339" fillId="20" borderId="2" xfId="21" applyFont="1" applyFill="1" applyBorder="1" applyAlignment="1">
      <alignment horizontal="center" vertical="center"/>
    </xf>
    <xf numFmtId="0" fontId="339" fillId="3" borderId="3" xfId="21" applyFont="1" applyFill="1" applyBorder="1" applyAlignment="1">
      <alignment horizontal="center" vertical="center"/>
    </xf>
    <xf numFmtId="14" fontId="339" fillId="20" borderId="3" xfId="21" applyNumberFormat="1" applyFont="1" applyFill="1" applyBorder="1" applyAlignment="1">
      <alignment horizontal="center" vertical="center"/>
    </xf>
    <xf numFmtId="0" fontId="341" fillId="20" borderId="3" xfId="21" applyFont="1" applyFill="1" applyBorder="1" applyAlignment="1">
      <alignment horizontal="center" vertical="center"/>
    </xf>
    <xf numFmtId="0" fontId="341" fillId="3" borderId="2" xfId="21" applyFont="1" applyFill="1" applyBorder="1" applyAlignment="1">
      <alignment horizontal="center" vertical="center"/>
    </xf>
    <xf numFmtId="14" fontId="339" fillId="20" borderId="28" xfId="21" applyNumberFormat="1" applyFont="1" applyFill="1" applyBorder="1" applyAlignment="1">
      <alignment horizontal="center" vertical="center"/>
    </xf>
    <xf numFmtId="14" fontId="341" fillId="20" borderId="33" xfId="21" applyNumberFormat="1" applyFont="1" applyFill="1" applyBorder="1" applyAlignment="1">
      <alignment horizontal="center" vertical="center"/>
    </xf>
    <xf numFmtId="0" fontId="339" fillId="3" borderId="28" xfId="21" applyFont="1" applyFill="1" applyBorder="1" applyAlignment="1">
      <alignment horizontal="center" vertical="center"/>
    </xf>
    <xf numFmtId="0" fontId="339" fillId="20" borderId="3" xfId="21" applyFont="1" applyFill="1" applyBorder="1" applyAlignment="1">
      <alignment horizontal="center" vertical="center"/>
    </xf>
    <xf numFmtId="0" fontId="340" fillId="20" borderId="2" xfId="21" applyFont="1" applyFill="1" applyBorder="1" applyAlignment="1">
      <alignment horizontal="center" vertical="center"/>
    </xf>
    <xf numFmtId="0" fontId="341" fillId="0" borderId="22" xfId="51" applyFont="1" applyBorder="1" applyAlignment="1">
      <alignment horizontal="center" vertical="center"/>
    </xf>
    <xf numFmtId="0" fontId="339" fillId="3" borderId="45" xfId="0" applyFont="1" applyFill="1" applyBorder="1" applyAlignment="1">
      <alignment horizontal="center" vertical="center"/>
    </xf>
    <xf numFmtId="0" fontId="343" fillId="3" borderId="45" xfId="0" applyFont="1" applyFill="1" applyBorder="1" applyAlignment="1">
      <alignment horizontal="center" vertical="center"/>
    </xf>
    <xf numFmtId="0" fontId="341" fillId="3" borderId="45" xfId="51" applyFont="1" applyFill="1" applyBorder="1" applyAlignment="1">
      <alignment horizontal="center" vertical="center"/>
    </xf>
    <xf numFmtId="0" fontId="341" fillId="3" borderId="45" xfId="0" applyFont="1" applyFill="1" applyBorder="1" applyAlignment="1">
      <alignment horizontal="center" vertical="center"/>
    </xf>
    <xf numFmtId="0" fontId="343" fillId="3" borderId="0" xfId="0" applyFont="1" applyFill="1" applyAlignment="1">
      <alignment horizontal="center" vertical="center" wrapText="1"/>
    </xf>
    <xf numFmtId="0" fontId="343" fillId="0" borderId="45" xfId="0" applyFont="1" applyBorder="1" applyAlignment="1">
      <alignment horizontal="center" vertical="center"/>
    </xf>
    <xf numFmtId="0" fontId="343" fillId="9" borderId="33" xfId="51" applyFont="1" applyFill="1" applyBorder="1" applyAlignment="1">
      <alignment horizontal="left" vertical="center"/>
    </xf>
    <xf numFmtId="0" fontId="343" fillId="3" borderId="45" xfId="51" applyFont="1" applyFill="1" applyBorder="1" applyAlignment="1">
      <alignment horizontal="center" vertical="center"/>
    </xf>
    <xf numFmtId="0" fontId="341" fillId="0" borderId="2" xfId="51" applyFont="1" applyBorder="1" applyAlignment="1">
      <alignment horizontal="center" vertical="center"/>
    </xf>
    <xf numFmtId="0" fontId="341" fillId="3" borderId="45" xfId="51" applyFont="1" applyFill="1" applyBorder="1" applyAlignment="1">
      <alignment horizontal="left" vertical="center"/>
    </xf>
    <xf numFmtId="0" fontId="341" fillId="0" borderId="45" xfId="51" applyFont="1" applyBorder="1" applyAlignment="1">
      <alignment horizontal="center" vertical="center"/>
    </xf>
    <xf numFmtId="0" fontId="341" fillId="20" borderId="25" xfId="51" applyFont="1" applyFill="1" applyBorder="1" applyAlignment="1">
      <alignment horizontal="center" vertical="center"/>
    </xf>
    <xf numFmtId="0" fontId="341" fillId="0" borderId="46" xfId="51" applyFont="1" applyBorder="1" applyAlignment="1">
      <alignment horizontal="center" vertical="center"/>
    </xf>
    <xf numFmtId="0" fontId="341" fillId="20" borderId="33" xfId="51" applyFont="1" applyFill="1" applyBorder="1" applyAlignment="1">
      <alignment horizontal="center" vertical="center"/>
    </xf>
    <xf numFmtId="0" fontId="341" fillId="20" borderId="28" xfId="51" applyFont="1" applyFill="1" applyBorder="1" applyAlignment="1">
      <alignment horizontal="center" vertical="center"/>
    </xf>
    <xf numFmtId="0" fontId="341" fillId="3" borderId="2" xfId="51" applyFont="1" applyFill="1" applyBorder="1" applyAlignment="1">
      <alignment horizontal="center" vertical="center"/>
    </xf>
    <xf numFmtId="0" fontId="341" fillId="20" borderId="2" xfId="51" applyFont="1" applyFill="1" applyBorder="1" applyAlignment="1">
      <alignment horizontal="center" vertical="center"/>
    </xf>
    <xf numFmtId="0" fontId="343" fillId="9" borderId="32" xfId="51" applyFont="1" applyFill="1" applyBorder="1" applyAlignment="1">
      <alignment horizontal="center" vertical="center"/>
    </xf>
    <xf numFmtId="0" fontId="327" fillId="0" borderId="0" xfId="51" applyFont="1" applyAlignment="1">
      <alignment horizontal="center" vertical="center"/>
    </xf>
    <xf numFmtId="0" fontId="339" fillId="3" borderId="4" xfId="21" applyFont="1" applyFill="1" applyBorder="1" applyAlignment="1">
      <alignment horizontal="center" vertical="center"/>
    </xf>
    <xf numFmtId="1" fontId="339" fillId="3" borderId="2" xfId="1" applyNumberFormat="1" applyFont="1" applyFill="1" applyBorder="1" applyAlignment="1">
      <alignment horizontal="center" vertical="center"/>
    </xf>
    <xf numFmtId="0" fontId="340" fillId="20" borderId="33" xfId="21" applyFont="1" applyFill="1" applyBorder="1" applyAlignment="1">
      <alignment horizontal="center" vertical="center"/>
    </xf>
    <xf numFmtId="1" fontId="339" fillId="20" borderId="3" xfId="1" applyNumberFormat="1" applyFont="1" applyFill="1" applyBorder="1" applyAlignment="1">
      <alignment horizontal="center" vertical="center"/>
    </xf>
    <xf numFmtId="0" fontId="343" fillId="0" borderId="45" xfId="51" applyFont="1" applyBorder="1" applyAlignment="1">
      <alignment horizontal="center" vertical="center"/>
    </xf>
    <xf numFmtId="0" fontId="339" fillId="0" borderId="28" xfId="21" applyFont="1" applyBorder="1" applyAlignment="1">
      <alignment horizontal="center" vertical="center"/>
    </xf>
    <xf numFmtId="0" fontId="341" fillId="0" borderId="28" xfId="51" applyFont="1" applyBorder="1" applyAlignment="1">
      <alignment horizontal="center" vertical="center"/>
    </xf>
    <xf numFmtId="14" fontId="339" fillId="3" borderId="28" xfId="21" applyNumberFormat="1" applyFont="1" applyFill="1" applyBorder="1" applyAlignment="1">
      <alignment horizontal="center" vertical="center"/>
    </xf>
    <xf numFmtId="14" fontId="339" fillId="20" borderId="24" xfId="21" applyNumberFormat="1" applyFont="1" applyFill="1" applyBorder="1" applyAlignment="1">
      <alignment horizontal="center" vertical="center"/>
    </xf>
    <xf numFmtId="0" fontId="341" fillId="3" borderId="28" xfId="51" applyFont="1" applyFill="1" applyBorder="1" applyAlignment="1">
      <alignment horizontal="center" vertical="center"/>
    </xf>
    <xf numFmtId="0" fontId="339" fillId="0" borderId="5" xfId="0" applyFont="1" applyBorder="1" applyAlignment="1">
      <alignment horizontal="center" vertical="center"/>
    </xf>
    <xf numFmtId="0" fontId="343" fillId="9" borderId="32" xfId="51" applyFont="1" applyFill="1" applyBorder="1" applyAlignment="1">
      <alignment horizontal="right" vertical="center"/>
    </xf>
    <xf numFmtId="0" fontId="292" fillId="3" borderId="22" xfId="24" applyFont="1" applyFill="1" applyBorder="1" applyAlignment="1">
      <alignment horizontal="center" vertical="center" wrapText="1"/>
    </xf>
    <xf numFmtId="0" fontId="292" fillId="3" borderId="22" xfId="24" applyFont="1" applyFill="1" applyBorder="1" applyAlignment="1">
      <alignment horizontal="left" vertical="center"/>
    </xf>
    <xf numFmtId="169" fontId="292" fillId="3" borderId="22" xfId="24" applyNumberFormat="1" applyFont="1" applyFill="1" applyBorder="1" applyAlignment="1">
      <alignment horizontal="center" vertical="center" wrapText="1"/>
    </xf>
    <xf numFmtId="0" fontId="283" fillId="3" borderId="22" xfId="24" applyFont="1" applyFill="1" applyBorder="1" applyAlignment="1">
      <alignment vertical="center" wrapText="1"/>
    </xf>
    <xf numFmtId="0" fontId="283" fillId="3" borderId="22" xfId="0" applyFont="1" applyFill="1" applyBorder="1" applyAlignment="1">
      <alignment horizontal="center"/>
    </xf>
    <xf numFmtId="0" fontId="205" fillId="0" borderId="45" xfId="51" applyFont="1" applyBorder="1" applyAlignment="1">
      <alignment horizontal="center" vertical="center"/>
    </xf>
    <xf numFmtId="0" fontId="205" fillId="3" borderId="45" xfId="51" applyFont="1" applyFill="1" applyBorder="1" applyAlignment="1">
      <alignment horizontal="center" vertical="center"/>
    </xf>
    <xf numFmtId="0" fontId="341" fillId="0" borderId="20" xfId="51" applyFont="1" applyBorder="1" applyAlignment="1">
      <alignment horizontal="center" vertical="center"/>
    </xf>
    <xf numFmtId="0" fontId="283" fillId="3" borderId="50" xfId="0" applyFont="1" applyFill="1" applyBorder="1" applyAlignment="1">
      <alignment horizontal="center"/>
    </xf>
    <xf numFmtId="0" fontId="341" fillId="0" borderId="47" xfId="51" applyFont="1" applyBorder="1" applyAlignment="1">
      <alignment horizontal="center" vertical="center"/>
    </xf>
    <xf numFmtId="0" fontId="341" fillId="0" borderId="48" xfId="51" applyFont="1" applyBorder="1" applyAlignment="1">
      <alignment horizontal="center" vertical="center"/>
    </xf>
    <xf numFmtId="0" fontId="339" fillId="0" borderId="47" xfId="0" applyFont="1" applyBorder="1" applyAlignment="1">
      <alignment horizontal="center" vertical="center"/>
    </xf>
    <xf numFmtId="0" fontId="205" fillId="0" borderId="47" xfId="51" applyFont="1" applyBorder="1" applyAlignment="1">
      <alignment horizontal="center" vertical="center"/>
    </xf>
    <xf numFmtId="0" fontId="205" fillId="3" borderId="47" xfId="51" applyFont="1" applyFill="1" applyBorder="1" applyAlignment="1">
      <alignment horizontal="center" vertical="center"/>
    </xf>
    <xf numFmtId="0" fontId="341" fillId="3" borderId="0" xfId="51" applyFont="1" applyFill="1" applyAlignment="1">
      <alignment horizontal="center" vertical="center"/>
    </xf>
    <xf numFmtId="0" fontId="341" fillId="0" borderId="0" xfId="51" applyFont="1" applyAlignment="1">
      <alignment horizontal="center" vertical="center"/>
    </xf>
    <xf numFmtId="14" fontId="339" fillId="0" borderId="2" xfId="21" applyNumberFormat="1" applyFont="1" applyBorder="1" applyAlignment="1">
      <alignment horizontal="center" vertical="center"/>
    </xf>
    <xf numFmtId="0" fontId="341" fillId="0" borderId="45" xfId="0" applyFont="1" applyBorder="1" applyAlignment="1">
      <alignment horizontal="center" vertical="center"/>
    </xf>
    <xf numFmtId="0" fontId="339" fillId="0" borderId="45" xfId="0" applyFont="1" applyBorder="1" applyAlignment="1">
      <alignment horizontal="center" vertical="center"/>
    </xf>
    <xf numFmtId="0" fontId="343" fillId="34" borderId="43" xfId="51" applyFont="1" applyFill="1" applyBorder="1" applyAlignment="1">
      <alignment horizontal="center" vertical="center"/>
    </xf>
    <xf numFmtId="0" fontId="87" fillId="0" borderId="2" xfId="0" applyFont="1" applyBorder="1" applyAlignment="1">
      <alignment horizontal="center" vertical="center"/>
    </xf>
    <xf numFmtId="0" fontId="339" fillId="0" borderId="0" xfId="21" applyFont="1" applyAlignment="1">
      <alignment horizontal="center" vertical="center"/>
    </xf>
    <xf numFmtId="0" fontId="343" fillId="9" borderId="0" xfId="0" applyFont="1" applyFill="1" applyAlignment="1">
      <alignment horizontal="center" vertical="center"/>
    </xf>
    <xf numFmtId="0" fontId="339" fillId="3" borderId="0" xfId="21" applyFont="1" applyFill="1" applyAlignment="1">
      <alignment horizontal="center" vertical="center"/>
    </xf>
    <xf numFmtId="0" fontId="339" fillId="3" borderId="20" xfId="21" applyFont="1" applyFill="1" applyBorder="1" applyAlignment="1">
      <alignment horizontal="center" vertical="center"/>
    </xf>
    <xf numFmtId="0" fontId="346" fillId="0" borderId="0" xfId="51" applyFont="1" applyAlignment="1">
      <alignment horizontal="center" vertical="center"/>
    </xf>
    <xf numFmtId="0" fontId="237" fillId="3" borderId="3" xfId="0" applyFont="1" applyFill="1" applyBorder="1" applyAlignment="1">
      <alignment horizontal="center" vertical="center"/>
    </xf>
    <xf numFmtId="0" fontId="158" fillId="0" borderId="0" xfId="0" applyFont="1" applyAlignment="1">
      <alignment horizontal="center" vertical="center"/>
    </xf>
    <xf numFmtId="14" fontId="23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86" fillId="0" borderId="2" xfId="0" applyFont="1" applyBorder="1" applyAlignment="1">
      <alignment horizontal="center" vertical="center"/>
    </xf>
    <xf numFmtId="0" fontId="205" fillId="0" borderId="76" xfId="51" applyFont="1" applyBorder="1" applyAlignment="1">
      <alignment horizontal="center" vertical="center"/>
    </xf>
    <xf numFmtId="0" fontId="205" fillId="3" borderId="76" xfId="51" applyFont="1" applyFill="1" applyBorder="1" applyAlignment="1">
      <alignment horizontal="center" vertical="center"/>
    </xf>
    <xf numFmtId="0" fontId="316" fillId="0" borderId="0" xfId="51" applyFont="1" applyAlignment="1">
      <alignment horizontal="center" vertical="center"/>
    </xf>
    <xf numFmtId="0" fontId="85" fillId="0" borderId="0" xfId="0" applyFont="1" applyAlignment="1">
      <alignment horizontal="center" vertical="center"/>
    </xf>
    <xf numFmtId="0" fontId="85" fillId="0" borderId="2" xfId="0" applyFont="1" applyBorder="1" applyAlignment="1">
      <alignment horizontal="center" vertical="center"/>
    </xf>
    <xf numFmtId="0" fontId="84" fillId="0" borderId="2" xfId="0" applyFont="1" applyBorder="1" applyAlignment="1">
      <alignment horizontal="center" vertical="center"/>
    </xf>
    <xf numFmtId="0" fontId="83" fillId="3" borderId="2" xfId="0" applyFont="1" applyFill="1" applyBorder="1" applyAlignment="1">
      <alignment horizontal="center" vertical="center"/>
    </xf>
    <xf numFmtId="0" fontId="82" fillId="0" borderId="2" xfId="0" applyFont="1" applyBorder="1" applyAlignment="1">
      <alignment horizontal="center" vertical="center" wrapText="1"/>
    </xf>
    <xf numFmtId="0" fontId="82" fillId="0" borderId="2" xfId="0" applyFont="1" applyBorder="1" applyAlignment="1">
      <alignment horizontal="center" vertical="center"/>
    </xf>
    <xf numFmtId="0" fontId="82" fillId="0" borderId="0" xfId="0" applyFont="1"/>
    <xf numFmtId="0" fontId="81" fillId="0" borderId="2" xfId="0" applyFont="1" applyBorder="1" applyAlignment="1">
      <alignment horizontal="center" vertical="center"/>
    </xf>
    <xf numFmtId="0" fontId="80" fillId="0" borderId="2" xfId="0" applyFont="1" applyBorder="1" applyAlignment="1">
      <alignment horizontal="center" vertical="center"/>
    </xf>
    <xf numFmtId="0" fontId="348" fillId="35" borderId="2" xfId="0" applyFont="1" applyFill="1" applyBorder="1" applyAlignment="1">
      <alignment horizontal="center" vertical="center" wrapText="1"/>
    </xf>
    <xf numFmtId="0" fontId="79" fillId="3" borderId="2" xfId="0" applyFont="1" applyFill="1" applyBorder="1" applyAlignment="1">
      <alignment horizontal="center" vertical="center"/>
    </xf>
    <xf numFmtId="14" fontId="7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3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56"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37" fillId="3" borderId="2" xfId="16" applyNumberFormat="1" applyFont="1" applyFill="1" applyBorder="1" applyAlignment="1">
      <alignment horizontal="center" vertical="center" wrapText="1"/>
    </xf>
    <xf numFmtId="0" fontId="78" fillId="3" borderId="2" xfId="0" applyFont="1" applyFill="1" applyBorder="1" applyAlignment="1">
      <alignment horizontal="center" vertical="center"/>
    </xf>
    <xf numFmtId="16" fontId="77" fillId="3" borderId="0" xfId="0" quotePrefix="1" applyNumberFormat="1" applyFont="1" applyFill="1" applyAlignment="1">
      <alignment horizontal="center" vertical="center"/>
    </xf>
    <xf numFmtId="14" fontId="237" fillId="3" borderId="0" xfId="16" applyNumberFormat="1" applyFont="1" applyFill="1" applyAlignment="1">
      <alignment horizontal="center" vertical="center" wrapText="1"/>
    </xf>
    <xf numFmtId="16" fontId="77" fillId="3" borderId="2" xfId="0" quotePrefix="1" applyNumberFormat="1" applyFont="1" applyFill="1" applyBorder="1" applyAlignment="1">
      <alignment horizontal="center" vertical="center"/>
    </xf>
    <xf numFmtId="0" fontId="77" fillId="3" borderId="2" xfId="0" applyFont="1" applyFill="1" applyBorder="1" applyAlignment="1">
      <alignment horizontal="center" vertical="center"/>
    </xf>
    <xf numFmtId="0" fontId="77" fillId="0" borderId="0" xfId="0" applyFont="1" applyAlignment="1">
      <alignment horizontal="center" vertical="center"/>
    </xf>
    <xf numFmtId="0" fontId="77" fillId="3" borderId="0" xfId="0" applyFont="1" applyFill="1" applyAlignment="1">
      <alignment horizontal="center" vertical="center"/>
    </xf>
    <xf numFmtId="2" fontId="77" fillId="0" borderId="0" xfId="0" applyNumberFormat="1" applyFont="1" applyAlignment="1">
      <alignment horizontal="center" vertical="center"/>
    </xf>
    <xf numFmtId="168" fontId="357" fillId="3" borderId="0" xfId="16" applyNumberFormat="1" applyFont="1" applyFill="1" applyAlignment="1">
      <alignment horizontal="center" vertical="center"/>
    </xf>
    <xf numFmtId="0" fontId="77" fillId="0" borderId="0" xfId="0" applyFont="1" applyAlignment="1">
      <alignment horizontal="left" vertical="center" wrapText="1"/>
    </xf>
    <xf numFmtId="0" fontId="77" fillId="0" borderId="0" xfId="0" applyFont="1"/>
    <xf numFmtId="0" fontId="357" fillId="3" borderId="0" xfId="16" applyFont="1" applyFill="1" applyAlignment="1">
      <alignment horizontal="center"/>
    </xf>
    <xf numFmtId="14" fontId="77" fillId="3" borderId="0" xfId="0" applyNumberFormat="1" applyFont="1" applyFill="1" applyAlignment="1">
      <alignment horizontal="center" vertical="center"/>
    </xf>
    <xf numFmtId="17" fontId="237" fillId="3" borderId="0" xfId="16" quotePrefix="1" applyNumberFormat="1" applyFont="1" applyFill="1" applyAlignment="1">
      <alignment horizontal="center" vertical="center" wrapText="1"/>
    </xf>
    <xf numFmtId="0" fontId="235" fillId="3" borderId="0" xfId="16" applyFont="1" applyFill="1" applyAlignment="1">
      <alignment horizontal="center" vertical="center" wrapText="1"/>
    </xf>
    <xf numFmtId="0" fontId="237" fillId="3" borderId="0" xfId="16" applyFont="1" applyFill="1" applyAlignment="1">
      <alignment horizontal="center" vertical="center" wrapText="1"/>
    </xf>
    <xf numFmtId="169" fontId="77" fillId="0" borderId="0" xfId="0" applyNumberFormat="1" applyFont="1" applyAlignment="1">
      <alignment horizontal="center" vertical="center"/>
    </xf>
    <xf numFmtId="1" fontId="77" fillId="0" borderId="0" xfId="0" applyNumberFormat="1" applyFont="1" applyAlignment="1">
      <alignment horizontal="center" vertical="center"/>
    </xf>
    <xf numFmtId="14" fontId="358" fillId="3" borderId="0" xfId="0" applyNumberFormat="1" applyFont="1" applyFill="1" applyAlignment="1">
      <alignment horizontal="center" vertical="center"/>
    </xf>
    <xf numFmtId="0" fontId="77" fillId="3" borderId="0" xfId="0" applyFont="1" applyFill="1"/>
    <xf numFmtId="0" fontId="77" fillId="0" borderId="2" xfId="0" applyFont="1" applyBorder="1" applyAlignment="1">
      <alignment horizontal="center"/>
    </xf>
    <xf numFmtId="0" fontId="76" fillId="3" borderId="2" xfId="0" applyFont="1" applyFill="1" applyBorder="1" applyAlignment="1">
      <alignment horizontal="center" vertical="center"/>
    </xf>
    <xf numFmtId="0" fontId="74" fillId="3" borderId="2" xfId="0" applyFont="1" applyFill="1" applyBorder="1" applyAlignment="1">
      <alignment horizontal="center" vertical="center"/>
    </xf>
    <xf numFmtId="0" fontId="74" fillId="0" borderId="2" xfId="0" applyFont="1" applyBorder="1" applyAlignment="1">
      <alignment horizontal="center"/>
    </xf>
    <xf numFmtId="0" fontId="73" fillId="3" borderId="2" xfId="0" applyFont="1" applyFill="1" applyBorder="1" applyAlignment="1">
      <alignment horizontal="center" vertical="center"/>
    </xf>
    <xf numFmtId="0" fontId="77" fillId="0" borderId="2" xfId="0" applyFont="1" applyBorder="1" applyAlignment="1">
      <alignment horizontal="center" vertical="center"/>
    </xf>
    <xf numFmtId="168" fontId="357" fillId="3" borderId="2" xfId="16" applyNumberFormat="1" applyFont="1" applyFill="1" applyBorder="1" applyAlignment="1">
      <alignment horizontal="center" vertical="center"/>
    </xf>
    <xf numFmtId="16" fontId="73" fillId="3" borderId="2" xfId="0" quotePrefix="1" applyNumberFormat="1" applyFont="1" applyFill="1" applyBorder="1" applyAlignment="1">
      <alignment horizontal="center" vertical="center"/>
    </xf>
    <xf numFmtId="0" fontId="72" fillId="0" borderId="2" xfId="0" applyFont="1" applyBorder="1" applyAlignment="1">
      <alignment horizontal="center"/>
    </xf>
    <xf numFmtId="0" fontId="71" fillId="0" borderId="2" xfId="0" applyFont="1" applyBorder="1" applyAlignment="1">
      <alignment horizont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0" fontId="0" fillId="31" borderId="2" xfId="0" applyFill="1" applyBorder="1"/>
    <xf numFmtId="0" fontId="248" fillId="2" borderId="2" xfId="0" applyFont="1" applyFill="1" applyBorder="1" applyProtection="1">
      <protection hidden="1"/>
    </xf>
    <xf numFmtId="0" fontId="247" fillId="2" borderId="2" xfId="0" applyFont="1" applyFill="1" applyBorder="1" applyAlignment="1" applyProtection="1">
      <alignment horizontal="left" indent="3"/>
      <protection hidden="1"/>
    </xf>
    <xf numFmtId="0" fontId="247" fillId="2" borderId="2" xfId="0" applyFont="1" applyFill="1" applyBorder="1" applyProtection="1">
      <protection hidden="1"/>
    </xf>
    <xf numFmtId="0" fontId="194" fillId="2" borderId="2" xfId="0" applyFont="1" applyFill="1" applyBorder="1" applyAlignment="1" applyProtection="1">
      <alignment horizontal="center" vertical="center" wrapText="1"/>
      <protection hidden="1"/>
    </xf>
    <xf numFmtId="49" fontId="194" fillId="2" borderId="2" xfId="0" applyNumberFormat="1" applyFont="1" applyFill="1" applyBorder="1" applyAlignment="1" applyProtection="1">
      <alignment horizontal="center" vertical="center" wrapText="1"/>
      <protection hidden="1"/>
    </xf>
    <xf numFmtId="0" fontId="194" fillId="2" borderId="2" xfId="0" applyFont="1" applyFill="1" applyBorder="1" applyAlignment="1" applyProtection="1">
      <alignment horizontal="center" vertical="center"/>
      <protection hidden="1"/>
    </xf>
    <xf numFmtId="169" fontId="310" fillId="0" borderId="2" xfId="0" applyNumberFormat="1" applyFont="1" applyBorder="1" applyAlignment="1" applyProtection="1">
      <alignment horizontal="left" vertical="center" wrapText="1"/>
      <protection hidden="1"/>
    </xf>
    <xf numFmtId="0" fontId="311" fillId="3" borderId="2" xfId="0" applyFont="1" applyFill="1" applyBorder="1" applyProtection="1">
      <protection hidden="1"/>
    </xf>
    <xf numFmtId="1" fontId="312" fillId="3" borderId="2" xfId="0" applyNumberFormat="1" applyFont="1" applyFill="1" applyBorder="1" applyAlignment="1" applyProtection="1">
      <alignment horizontal="center" vertical="center"/>
      <protection hidden="1"/>
    </xf>
    <xf numFmtId="0" fontId="313" fillId="10" borderId="2" xfId="0" applyFont="1" applyFill="1" applyBorder="1" applyAlignment="1" applyProtection="1">
      <alignment vertical="center" wrapText="1"/>
      <protection hidden="1"/>
    </xf>
    <xf numFmtId="0" fontId="313" fillId="10" borderId="2" xfId="0" applyFont="1" applyFill="1" applyBorder="1" applyAlignment="1" applyProtection="1">
      <alignment horizontal="left" vertical="center" wrapText="1"/>
      <protection hidden="1"/>
    </xf>
    <xf numFmtId="0" fontId="68" fillId="0" borderId="2" xfId="0" applyFont="1" applyBorder="1" applyAlignment="1">
      <alignment horizont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203" fillId="0" borderId="0" xfId="0" applyFont="1" applyAlignment="1">
      <alignment horizontal="center" vertical="center" wrapText="1"/>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62" fillId="0" borderId="2" xfId="0" applyFont="1" applyBorder="1" applyAlignment="1">
      <alignment horizontal="center"/>
    </xf>
    <xf numFmtId="16" fontId="61" fillId="3" borderId="2" xfId="0" quotePrefix="1" applyNumberFormat="1" applyFont="1" applyFill="1" applyBorder="1" applyAlignment="1">
      <alignment horizontal="center" vertical="center"/>
    </xf>
    <xf numFmtId="0" fontId="60" fillId="0" borderId="2" xfId="0" applyFont="1" applyBorder="1" applyAlignment="1">
      <alignment horizontal="center"/>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0" fontId="237" fillId="0" borderId="0" xfId="0" applyFont="1" applyAlignment="1">
      <alignment horizontal="center" vertical="center"/>
    </xf>
    <xf numFmtId="0" fontId="241" fillId="0" borderId="0" xfId="0" applyFont="1" applyAlignment="1">
      <alignment horizontal="center" vertical="center"/>
    </xf>
    <xf numFmtId="14" fontId="235" fillId="9" borderId="2" xfId="0" applyNumberFormat="1" applyFont="1" applyFill="1" applyBorder="1" applyAlignment="1">
      <alignment horizontal="center" vertical="center"/>
    </xf>
    <xf numFmtId="0" fontId="237" fillId="9" borderId="2" xfId="0" applyFont="1" applyFill="1" applyBorder="1" applyAlignment="1">
      <alignment horizontal="center" vertical="center"/>
    </xf>
    <xf numFmtId="0" fontId="158" fillId="9" borderId="2" xfId="0" applyFont="1" applyFill="1" applyBorder="1" applyAlignment="1">
      <alignment horizontal="center" vertical="center"/>
    </xf>
    <xf numFmtId="0" fontId="158" fillId="9" borderId="0" xfId="0" applyFont="1" applyFill="1" applyAlignment="1">
      <alignment horizontal="center" vertical="center"/>
    </xf>
    <xf numFmtId="0" fontId="237" fillId="9" borderId="3" xfId="0" applyFont="1" applyFill="1" applyBorder="1" applyAlignment="1">
      <alignment horizontal="center" vertical="center"/>
    </xf>
    <xf numFmtId="0" fontId="237" fillId="0" borderId="23" xfId="0" applyFont="1" applyBorder="1" applyAlignment="1">
      <alignment horizontal="center" vertical="center"/>
    </xf>
    <xf numFmtId="0" fontId="240" fillId="3" borderId="0" xfId="0" applyFont="1" applyFill="1" applyAlignment="1">
      <alignment horizontal="center" vertical="center"/>
    </xf>
    <xf numFmtId="0" fontId="237" fillId="9" borderId="0" xfId="0" applyFont="1" applyFill="1" applyAlignment="1">
      <alignment horizontal="center" vertical="center"/>
    </xf>
    <xf numFmtId="0" fontId="240" fillId="3" borderId="3" xfId="0" applyFont="1" applyFill="1" applyBorder="1" applyAlignment="1">
      <alignment horizontal="center" vertical="center"/>
    </xf>
    <xf numFmtId="0" fontId="237" fillId="0" borderId="28" xfId="0" applyFont="1" applyBorder="1" applyAlignment="1">
      <alignment horizontal="center" vertical="center"/>
    </xf>
    <xf numFmtId="0" fontId="237" fillId="0" borderId="24" xfId="0" applyFont="1" applyBorder="1" applyAlignment="1">
      <alignment horizontal="center" vertical="center"/>
    </xf>
    <xf numFmtId="0" fontId="127" fillId="9" borderId="2" xfId="0" applyFont="1" applyFill="1" applyBorder="1" applyAlignment="1">
      <alignment horizontal="center" vertical="center"/>
    </xf>
    <xf numFmtId="0" fontId="124" fillId="3" borderId="3" xfId="0" applyFont="1" applyFill="1" applyBorder="1" applyAlignment="1">
      <alignment horizontal="center" vertical="center"/>
    </xf>
    <xf numFmtId="0" fontId="116" fillId="3" borderId="2" xfId="0" applyFont="1" applyFill="1" applyBorder="1" applyAlignment="1">
      <alignment horizontal="center" vertic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16" fontId="237" fillId="3" borderId="2" xfId="0" quotePrefix="1" applyNumberFormat="1" applyFont="1" applyFill="1" applyBorder="1" applyAlignment="1">
      <alignment horizontal="center" vertical="center"/>
    </xf>
    <xf numFmtId="0" fontId="339" fillId="0" borderId="0" xfId="0" applyFont="1" applyAlignment="1">
      <alignment horizontal="center" vertical="center"/>
    </xf>
    <xf numFmtId="0" fontId="343" fillId="3" borderId="0" xfId="0" applyFont="1" applyFill="1" applyAlignment="1">
      <alignment horizontal="center" vertical="center"/>
    </xf>
    <xf numFmtId="0" fontId="344" fillId="9" borderId="0" xfId="51" applyFont="1" applyFill="1" applyAlignment="1">
      <alignment horizontal="center" vertical="center"/>
    </xf>
    <xf numFmtId="0" fontId="339" fillId="3" borderId="0" xfId="0" applyFont="1" applyFill="1" applyAlignment="1">
      <alignment horizontal="center" vertical="center"/>
    </xf>
    <xf numFmtId="0" fontId="343" fillId="3" borderId="0" xfId="0" applyFont="1" applyFill="1" applyAlignment="1">
      <alignment horizontal="left" vertical="center" wrapText="1"/>
    </xf>
    <xf numFmtId="0" fontId="343" fillId="0" borderId="0" xfId="0" applyFont="1" applyAlignment="1">
      <alignment horizontal="center" vertical="center"/>
    </xf>
    <xf numFmtId="0" fontId="0" fillId="0" borderId="0" xfId="0" applyAlignment="1">
      <alignment horizontal="left" wrapText="1"/>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55" fillId="0" borderId="2" xfId="0" applyFont="1" applyBorder="1" applyAlignment="1">
      <alignment horizontal="center"/>
    </xf>
    <xf numFmtId="0" fontId="362"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53" fillId="0" borderId="2" xfId="0" applyFont="1" applyBorder="1" applyAlignment="1">
      <alignment horizontal="center"/>
    </xf>
    <xf numFmtId="0" fontId="344" fillId="0" borderId="45" xfId="51" applyFont="1" applyBorder="1" applyAlignment="1">
      <alignment horizontal="center" vertical="top"/>
    </xf>
    <xf numFmtId="0" fontId="338" fillId="0" borderId="45" xfId="51" applyFont="1" applyBorder="1" applyAlignment="1">
      <alignment horizontal="center" vertical="top"/>
    </xf>
    <xf numFmtId="0" fontId="302" fillId="0" borderId="45" xfId="51" applyFont="1" applyBorder="1" applyAlignment="1">
      <alignment horizontal="center" vertical="top"/>
    </xf>
    <xf numFmtId="0" fontId="364" fillId="0" borderId="0" xfId="51" applyFont="1" applyAlignment="1">
      <alignment horizontal="center" vertical="center"/>
    </xf>
    <xf numFmtId="0" fontId="365" fillId="0" borderId="45" xfId="51" applyFont="1" applyBorder="1" applyAlignment="1">
      <alignment horizontal="center" vertical="center"/>
    </xf>
    <xf numFmtId="0" fontId="364" fillId="0" borderId="0" xfId="51" applyFont="1" applyAlignment="1">
      <alignment horizontal="center" vertical="top"/>
    </xf>
    <xf numFmtId="0" fontId="365" fillId="0" borderId="45" xfId="51" applyFont="1" applyBorder="1" applyAlignment="1">
      <alignment horizontal="center" vertical="top"/>
    </xf>
    <xf numFmtId="0" fontId="364" fillId="0" borderId="45" xfId="51" applyFont="1" applyBorder="1" applyAlignment="1">
      <alignment horizontal="center" vertical="top"/>
    </xf>
    <xf numFmtId="0" fontId="365" fillId="0" borderId="0" xfId="51" applyFont="1" applyAlignment="1">
      <alignment horizontal="center" vertical="top"/>
    </xf>
    <xf numFmtId="0" fontId="366" fillId="3" borderId="45" xfId="0" applyFont="1" applyFill="1" applyBorder="1" applyAlignment="1">
      <alignment horizontal="center" vertical="center"/>
    </xf>
    <xf numFmtId="0" fontId="365" fillId="3" borderId="45" xfId="51" applyFont="1" applyFill="1" applyBorder="1" applyAlignment="1">
      <alignment horizontal="center" vertical="center"/>
    </xf>
    <xf numFmtId="0" fontId="366" fillId="3" borderId="45" xfId="0" applyFont="1" applyFill="1" applyBorder="1" applyAlignment="1">
      <alignment horizontal="center" vertical="top"/>
    </xf>
    <xf numFmtId="0" fontId="365" fillId="3" borderId="45" xfId="51" applyFont="1" applyFill="1" applyBorder="1" applyAlignment="1">
      <alignment horizontal="center" vertical="top"/>
    </xf>
    <xf numFmtId="0" fontId="363" fillId="3" borderId="45" xfId="0" applyFont="1" applyFill="1" applyBorder="1" applyAlignment="1">
      <alignment horizontal="center" vertical="top"/>
    </xf>
    <xf numFmtId="0" fontId="366" fillId="0" borderId="45" xfId="0" applyFont="1" applyBorder="1" applyAlignment="1">
      <alignment horizontal="center" vertical="top"/>
    </xf>
    <xf numFmtId="0" fontId="363" fillId="3" borderId="45" xfId="0" applyFont="1" applyFill="1" applyBorder="1" applyAlignment="1">
      <alignment horizontal="center" vertical="center"/>
    </xf>
    <xf numFmtId="0" fontId="364" fillId="3" borderId="0" xfId="51" applyFont="1" applyFill="1" applyAlignment="1">
      <alignment horizontal="center" vertical="center"/>
    </xf>
    <xf numFmtId="0" fontId="364" fillId="3" borderId="45" xfId="51" applyFont="1" applyFill="1" applyBorder="1" applyAlignment="1">
      <alignment horizontal="center" vertical="center"/>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0" fontId="237" fillId="3" borderId="2" xfId="0" quotePrefix="1" applyFont="1" applyFill="1" applyBorder="1" applyAlignment="1">
      <alignment horizontal="center" vertical="center"/>
    </xf>
    <xf numFmtId="16" fontId="0" fillId="0" borderId="2" xfId="0" applyNumberFormat="1" applyBorder="1" applyAlignment="1">
      <alignment horizontal="center"/>
    </xf>
    <xf numFmtId="16" fontId="54" fillId="0" borderId="2" xfId="0" quotePrefix="1" applyNumberFormat="1" applyFont="1" applyBorder="1" applyAlignment="1">
      <alignment horizontal="center"/>
    </xf>
    <xf numFmtId="0" fontId="54" fillId="0" borderId="2" xfId="0" applyFont="1" applyBorder="1" applyAlignment="1">
      <alignment horizontal="center"/>
    </xf>
    <xf numFmtId="0" fontId="0" fillId="0" borderId="3" xfId="0" applyBorder="1" applyAlignment="1">
      <alignment horizontal="center"/>
    </xf>
    <xf numFmtId="1" fontId="310" fillId="0" borderId="2" xfId="0" applyNumberFormat="1" applyFont="1" applyBorder="1" applyAlignment="1" applyProtection="1">
      <alignment horizontal="center" vertical="center" wrapText="1"/>
      <protection hidden="1"/>
    </xf>
    <xf numFmtId="0" fontId="363" fillId="3" borderId="45" xfId="51" applyFont="1" applyFill="1" applyBorder="1" applyAlignment="1">
      <alignment vertical="center"/>
    </xf>
    <xf numFmtId="0" fontId="365" fillId="0" borderId="45" xfId="0" applyFont="1" applyBorder="1" applyAlignment="1">
      <alignment horizontal="center" vertical="top"/>
    </xf>
    <xf numFmtId="43" fontId="339" fillId="0" borderId="0" xfId="1" applyFont="1" applyFill="1" applyBorder="1" applyAlignment="1">
      <alignment horizontal="center" vertical="center"/>
    </xf>
    <xf numFmtId="0" fontId="342" fillId="3" borderId="33" xfId="24" applyFont="1" applyFill="1" applyBorder="1" applyAlignment="1">
      <alignment vertical="center" wrapText="1"/>
    </xf>
    <xf numFmtId="0" fontId="342" fillId="3" borderId="58" xfId="24" applyFont="1" applyFill="1" applyBorder="1" applyAlignment="1">
      <alignment vertical="center" wrapText="1"/>
    </xf>
    <xf numFmtId="0" fontId="205" fillId="0" borderId="35" xfId="51" applyFont="1" applyBorder="1" applyAlignment="1">
      <alignment horizontal="center" vertical="center"/>
    </xf>
    <xf numFmtId="0" fontId="205" fillId="3" borderId="35" xfId="51" applyFont="1" applyFill="1" applyBorder="1" applyAlignment="1">
      <alignment horizontal="center" vertical="center"/>
    </xf>
    <xf numFmtId="0" fontId="364" fillId="0" borderId="35" xfId="51" applyFont="1" applyBorder="1" applyAlignment="1">
      <alignment horizontal="center" vertical="top"/>
    </xf>
    <xf numFmtId="0" fontId="364" fillId="0" borderId="35" xfId="51" applyFont="1" applyBorder="1" applyAlignment="1">
      <alignment horizontal="center" vertical="center"/>
    </xf>
    <xf numFmtId="0" fontId="364" fillId="3" borderId="35" xfId="51" applyFont="1" applyFill="1" applyBorder="1" applyAlignment="1">
      <alignment horizontal="center" vertical="center"/>
    </xf>
    <xf numFmtId="0" fontId="327" fillId="0" borderId="35" xfId="51" applyFont="1" applyBorder="1" applyAlignment="1">
      <alignment horizontal="center" vertical="center"/>
    </xf>
    <xf numFmtId="0" fontId="341" fillId="0" borderId="45" xfId="51" applyFont="1" applyBorder="1" applyAlignment="1">
      <alignment vertical="center"/>
    </xf>
    <xf numFmtId="0" fontId="339" fillId="3" borderId="62" xfId="0" applyFont="1" applyFill="1" applyBorder="1" applyAlignment="1">
      <alignment horizontal="center" vertical="center"/>
    </xf>
    <xf numFmtId="0" fontId="205" fillId="3" borderId="20" xfId="51" applyFont="1" applyFill="1" applyBorder="1" applyAlignment="1">
      <alignment horizontal="center" vertical="center"/>
    </xf>
    <xf numFmtId="0" fontId="344" fillId="3" borderId="0" xfId="0" applyFont="1" applyFill="1" applyAlignment="1">
      <alignment vertical="top"/>
    </xf>
    <xf numFmtId="0" fontId="286" fillId="3" borderId="0" xfId="0" applyFont="1" applyFill="1" applyAlignment="1">
      <alignment horizontal="center" vertical="center"/>
    </xf>
    <xf numFmtId="0" fontId="341" fillId="0" borderId="62" xfId="0" applyFont="1" applyBorder="1" applyAlignment="1">
      <alignment horizontal="center" vertical="center"/>
    </xf>
    <xf numFmtId="0" fontId="286" fillId="3" borderId="0" xfId="0" applyFont="1" applyFill="1" applyAlignment="1">
      <alignment horizontal="center"/>
    </xf>
    <xf numFmtId="0" fontId="285" fillId="0" borderId="0" xfId="51" applyFont="1" applyAlignment="1">
      <alignment horizontal="center" vertical="center"/>
    </xf>
    <xf numFmtId="0" fontId="205" fillId="9" borderId="0" xfId="51" applyFont="1" applyFill="1" applyAlignment="1">
      <alignment horizontal="center" vertical="center"/>
    </xf>
    <xf numFmtId="0" fontId="205" fillId="0" borderId="20" xfId="51" applyFont="1" applyBorder="1" applyAlignment="1">
      <alignment horizontal="center" vertical="center"/>
    </xf>
    <xf numFmtId="0" fontId="343" fillId="9" borderId="0" xfId="51" applyFont="1" applyFill="1" applyAlignment="1">
      <alignment horizontal="center" vertical="center"/>
    </xf>
    <xf numFmtId="0" fontId="338" fillId="0" borderId="0" xfId="51" applyFont="1" applyAlignment="1">
      <alignment horizontal="right"/>
    </xf>
    <xf numFmtId="0" fontId="344" fillId="9" borderId="0" xfId="0" applyFont="1" applyFill="1" applyAlignment="1">
      <alignment horizontal="center" vertical="center"/>
    </xf>
    <xf numFmtId="0" fontId="343" fillId="3" borderId="0" xfId="51" applyFont="1" applyFill="1" applyAlignment="1">
      <alignment horizontal="center" vertical="center"/>
    </xf>
    <xf numFmtId="0" fontId="339" fillId="3" borderId="0" xfId="51" applyFont="1" applyFill="1" applyAlignment="1">
      <alignment horizontal="center" vertical="center"/>
    </xf>
    <xf numFmtId="16" fontId="341" fillId="0" borderId="0" xfId="51" applyNumberFormat="1" applyFont="1" applyAlignment="1">
      <alignment horizontal="center" vertical="center"/>
    </xf>
    <xf numFmtId="0" fontId="343" fillId="9" borderId="0" xfId="51" applyFont="1" applyFill="1" applyAlignment="1">
      <alignment horizontal="right" vertical="center"/>
    </xf>
    <xf numFmtId="0" fontId="344" fillId="9" borderId="47" xfId="51" applyFont="1" applyFill="1" applyBorder="1" applyAlignment="1">
      <alignment horizontal="right" vertical="center"/>
    </xf>
    <xf numFmtId="0" fontId="339" fillId="0" borderId="47" xfId="21" applyFont="1" applyBorder="1" applyAlignment="1">
      <alignment horizontal="center" vertical="center"/>
    </xf>
    <xf numFmtId="0" fontId="339" fillId="3" borderId="47" xfId="21" applyFont="1" applyFill="1" applyBorder="1" applyAlignment="1">
      <alignment horizontal="center" vertical="center"/>
    </xf>
    <xf numFmtId="0" fontId="341" fillId="3" borderId="48" xfId="51" applyFont="1" applyFill="1" applyBorder="1" applyAlignment="1">
      <alignment horizontal="center" vertical="center"/>
    </xf>
    <xf numFmtId="0" fontId="339" fillId="3" borderId="47" xfId="0" applyFont="1" applyFill="1" applyBorder="1" applyAlignment="1">
      <alignment horizontal="center" vertical="center"/>
    </xf>
    <xf numFmtId="0" fontId="341" fillId="0" borderId="50" xfId="51" applyFont="1" applyBorder="1" applyAlignment="1">
      <alignment horizontal="center" vertical="center"/>
    </xf>
    <xf numFmtId="0" fontId="366" fillId="3" borderId="0" xfId="0" applyFont="1" applyFill="1" applyAlignment="1">
      <alignment horizontal="center" vertical="top"/>
    </xf>
    <xf numFmtId="0" fontId="365" fillId="3" borderId="0" xfId="51" applyFont="1" applyFill="1" applyAlignment="1">
      <alignment horizontal="center" vertical="top"/>
    </xf>
    <xf numFmtId="0" fontId="366" fillId="0" borderId="0" xfId="0" applyFont="1" applyAlignment="1">
      <alignment horizontal="center" vertical="top"/>
    </xf>
    <xf numFmtId="0" fontId="343" fillId="0" borderId="0" xfId="51" applyFont="1" applyAlignment="1">
      <alignment horizontal="center" vertical="center"/>
    </xf>
    <xf numFmtId="0" fontId="343" fillId="3" borderId="0" xfId="51" applyFont="1" applyFill="1" applyAlignment="1">
      <alignment horizontal="left" vertical="center"/>
    </xf>
    <xf numFmtId="0" fontId="341" fillId="0" borderId="0" xfId="0" applyFont="1" applyAlignment="1">
      <alignment horizontal="center" vertical="center"/>
    </xf>
    <xf numFmtId="0" fontId="365" fillId="0" borderId="48" xfId="51" applyFont="1" applyBorder="1" applyAlignment="1">
      <alignment horizontal="center" vertical="top"/>
    </xf>
    <xf numFmtId="0" fontId="343" fillId="9" borderId="0" xfId="51" applyFont="1" applyFill="1" applyAlignment="1">
      <alignment vertical="center"/>
    </xf>
    <xf numFmtId="0" fontId="341" fillId="3" borderId="0" xfId="21" applyFont="1" applyFill="1" applyAlignment="1">
      <alignment horizontal="center" vertical="center"/>
    </xf>
    <xf numFmtId="0" fontId="341" fillId="3" borderId="47" xfId="21" applyFont="1" applyFill="1" applyBorder="1" applyAlignment="1">
      <alignment horizontal="center" vertical="center"/>
    </xf>
    <xf numFmtId="0" fontId="343" fillId="9" borderId="0" xfId="21" applyFont="1" applyFill="1" applyAlignment="1">
      <alignment horizontal="center" vertical="center"/>
    </xf>
    <xf numFmtId="14" fontId="341" fillId="3" borderId="0" xfId="21" applyNumberFormat="1" applyFont="1" applyFill="1" applyAlignment="1">
      <alignment horizontal="center" vertical="center"/>
    </xf>
    <xf numFmtId="0" fontId="339" fillId="3" borderId="48" xfId="0" applyFont="1" applyFill="1" applyBorder="1" applyAlignment="1">
      <alignment horizontal="center" vertical="center"/>
    </xf>
    <xf numFmtId="0" fontId="338" fillId="0" borderId="47" xfId="51" applyFont="1" applyBorder="1" applyAlignment="1">
      <alignment horizontal="center" vertical="top"/>
    </xf>
    <xf numFmtId="0" fontId="343" fillId="0" borderId="47" xfId="51" applyFont="1" applyBorder="1" applyAlignment="1">
      <alignment horizontal="center" vertical="center"/>
    </xf>
    <xf numFmtId="0" fontId="341" fillId="3" borderId="47" xfId="51" applyFont="1" applyFill="1" applyBorder="1" applyAlignment="1">
      <alignment horizontal="center" vertical="center"/>
    </xf>
    <xf numFmtId="0" fontId="367" fillId="9" borderId="0" xfId="51" applyFont="1" applyFill="1" applyAlignment="1">
      <alignment horizontal="center" vertical="center"/>
    </xf>
    <xf numFmtId="0" fontId="343" fillId="3" borderId="48" xfId="51" applyFont="1" applyFill="1" applyBorder="1" applyAlignment="1">
      <alignment horizontal="center" vertical="center"/>
    </xf>
    <xf numFmtId="0" fontId="359" fillId="0" borderId="0" xfId="51" applyFont="1" applyAlignment="1">
      <alignment horizontal="center" vertical="center"/>
    </xf>
    <xf numFmtId="0" fontId="341" fillId="3" borderId="0" xfId="0" applyFont="1" applyFill="1" applyAlignment="1">
      <alignment horizontal="center" vertical="center"/>
    </xf>
    <xf numFmtId="0" fontId="341" fillId="3" borderId="47" xfId="0" applyFont="1" applyFill="1" applyBorder="1" applyAlignment="1">
      <alignment horizontal="center" vertical="center"/>
    </xf>
    <xf numFmtId="0" fontId="339" fillId="3" borderId="76" xfId="21" applyFont="1" applyFill="1" applyBorder="1" applyAlignment="1">
      <alignment horizontal="center" vertical="center"/>
    </xf>
    <xf numFmtId="0" fontId="341" fillId="0" borderId="48" xfId="0" applyFont="1" applyBorder="1" applyAlignment="1">
      <alignment horizontal="center" vertical="center"/>
    </xf>
    <xf numFmtId="0" fontId="341" fillId="0" borderId="47" xfId="0" applyFont="1" applyBorder="1" applyAlignment="1">
      <alignment horizontal="center" vertical="center"/>
    </xf>
    <xf numFmtId="0" fontId="343" fillId="9" borderId="0" xfId="51" applyFont="1" applyFill="1" applyAlignment="1">
      <alignment horizontal="left" vertical="center"/>
    </xf>
    <xf numFmtId="0" fontId="341" fillId="0" borderId="0" xfId="51" applyFont="1" applyAlignment="1">
      <alignment horizontal="right" vertical="center"/>
    </xf>
    <xf numFmtId="0" fontId="286" fillId="3" borderId="0" xfId="24" applyFont="1" applyFill="1" applyAlignment="1">
      <alignment vertical="center" wrapText="1"/>
    </xf>
    <xf numFmtId="0" fontId="337" fillId="3" borderId="0" xfId="0" applyFont="1" applyFill="1" applyAlignment="1">
      <alignment horizontal="center" vertical="center"/>
    </xf>
    <xf numFmtId="0" fontId="337" fillId="3" borderId="0" xfId="0" applyFont="1" applyFill="1" applyAlignment="1">
      <alignment horizontal="left" vertical="center"/>
    </xf>
    <xf numFmtId="0" fontId="286" fillId="3" borderId="0" xfId="24" applyFont="1" applyFill="1" applyAlignment="1">
      <alignment vertical="center"/>
    </xf>
    <xf numFmtId="0" fontId="286" fillId="3" borderId="0" xfId="24" applyFont="1" applyFill="1"/>
    <xf numFmtId="0" fontId="286" fillId="3" borderId="0" xfId="0" applyFont="1" applyFill="1"/>
    <xf numFmtId="0" fontId="286" fillId="3" borderId="0" xfId="24" applyFont="1" applyFill="1" applyAlignment="1">
      <alignment horizontal="left" vertical="center"/>
    </xf>
    <xf numFmtId="0" fontId="286" fillId="3" borderId="0" xfId="0" applyFont="1" applyFill="1" applyAlignment="1">
      <alignment horizontal="left"/>
    </xf>
    <xf numFmtId="0" fontId="286" fillId="3" borderId="0" xfId="0" applyFont="1" applyFill="1" applyAlignment="1">
      <alignment horizontal="left" vertical="center"/>
    </xf>
    <xf numFmtId="0" fontId="286" fillId="3" borderId="0" xfId="24" applyFont="1" applyFill="1" applyAlignment="1">
      <alignment horizontal="center"/>
    </xf>
    <xf numFmtId="0" fontId="286" fillId="22" borderId="0" xfId="24" applyFont="1" applyFill="1" applyAlignment="1">
      <alignment horizontal="center"/>
    </xf>
    <xf numFmtId="0" fontId="292" fillId="3" borderId="0" xfId="24" applyFont="1" applyFill="1" applyAlignment="1">
      <alignment horizontal="center" vertical="center" wrapText="1"/>
    </xf>
    <xf numFmtId="0" fontId="343" fillId="3" borderId="0" xfId="51" applyFont="1" applyFill="1" applyAlignment="1">
      <alignment horizontal="right" vertical="center"/>
    </xf>
    <xf numFmtId="16" fontId="341" fillId="0" borderId="0" xfId="51" quotePrefix="1" applyNumberFormat="1" applyFont="1" applyAlignment="1">
      <alignment horizontal="center" vertical="center"/>
    </xf>
    <xf numFmtId="0" fontId="341" fillId="0" borderId="0" xfId="51" applyFont="1" applyAlignment="1">
      <alignment horizontal="left" vertical="center"/>
    </xf>
    <xf numFmtId="0" fontId="344" fillId="9" borderId="0" xfId="0" applyFont="1" applyFill="1" applyAlignment="1">
      <alignment horizontal="right" vertical="center"/>
    </xf>
    <xf numFmtId="0" fontId="341" fillId="0" borderId="0" xfId="51" quotePrefix="1" applyFont="1" applyAlignment="1">
      <alignment horizontal="center" vertical="center"/>
    </xf>
    <xf numFmtId="0" fontId="365" fillId="3" borderId="0" xfId="51" applyFont="1" applyFill="1" applyAlignment="1">
      <alignment horizontal="center" vertical="center"/>
    </xf>
    <xf numFmtId="0" fontId="363" fillId="3" borderId="0" xfId="0" applyFont="1" applyFill="1" applyAlignment="1">
      <alignment horizontal="center" vertical="center"/>
    </xf>
    <xf numFmtId="0" fontId="365" fillId="3" borderId="47" xfId="51" applyFont="1" applyFill="1" applyBorder="1" applyAlignment="1">
      <alignment horizontal="center" vertical="center"/>
    </xf>
    <xf numFmtId="0" fontId="340" fillId="20" borderId="28" xfId="21" applyFont="1" applyFill="1" applyBorder="1" applyAlignment="1">
      <alignment horizontal="center" vertical="center"/>
    </xf>
    <xf numFmtId="14" fontId="341" fillId="20" borderId="28" xfId="21" applyNumberFormat="1" applyFont="1" applyFill="1" applyBorder="1" applyAlignment="1">
      <alignment horizontal="center" vertical="center"/>
    </xf>
    <xf numFmtId="14" fontId="341" fillId="3" borderId="28" xfId="21" applyNumberFormat="1" applyFont="1" applyFill="1" applyBorder="1" applyAlignment="1">
      <alignment horizontal="center" vertical="center"/>
    </xf>
    <xf numFmtId="1" fontId="339" fillId="3" borderId="28" xfId="1" applyNumberFormat="1" applyFont="1" applyFill="1" applyBorder="1" applyAlignment="1">
      <alignment horizontal="center" vertical="center"/>
    </xf>
    <xf numFmtId="0" fontId="364" fillId="0" borderId="76" xfId="51" applyFont="1" applyBorder="1" applyAlignment="1">
      <alignment horizontal="center" vertical="top"/>
    </xf>
    <xf numFmtId="0" fontId="205" fillId="0" borderId="78" xfId="51" applyFont="1" applyBorder="1" applyAlignment="1">
      <alignment horizontal="center" vertical="center"/>
    </xf>
    <xf numFmtId="0" fontId="302" fillId="0" borderId="35" xfId="51" applyFont="1" applyBorder="1" applyAlignment="1">
      <alignment horizontal="center" vertical="top"/>
    </xf>
    <xf numFmtId="0" fontId="302" fillId="0" borderId="76" xfId="51" applyFont="1" applyBorder="1" applyAlignment="1">
      <alignment horizontal="center" vertical="top"/>
    </xf>
    <xf numFmtId="0" fontId="344" fillId="3" borderId="45" xfId="0" applyFont="1" applyFill="1" applyBorder="1" applyAlignment="1">
      <alignment horizontal="center" vertical="top" wrapText="1"/>
    </xf>
    <xf numFmtId="0" fontId="368" fillId="0" borderId="45" xfId="0" applyFont="1" applyBorder="1" applyAlignment="1">
      <alignment horizontal="center" vertical="top"/>
    </xf>
    <xf numFmtId="0" fontId="338" fillId="0" borderId="48" xfId="51" applyFont="1" applyBorder="1" applyAlignment="1">
      <alignment horizontal="center" vertical="top"/>
    </xf>
    <xf numFmtId="0" fontId="302" fillId="0" borderId="0" xfId="51" applyFont="1" applyAlignment="1">
      <alignment horizontal="center" vertical="top"/>
    </xf>
    <xf numFmtId="0" fontId="338" fillId="0" borderId="0" xfId="51" applyFont="1" applyAlignment="1">
      <alignment horizontal="center" vertical="top"/>
    </xf>
    <xf numFmtId="0" fontId="365" fillId="0" borderId="62" xfId="51" applyFont="1" applyBorder="1" applyAlignment="1">
      <alignment horizontal="center" vertical="top"/>
    </xf>
    <xf numFmtId="0" fontId="365" fillId="0" borderId="45" xfId="51" applyFont="1" applyBorder="1" applyAlignment="1">
      <alignment vertical="top"/>
    </xf>
    <xf numFmtId="0" fontId="344" fillId="3" borderId="0" xfId="0" applyFont="1" applyFill="1" applyAlignment="1">
      <alignment horizontal="center" vertical="top"/>
    </xf>
    <xf numFmtId="0" fontId="368" fillId="0" borderId="0" xfId="0" applyFont="1" applyAlignment="1">
      <alignment horizontal="center" vertical="top"/>
    </xf>
    <xf numFmtId="0" fontId="344" fillId="3" borderId="45" xfId="0" applyFont="1" applyFill="1" applyBorder="1" applyAlignment="1">
      <alignment horizontal="center" vertical="center"/>
    </xf>
    <xf numFmtId="0" fontId="360" fillId="3" borderId="45" xfId="51" applyFont="1" applyFill="1" applyBorder="1" applyAlignment="1">
      <alignment vertical="center"/>
    </xf>
    <xf numFmtId="0" fontId="302" fillId="0" borderId="62" xfId="51" applyFont="1" applyBorder="1" applyAlignment="1">
      <alignment horizontal="center" vertical="top"/>
    </xf>
    <xf numFmtId="0" fontId="363" fillId="9" borderId="45" xfId="51" applyFont="1" applyFill="1" applyBorder="1" applyAlignment="1">
      <alignment horizontal="center" vertical="top"/>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2" fontId="77" fillId="0" borderId="0" xfId="0" applyNumberFormat="1" applyFont="1"/>
    <xf numFmtId="0" fontId="343" fillId="0" borderId="2" xfId="21" applyFont="1" applyBorder="1" applyAlignment="1">
      <alignment horizontal="center" vertic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39"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13" fillId="0" borderId="0" xfId="0" applyFont="1" applyAlignment="1">
      <alignment horizontal="left"/>
    </xf>
    <xf numFmtId="0" fontId="48" fillId="0" borderId="0" xfId="0" applyFont="1" applyAlignment="1">
      <alignment horizontal="left"/>
    </xf>
    <xf numFmtId="0" fontId="47" fillId="0" borderId="2" xfId="0" applyFont="1" applyBorder="1" applyAlignment="1">
      <alignment horizontal="center" vertical="center"/>
    </xf>
    <xf numFmtId="0" fontId="216" fillId="0" borderId="0" xfId="0" applyFont="1" applyAlignment="1">
      <alignment vertical="center"/>
    </xf>
    <xf numFmtId="0" fontId="216" fillId="0" borderId="0" xfId="0" applyFont="1" applyAlignment="1">
      <alignment horizontal="center" vertical="center"/>
    </xf>
    <xf numFmtId="0" fontId="216" fillId="36" borderId="69" xfId="0" applyFont="1" applyFill="1" applyBorder="1" applyAlignment="1">
      <alignment vertical="center"/>
    </xf>
    <xf numFmtId="0" fontId="216" fillId="36" borderId="71" xfId="0" applyFont="1" applyFill="1" applyBorder="1" applyAlignment="1">
      <alignment vertical="center"/>
    </xf>
    <xf numFmtId="169" fontId="216" fillId="0" borderId="0" xfId="0" applyNumberFormat="1" applyFont="1" applyAlignment="1">
      <alignment horizontal="center" vertical="center"/>
    </xf>
    <xf numFmtId="0" fontId="216" fillId="0" borderId="0" xfId="0" applyFont="1" applyAlignment="1">
      <alignment horizontal="left" vertical="center" wrapText="1"/>
    </xf>
    <xf numFmtId="0" fontId="210" fillId="6" borderId="69" xfId="0" applyFont="1" applyFill="1" applyBorder="1" applyAlignment="1">
      <alignment horizontal="center" vertical="center"/>
    </xf>
    <xf numFmtId="0" fontId="210" fillId="6" borderId="70" xfId="0" applyFont="1" applyFill="1" applyBorder="1" applyAlignment="1">
      <alignment horizontal="center" vertical="center"/>
    </xf>
    <xf numFmtId="0" fontId="210" fillId="6" borderId="70" xfId="0" applyFont="1" applyFill="1" applyBorder="1" applyAlignment="1">
      <alignment horizontal="center" vertical="center" wrapText="1"/>
    </xf>
    <xf numFmtId="0" fontId="210" fillId="6" borderId="70" xfId="27" applyFont="1" applyFill="1" applyBorder="1" applyAlignment="1">
      <alignment horizontal="center" vertical="center" wrapText="1"/>
    </xf>
    <xf numFmtId="0" fontId="210"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10" fillId="9" borderId="2" xfId="0" applyFont="1" applyFill="1" applyBorder="1" applyAlignment="1">
      <alignment horizontal="center" vertical="center"/>
    </xf>
    <xf numFmtId="2" fontId="210" fillId="9" borderId="2" xfId="0" applyNumberFormat="1" applyFont="1" applyFill="1" applyBorder="1" applyAlignment="1">
      <alignment horizontal="center" vertical="center"/>
    </xf>
    <xf numFmtId="44" fontId="210" fillId="9" borderId="2" xfId="120" applyFont="1" applyFill="1" applyBorder="1" applyAlignment="1">
      <alignment horizontal="center" vertical="center"/>
    </xf>
    <xf numFmtId="2" fontId="210" fillId="9" borderId="2" xfId="0" applyNumberFormat="1" applyFont="1" applyFill="1" applyBorder="1" applyAlignment="1">
      <alignment horizontal="left" vertical="center"/>
    </xf>
    <xf numFmtId="0" fontId="240" fillId="0" borderId="80" xfId="0" applyFont="1" applyBorder="1" applyAlignment="1">
      <alignment horizontal="center" vertical="center"/>
    </xf>
    <xf numFmtId="0" fontId="46" fillId="3" borderId="2" xfId="0" applyFont="1" applyFill="1" applyBorder="1" applyAlignment="1">
      <alignment horizontal="center" vertical="center"/>
    </xf>
    <xf numFmtId="16" fontId="46" fillId="3" borderId="2" xfId="0" quotePrefix="1" applyNumberFormat="1" applyFont="1" applyFill="1" applyBorder="1" applyAlignment="1">
      <alignment horizontal="center" vertical="center"/>
    </xf>
    <xf numFmtId="0" fontId="57" fillId="0" borderId="2" xfId="0" applyFont="1" applyBorder="1" applyAlignment="1">
      <alignment horizontal="center" vertical="center"/>
    </xf>
    <xf numFmtId="0" fontId="283" fillId="3" borderId="0" xfId="0" applyFont="1" applyFill="1" applyAlignment="1">
      <alignment horizontal="center"/>
    </xf>
    <xf numFmtId="0" fontId="292" fillId="3" borderId="0" xfId="24" applyFont="1" applyFill="1" applyAlignment="1">
      <alignment horizontal="left" vertical="center"/>
    </xf>
    <xf numFmtId="169" fontId="292" fillId="3" borderId="0" xfId="24" applyNumberFormat="1" applyFont="1" applyFill="1" applyAlignment="1">
      <alignment horizontal="center" vertical="center" wrapText="1"/>
    </xf>
    <xf numFmtId="0" fontId="283" fillId="3" borderId="0" xfId="24" applyFont="1" applyFill="1" applyAlignment="1">
      <alignment vertical="center" wrapText="1"/>
    </xf>
    <xf numFmtId="0" fontId="283" fillId="3" borderId="47" xfId="0" applyFont="1" applyFill="1" applyBorder="1" applyAlignment="1">
      <alignment horizontal="center"/>
    </xf>
    <xf numFmtId="0" fontId="45" fillId="0" borderId="2" xfId="0" applyFont="1" applyBorder="1" applyAlignment="1">
      <alignment horizontal="center" vertical="center"/>
    </xf>
    <xf numFmtId="0" fontId="44" fillId="0" borderId="2" xfId="0" applyFont="1" applyBorder="1" applyAlignment="1">
      <alignment horizontal="center"/>
    </xf>
    <xf numFmtId="0" fontId="160" fillId="0" borderId="3" xfId="0" applyFont="1" applyBorder="1" applyAlignment="1">
      <alignment horizontal="center"/>
    </xf>
    <xf numFmtId="0" fontId="68"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43" fillId="3" borderId="2" xfId="0" quotePrefix="1" applyNumberFormat="1" applyFont="1" applyFill="1" applyBorder="1" applyAlignment="1">
      <alignment horizontal="center" vertical="center"/>
    </xf>
    <xf numFmtId="0" fontId="205" fillId="3" borderId="48" xfId="51" applyFont="1" applyFill="1" applyBorder="1" applyAlignment="1">
      <alignment horizontal="center" vertical="center"/>
    </xf>
    <xf numFmtId="0" fontId="42" fillId="3" borderId="2" xfId="0" applyFont="1" applyFill="1" applyBorder="1" applyAlignment="1">
      <alignment horizontal="center" vertical="center"/>
    </xf>
    <xf numFmtId="0" fontId="42" fillId="0" borderId="2" xfId="0" applyFont="1" applyBorder="1" applyAlignment="1">
      <alignment horizontal="center" vertical="center"/>
    </xf>
    <xf numFmtId="16" fontId="42" fillId="3" borderId="2" xfId="0" quotePrefix="1" applyNumberFormat="1" applyFont="1" applyFill="1" applyBorder="1" applyAlignment="1">
      <alignment horizontal="center" vertical="center"/>
    </xf>
    <xf numFmtId="0" fontId="205" fillId="0" borderId="81" xfId="51" applyFont="1" applyBorder="1" applyAlignment="1">
      <alignment horizontal="center" vertical="center"/>
    </xf>
    <xf numFmtId="0" fontId="205" fillId="3" borderId="82" xfId="51" applyFont="1" applyFill="1" applyBorder="1" applyAlignment="1">
      <alignment horizontal="center" vertical="center"/>
    </xf>
    <xf numFmtId="0" fontId="41" fillId="3" borderId="2" xfId="0" applyFont="1" applyFill="1" applyBorder="1" applyAlignment="1">
      <alignment horizontal="center" vertical="center"/>
    </xf>
    <xf numFmtId="0" fontId="41" fillId="0" borderId="2" xfId="0" applyFont="1" applyBorder="1" applyAlignment="1">
      <alignment horizontal="center" vertical="center"/>
    </xf>
    <xf numFmtId="0" fontId="40" fillId="0" borderId="0" xfId="0" applyFont="1" applyAlignment="1">
      <alignment horizontal="left"/>
    </xf>
    <xf numFmtId="0" fontId="40" fillId="0" borderId="0" xfId="154" applyAlignment="1">
      <alignment horizontal="center"/>
    </xf>
    <xf numFmtId="14" fontId="235" fillId="0" borderId="0" xfId="153" applyNumberFormat="1" applyFont="1" applyAlignment="1">
      <alignment horizontal="center" vertical="center"/>
    </xf>
    <xf numFmtId="14" fontId="235" fillId="0" borderId="0" xfId="154" applyNumberFormat="1" applyFont="1" applyAlignment="1">
      <alignment horizontal="center" vertical="center"/>
    </xf>
    <xf numFmtId="0" fontId="361" fillId="38" borderId="0" xfId="51" applyFont="1" applyFill="1" applyAlignment="1">
      <alignment horizontal="center" vertical="center"/>
    </xf>
    <xf numFmtId="0" fontId="343" fillId="39" borderId="0" xfId="0" applyFont="1" applyFill="1" applyAlignment="1">
      <alignment horizontal="center" vertical="center"/>
    </xf>
    <xf numFmtId="0" fontId="344" fillId="39" borderId="0" xfId="51" applyFont="1" applyFill="1" applyAlignment="1">
      <alignment horizontal="center" vertical="center"/>
    </xf>
    <xf numFmtId="0" fontId="343" fillId="39" borderId="45" xfId="51" applyFont="1" applyFill="1" applyBorder="1" applyAlignment="1">
      <alignment horizontal="center" vertical="center"/>
    </xf>
    <xf numFmtId="0" fontId="343" fillId="39" borderId="0" xfId="51" applyFont="1" applyFill="1" applyAlignment="1">
      <alignment horizontal="center" vertical="center"/>
    </xf>
    <xf numFmtId="0" fontId="360" fillId="39" borderId="0" xfId="51" applyFont="1" applyFill="1" applyAlignment="1">
      <alignment horizontal="center" vertical="center"/>
    </xf>
    <xf numFmtId="0" fontId="363" fillId="9" borderId="47" xfId="51" applyFont="1" applyFill="1" applyBorder="1" applyAlignment="1">
      <alignment horizontal="right" vertical="center"/>
    </xf>
    <xf numFmtId="0" fontId="57" fillId="0" borderId="24" xfId="0" applyFont="1" applyBorder="1" applyAlignment="1">
      <alignment horizontal="center" vertical="center"/>
    </xf>
    <xf numFmtId="0" fontId="39" fillId="3" borderId="2" xfId="0" applyFont="1" applyFill="1" applyBorder="1" applyAlignment="1">
      <alignment horizontal="center" vertical="center"/>
    </xf>
    <xf numFmtId="169" fontId="205" fillId="0" borderId="0" xfId="51" applyNumberFormat="1" applyFont="1" applyAlignment="1">
      <alignment horizontal="center" vertical="center"/>
    </xf>
    <xf numFmtId="0" fontId="344" fillId="9" borderId="0" xfId="0" applyFont="1" applyFill="1" applyAlignment="1">
      <alignment horizontal="center" vertical="top"/>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0" fontId="344" fillId="9" borderId="45" xfId="51" applyFont="1" applyFill="1" applyBorder="1" applyAlignment="1">
      <alignment horizontal="center" vertical="top"/>
    </xf>
    <xf numFmtId="14" fontId="343" fillId="9" borderId="0" xfId="21" applyNumberFormat="1" applyFont="1" applyFill="1" applyAlignment="1">
      <alignment horizontal="center" vertical="center"/>
    </xf>
    <xf numFmtId="0" fontId="344" fillId="9" borderId="45" xfId="0" applyFont="1" applyFill="1" applyBorder="1" applyAlignment="1">
      <alignment horizontal="center" vertical="top"/>
    </xf>
    <xf numFmtId="0" fontId="363" fillId="9" borderId="45" xfId="0" applyFont="1" applyFill="1" applyBorder="1" applyAlignment="1">
      <alignment horizontal="center" vertical="top"/>
    </xf>
    <xf numFmtId="0" fontId="344" fillId="9" borderId="0" xfId="0" applyFont="1" applyFill="1" applyAlignment="1">
      <alignment horizontal="left" vertical="top" wrapText="1"/>
    </xf>
    <xf numFmtId="0" fontId="344" fillId="9" borderId="0" xfId="51" applyFont="1" applyFill="1" applyAlignment="1">
      <alignment horizontal="center" vertical="top"/>
    </xf>
    <xf numFmtId="0" fontId="363" fillId="9" borderId="0" xfId="51" applyFont="1" applyFill="1" applyAlignment="1">
      <alignment horizontal="center" vertical="center"/>
    </xf>
    <xf numFmtId="0" fontId="338" fillId="9" borderId="45" xfId="51" applyFont="1" applyFill="1" applyBorder="1" applyAlignment="1">
      <alignment horizontal="center" vertical="top"/>
    </xf>
    <xf numFmtId="0" fontId="368" fillId="9" borderId="45" xfId="0" applyFont="1" applyFill="1" applyBorder="1" applyAlignment="1">
      <alignment horizontal="center" vertical="top"/>
    </xf>
    <xf numFmtId="0" fontId="339" fillId="0" borderId="42" xfId="21" applyFont="1" applyBorder="1" applyAlignment="1">
      <alignment horizontal="center" vertical="center"/>
    </xf>
    <xf numFmtId="0" fontId="339" fillId="3" borderId="42" xfId="21" applyFont="1" applyFill="1" applyBorder="1" applyAlignment="1">
      <alignment horizontal="center" vertical="center"/>
    </xf>
    <xf numFmtId="0" fontId="341" fillId="0" borderId="42" xfId="51" applyFont="1" applyBorder="1" applyAlignment="1">
      <alignment horizontal="center" vertical="center"/>
    </xf>
    <xf numFmtId="0" fontId="341" fillId="3" borderId="42" xfId="51" applyFont="1" applyFill="1" applyBorder="1" applyAlignment="1">
      <alignment horizontal="center" vertical="center"/>
    </xf>
    <xf numFmtId="0" fontId="340" fillId="3" borderId="42" xfId="21" applyFont="1" applyFill="1" applyBorder="1" applyAlignment="1">
      <alignment horizontal="center" vertical="center"/>
    </xf>
    <xf numFmtId="0" fontId="339" fillId="0" borderId="66" xfId="21" applyFont="1" applyBorder="1" applyAlignment="1">
      <alignment horizontal="center" vertical="center"/>
    </xf>
    <xf numFmtId="0" fontId="341" fillId="20" borderId="3" xfId="51" applyFont="1" applyFill="1" applyBorder="1" applyAlignment="1">
      <alignment horizontal="center" vertical="center"/>
    </xf>
    <xf numFmtId="0" fontId="361" fillId="3" borderId="25" xfId="51" applyFont="1" applyFill="1" applyBorder="1" applyAlignment="1">
      <alignment vertical="center"/>
    </xf>
    <xf numFmtId="0" fontId="361" fillId="3" borderId="33" xfId="51" applyFont="1" applyFill="1" applyBorder="1" applyAlignment="1">
      <alignment vertical="center"/>
    </xf>
    <xf numFmtId="0" fontId="37" fillId="3" borderId="2" xfId="0" applyFont="1" applyFill="1" applyBorder="1" applyAlignment="1">
      <alignment horizontal="center" vertical="center"/>
    </xf>
    <xf numFmtId="0" fontId="343" fillId="40" borderId="0" xfId="0" applyFont="1" applyFill="1" applyAlignment="1">
      <alignment horizontal="center" vertic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371" fillId="0" borderId="0" xfId="0" applyFont="1" applyAlignment="1">
      <alignment horizontal="center" vertical="center"/>
    </xf>
    <xf numFmtId="14" fontId="241" fillId="0" borderId="2" xfId="0" applyNumberFormat="1" applyFont="1" applyBorder="1" applyAlignment="1">
      <alignment horizontal="center" vertical="center"/>
    </xf>
    <xf numFmtId="0" fontId="371" fillId="0" borderId="2" xfId="0" applyFont="1" applyBorder="1" applyAlignment="1">
      <alignment horizontal="center" vertical="center"/>
    </xf>
    <xf numFmtId="0" fontId="371" fillId="0" borderId="3" xfId="0" applyFont="1" applyBorder="1" applyAlignment="1">
      <alignment horizontal="center" vertical="center"/>
    </xf>
    <xf numFmtId="0" fontId="341" fillId="0" borderId="45" xfId="51" applyFont="1" applyBorder="1" applyAlignment="1">
      <alignment horizontal="right" vertical="center"/>
    </xf>
    <xf numFmtId="0" fontId="35" fillId="3" borderId="2" xfId="0" applyFont="1" applyFill="1" applyBorder="1" applyAlignment="1">
      <alignment horizontal="center" vertical="center"/>
    </xf>
    <xf numFmtId="0" fontId="344" fillId="40" borderId="0" xfId="0" applyFont="1" applyFill="1" applyAlignment="1">
      <alignment horizontal="center" vertical="center"/>
    </xf>
    <xf numFmtId="0" fontId="341" fillId="0" borderId="45" xfId="51" applyFont="1" applyBorder="1" applyAlignment="1">
      <alignment horizontal="left" vertical="center"/>
    </xf>
    <xf numFmtId="0" fontId="343" fillId="9" borderId="45" xfId="51" applyFont="1" applyFill="1" applyBorder="1" applyAlignment="1">
      <alignment horizontal="center" vertical="center"/>
    </xf>
    <xf numFmtId="0" fontId="205" fillId="0" borderId="2" xfId="51" applyFont="1" applyBorder="1" applyAlignment="1">
      <alignment horizontal="center" vertical="center"/>
    </xf>
    <xf numFmtId="0" fontId="344" fillId="0" borderId="0" xfId="51" applyFont="1" applyAlignment="1">
      <alignment horizontal="center" vertical="top"/>
    </xf>
    <xf numFmtId="0" fontId="360" fillId="9" borderId="45" xfId="0" applyFont="1" applyFill="1" applyBorder="1" applyAlignment="1">
      <alignment horizontal="center" vertical="top"/>
    </xf>
    <xf numFmtId="0" fontId="343" fillId="9" borderId="0" xfId="0" applyFont="1" applyFill="1" applyAlignment="1">
      <alignment horizontal="center" vertical="top"/>
    </xf>
    <xf numFmtId="0" fontId="344" fillId="9" borderId="0" xfId="0" applyFont="1" applyFill="1" applyAlignment="1">
      <alignment horizontal="left" vertical="center"/>
    </xf>
    <xf numFmtId="0" fontId="344" fillId="9" borderId="45" xfId="0" applyFont="1" applyFill="1" applyBorder="1" applyAlignment="1">
      <alignment vertical="top"/>
    </xf>
    <xf numFmtId="0" fontId="344" fillId="3" borderId="45" xfId="0" applyFont="1" applyFill="1" applyBorder="1" applyAlignment="1">
      <alignment vertical="top"/>
    </xf>
    <xf numFmtId="0" fontId="344" fillId="9" borderId="45" xfId="51" applyFont="1" applyFill="1" applyBorder="1" applyAlignment="1">
      <alignment vertical="top"/>
    </xf>
    <xf numFmtId="0" fontId="339" fillId="9" borderId="0" xfId="0" applyFont="1" applyFill="1" applyAlignment="1">
      <alignment horizontal="center" vertical="center"/>
    </xf>
    <xf numFmtId="0" fontId="291" fillId="3" borderId="0" xfId="51" applyFont="1" applyFill="1" applyAlignment="1">
      <alignment horizontal="center" vertical="center"/>
    </xf>
    <xf numFmtId="0" fontId="343" fillId="3" borderId="0" xfId="0" applyFont="1" applyFill="1" applyAlignment="1">
      <alignment vertical="center"/>
    </xf>
    <xf numFmtId="0" fontId="343" fillId="3" borderId="0" xfId="51" applyFont="1" applyFill="1" applyAlignment="1">
      <alignment vertical="center"/>
    </xf>
    <xf numFmtId="0" fontId="343" fillId="40" borderId="0" xfId="0" applyFont="1" applyFill="1" applyAlignment="1">
      <alignment vertical="center"/>
    </xf>
    <xf numFmtId="0" fontId="341" fillId="0" borderId="3" xfId="51" applyFont="1" applyBorder="1" applyAlignment="1">
      <alignment horizontal="center" vertical="center"/>
    </xf>
    <xf numFmtId="14" fontId="339" fillId="3" borderId="3" xfId="21" applyNumberFormat="1" applyFont="1" applyFill="1" applyBorder="1" applyAlignment="1">
      <alignment horizontal="center" vertical="center"/>
    </xf>
    <xf numFmtId="0" fontId="343" fillId="9" borderId="5" xfId="0" applyFont="1" applyFill="1" applyBorder="1" applyAlignment="1">
      <alignment vertical="center"/>
    </xf>
    <xf numFmtId="0" fontId="205" fillId="3" borderId="81" xfId="51" applyFont="1" applyFill="1" applyBorder="1" applyAlignment="1">
      <alignment horizontal="center" vertical="center"/>
    </xf>
    <xf numFmtId="0" fontId="339"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59" fillId="3" borderId="0" xfId="51" applyFont="1" applyFill="1" applyAlignment="1">
      <alignment vertical="center"/>
    </xf>
    <xf numFmtId="0" fontId="361" fillId="3" borderId="45"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32" fillId="3" borderId="2" xfId="0" applyFont="1" applyFill="1" applyBorder="1" applyAlignment="1">
      <alignment horizontal="center" vertical="center"/>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169" fontId="0" fillId="0" borderId="0" xfId="0" applyNumberFormat="1"/>
    <xf numFmtId="169" fontId="210" fillId="9" borderId="2" xfId="0" applyNumberFormat="1" applyFont="1" applyFill="1" applyBorder="1" applyAlignment="1">
      <alignment horizontal="center" vertical="center"/>
    </xf>
    <xf numFmtId="0" fontId="203" fillId="3" borderId="2" xfId="0" applyFont="1" applyFill="1" applyBorder="1" applyAlignment="1">
      <alignment horizontal="center" vertical="center" wrapText="1"/>
    </xf>
    <xf numFmtId="0" fontId="34" fillId="12" borderId="2" xfId="0" applyFont="1" applyFill="1" applyBorder="1" applyAlignment="1">
      <alignment horizontal="center" vertical="center"/>
    </xf>
    <xf numFmtId="0" fontId="371" fillId="3" borderId="2" xfId="0" applyFont="1" applyFill="1" applyBorder="1" applyAlignment="1">
      <alignment horizontal="center" vertical="center" wrapText="1"/>
    </xf>
    <xf numFmtId="0" fontId="203" fillId="3" borderId="0" xfId="0" applyFont="1" applyFill="1" applyAlignment="1">
      <alignment horizontal="center" vertical="center"/>
    </xf>
    <xf numFmtId="0" fontId="158" fillId="3" borderId="2" xfId="0" applyFont="1" applyFill="1" applyBorder="1" applyAlignment="1">
      <alignment horizontal="center" vertical="center"/>
    </xf>
    <xf numFmtId="169" fontId="307" fillId="3" borderId="2" xfId="14" applyNumberFormat="1" applyFont="1" applyFill="1" applyBorder="1" applyAlignment="1">
      <alignment horizontal="center" vertical="center" wrapText="1"/>
    </xf>
    <xf numFmtId="0" fontId="371" fillId="3" borderId="2" xfId="0" applyFont="1" applyFill="1" applyBorder="1" applyAlignment="1">
      <alignment horizontal="center" vertical="center"/>
    </xf>
    <xf numFmtId="0" fontId="57" fillId="3" borderId="2" xfId="0" applyFont="1" applyFill="1" applyBorder="1" applyAlignment="1">
      <alignment horizontal="center" vertical="center"/>
    </xf>
    <xf numFmtId="0" fontId="237" fillId="3" borderId="25" xfId="0" applyFont="1" applyFill="1" applyBorder="1" applyAlignment="1">
      <alignment horizontal="center" vertical="center"/>
    </xf>
    <xf numFmtId="0" fontId="29" fillId="0" borderId="0" xfId="0" applyFont="1" applyAlignment="1">
      <alignment horizontal="center"/>
    </xf>
    <xf numFmtId="0" fontId="0" fillId="3" borderId="0" xfId="0" applyFill="1" applyAlignment="1">
      <alignment horizontal="left" wrapText="1"/>
    </xf>
    <xf numFmtId="0" fontId="371" fillId="3" borderId="3" xfId="0" applyFont="1" applyFill="1" applyBorder="1" applyAlignment="1">
      <alignment horizontal="center" vertical="center"/>
    </xf>
    <xf numFmtId="14" fontId="235" fillId="3" borderId="3" xfId="0" applyNumberFormat="1" applyFont="1" applyFill="1" applyBorder="1" applyAlignment="1">
      <alignment horizontal="center" vertical="center"/>
    </xf>
    <xf numFmtId="0" fontId="158" fillId="3" borderId="0" xfId="0" applyFont="1" applyFill="1" applyAlignment="1">
      <alignment horizontal="center" vertical="center"/>
    </xf>
    <xf numFmtId="14" fontId="95" fillId="9" borderId="2" xfId="0" applyNumberFormat="1" applyFont="1" applyFill="1" applyBorder="1" applyAlignment="1">
      <alignment horizontal="center" vertical="center"/>
    </xf>
    <xf numFmtId="0" fontId="371" fillId="9" borderId="3" xfId="0" applyFont="1" applyFill="1" applyBorder="1" applyAlignment="1">
      <alignment horizontal="center" vertical="center"/>
    </xf>
    <xf numFmtId="0" fontId="57" fillId="9" borderId="2" xfId="0" applyFont="1" applyFill="1" applyBorder="1" applyAlignment="1">
      <alignment horizontal="center" vertical="center"/>
    </xf>
    <xf numFmtId="0" fontId="237" fillId="9" borderId="23" xfId="0" applyFont="1" applyFill="1" applyBorder="1" applyAlignment="1">
      <alignment horizontal="center" vertical="center"/>
    </xf>
    <xf numFmtId="16" fontId="237" fillId="9" borderId="2" xfId="0" quotePrefix="1" applyNumberFormat="1" applyFont="1" applyFill="1" applyBorder="1" applyAlignment="1">
      <alignment horizontal="center" vertical="center"/>
    </xf>
    <xf numFmtId="0" fontId="371" fillId="9" borderId="2" xfId="0" applyFont="1" applyFill="1" applyBorder="1" applyAlignment="1">
      <alignment horizontal="center" vertical="center"/>
    </xf>
    <xf numFmtId="0" fontId="237" fillId="9" borderId="25" xfId="0" applyFont="1" applyFill="1" applyBorder="1" applyAlignment="1">
      <alignment horizontal="center" vertical="center"/>
    </xf>
    <xf numFmtId="0" fontId="240" fillId="9" borderId="2" xfId="0" applyFont="1" applyFill="1" applyBorder="1" applyAlignment="1">
      <alignment horizontal="center" vertical="center"/>
    </xf>
    <xf numFmtId="0" fontId="237" fillId="9" borderId="28" xfId="0" applyFont="1" applyFill="1" applyBorder="1" applyAlignment="1">
      <alignment horizontal="center" vertical="center"/>
    </xf>
    <xf numFmtId="0" fontId="236" fillId="9" borderId="2" xfId="0" applyFont="1" applyFill="1" applyBorder="1" applyAlignment="1">
      <alignment horizontal="center" vertical="center" wrapText="1"/>
    </xf>
    <xf numFmtId="0" fontId="240" fillId="9" borderId="2" xfId="0" applyFont="1" applyFill="1" applyBorder="1" applyAlignment="1">
      <alignment horizontal="center" vertical="center" wrapText="1"/>
    </xf>
    <xf numFmtId="14" fontId="241" fillId="9" borderId="2" xfId="0" applyNumberFormat="1" applyFont="1" applyFill="1" applyBorder="1" applyAlignment="1">
      <alignment horizontal="center" vertical="center"/>
    </xf>
    <xf numFmtId="14" fontId="158" fillId="9" borderId="2" xfId="0" applyNumberFormat="1" applyFont="1" applyFill="1" applyBorder="1" applyAlignment="1">
      <alignment horizontal="center" vertical="center"/>
    </xf>
    <xf numFmtId="0" fontId="240" fillId="12" borderId="77" xfId="0" applyFont="1" applyFill="1" applyBorder="1" applyAlignment="1">
      <alignment horizontal="center" vertical="center"/>
    </xf>
    <xf numFmtId="169" fontId="0" fillId="12" borderId="4" xfId="0" applyNumberFormat="1" applyFill="1" applyBorder="1" applyAlignment="1">
      <alignment horizontal="center" vertical="center"/>
    </xf>
    <xf numFmtId="0" fontId="210"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10"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38"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10"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0" fillId="3" borderId="2" xfId="27" applyFont="1" applyFill="1" applyBorder="1" applyAlignment="1">
      <alignment horizontal="center" vertical="center" wrapText="1"/>
    </xf>
    <xf numFmtId="0" fontId="339" fillId="41" borderId="2" xfId="21" applyFont="1" applyFill="1" applyBorder="1" applyAlignment="1">
      <alignment horizontal="center" vertical="center"/>
    </xf>
    <xf numFmtId="0" fontId="0" fillId="0" borderId="32" xfId="0" applyBorder="1" applyAlignment="1">
      <alignment horizontal="center" vertical="center"/>
    </xf>
    <xf numFmtId="0" fontId="240" fillId="12" borderId="46" xfId="0" applyFont="1" applyFill="1" applyBorder="1" applyAlignment="1">
      <alignment horizontal="center" vertical="center"/>
    </xf>
    <xf numFmtId="0" fontId="31" fillId="12" borderId="2" xfId="0" applyFont="1" applyFill="1" applyBorder="1" applyAlignment="1">
      <alignment horizontal="center" vertical="center"/>
    </xf>
    <xf numFmtId="0" fontId="27" fillId="12" borderId="2" xfId="0" applyFont="1" applyFill="1" applyBorder="1" applyAlignment="1">
      <alignment horizontal="center" vertical="center"/>
    </xf>
    <xf numFmtId="0" fontId="27" fillId="3" borderId="2" xfId="0" applyFont="1" applyFill="1" applyBorder="1" applyAlignment="1">
      <alignment horizontal="center" vertical="center"/>
    </xf>
    <xf numFmtId="169" fontId="237" fillId="3" borderId="2" xfId="0" applyNumberFormat="1" applyFont="1" applyFill="1" applyBorder="1" applyAlignment="1">
      <alignment horizontal="center" vertical="center"/>
    </xf>
    <xf numFmtId="169" fontId="237" fillId="9" borderId="2" xfId="0" applyNumberFormat="1" applyFont="1" applyFill="1" applyBorder="1" applyAlignment="1">
      <alignment horizontal="center" vertical="center"/>
    </xf>
    <xf numFmtId="0" fontId="205" fillId="3" borderId="21" xfId="51" applyFont="1" applyFill="1" applyBorder="1" applyAlignment="1">
      <alignment horizontal="center" vertical="center"/>
    </xf>
    <xf numFmtId="0" fontId="26" fillId="3" borderId="2" xfId="0"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0" fontId="25" fillId="0" borderId="0" xfId="0" applyFont="1"/>
    <xf numFmtId="0" fontId="25" fillId="0" borderId="2" xfId="0" applyFont="1" applyBorder="1"/>
    <xf numFmtId="0" fontId="38" fillId="12" borderId="2" xfId="0" applyFont="1" applyFill="1" applyBorder="1" applyAlignment="1">
      <alignment horizontal="center" vertical="center"/>
    </xf>
    <xf numFmtId="0" fontId="25" fillId="0" borderId="2" xfId="0" applyFont="1" applyBorder="1" applyAlignment="1">
      <alignment horizontal="left" vertical="top"/>
    </xf>
    <xf numFmtId="0" fontId="25" fillId="9" borderId="2" xfId="0" applyFont="1" applyFill="1" applyBorder="1" applyAlignment="1">
      <alignment horizontal="left" vertical="top"/>
    </xf>
    <xf numFmtId="14" fontId="25" fillId="0" borderId="2" xfId="0" applyNumberFormat="1" applyFont="1" applyBorder="1" applyAlignment="1">
      <alignment horizontal="left" vertical="top" wrapText="1"/>
    </xf>
    <xf numFmtId="0" fontId="25" fillId="20" borderId="2" xfId="0" applyFont="1" applyFill="1" applyBorder="1" applyAlignment="1">
      <alignment horizontal="left" vertical="top"/>
    </xf>
    <xf numFmtId="0" fontId="25" fillId="9" borderId="0" xfId="0" applyFont="1" applyFill="1"/>
    <xf numFmtId="14" fontId="25" fillId="9" borderId="2" xfId="0" applyNumberFormat="1" applyFont="1" applyFill="1" applyBorder="1"/>
    <xf numFmtId="14" fontId="25" fillId="0" borderId="2" xfId="0" applyNumberFormat="1" applyFont="1" applyBorder="1" applyAlignment="1">
      <alignment wrapText="1"/>
    </xf>
    <xf numFmtId="14" fontId="25" fillId="0" borderId="2" xfId="0" applyNumberFormat="1" applyFont="1" applyBorder="1"/>
    <xf numFmtId="0" fontId="25" fillId="20" borderId="2" xfId="0" applyFont="1" applyFill="1" applyBorder="1" applyAlignment="1">
      <alignment horizontal="center"/>
    </xf>
    <xf numFmtId="0" fontId="25" fillId="0" borderId="2" xfId="0" applyFont="1" applyBorder="1" applyAlignment="1">
      <alignment horizontal="center"/>
    </xf>
    <xf numFmtId="0" fontId="25" fillId="0" borderId="2" xfId="0" applyFont="1" applyBorder="1" applyAlignment="1">
      <alignment horizontal="left" vertical="center"/>
    </xf>
    <xf numFmtId="0" fontId="25" fillId="0" borderId="0" xfId="0" applyFont="1" applyAlignment="1">
      <alignment horizontal="left" vertical="top"/>
    </xf>
    <xf numFmtId="0" fontId="241" fillId="3" borderId="0" xfId="0" applyFont="1" applyFill="1" applyAlignment="1">
      <alignment horizontal="center" vertical="center"/>
    </xf>
    <xf numFmtId="0" fontId="24" fillId="0" borderId="2" xfId="0" applyFont="1" applyBorder="1" applyAlignment="1">
      <alignment horizontal="center"/>
    </xf>
    <xf numFmtId="0" fontId="28" fillId="0" borderId="2" xfId="0" applyFont="1" applyBorder="1" applyAlignment="1">
      <alignment horizontal="center"/>
    </xf>
    <xf numFmtId="0" fontId="0" fillId="6" borderId="2" xfId="0" applyFill="1" applyBorder="1" applyAlignment="1">
      <alignment horizontal="center"/>
    </xf>
    <xf numFmtId="0" fontId="23" fillId="0" borderId="2" xfId="0" applyFont="1" applyBorder="1" applyAlignment="1">
      <alignment horizontal="center" vertical="center"/>
    </xf>
    <xf numFmtId="0" fontId="23" fillId="3" borderId="2" xfId="0" applyFont="1" applyFill="1" applyBorder="1" applyAlignment="1">
      <alignment horizontal="center" vertical="center"/>
    </xf>
    <xf numFmtId="0" fontId="0" fillId="0" borderId="4" xfId="0" applyBorder="1" applyAlignment="1">
      <alignment horizontal="center" vertical="center"/>
    </xf>
    <xf numFmtId="0" fontId="210" fillId="0" borderId="2" xfId="27" applyFont="1" applyBorder="1" applyAlignment="1">
      <alignment horizontal="center" vertical="center" wrapText="1"/>
    </xf>
    <xf numFmtId="0" fontId="22" fillId="6" borderId="2" xfId="0" applyFont="1" applyFill="1" applyBorder="1" applyAlignment="1">
      <alignment horizontal="center"/>
    </xf>
    <xf numFmtId="0" fontId="22" fillId="3" borderId="2" xfId="0"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19" fillId="0" borderId="0" xfId="0" applyFont="1"/>
    <xf numFmtId="0" fontId="18" fillId="3" borderId="2" xfId="0" applyFont="1" applyFill="1" applyBorder="1" applyAlignment="1">
      <alignment horizontal="center" vertical="center"/>
    </xf>
    <xf numFmtId="0" fontId="17" fillId="3" borderId="2" xfId="0" applyFont="1" applyFill="1" applyBorder="1" applyAlignment="1">
      <alignment horizontal="center" vertical="center"/>
    </xf>
    <xf numFmtId="0" fontId="361" fillId="3" borderId="68" xfId="51" applyFont="1" applyFill="1" applyBorder="1" applyAlignment="1">
      <alignment horizontal="center" vertical="center"/>
    </xf>
    <xf numFmtId="0" fontId="16" fillId="12" borderId="2" xfId="0" applyFont="1" applyFill="1" applyBorder="1" applyAlignment="1">
      <alignment horizontal="center" vertical="center"/>
    </xf>
    <xf numFmtId="0" fontId="16" fillId="20" borderId="2" xfId="0" applyFont="1" applyFill="1" applyBorder="1" applyAlignment="1">
      <alignment horizontal="center" vertical="center"/>
    </xf>
    <xf numFmtId="0" fontId="237" fillId="3" borderId="3" xfId="0" quotePrefix="1" applyFont="1" applyFill="1" applyBorder="1" applyAlignment="1">
      <alignment horizontal="center" vertical="center"/>
    </xf>
    <xf numFmtId="0" fontId="158" fillId="0" borderId="3" xfId="0" applyFont="1" applyBorder="1" applyAlignment="1">
      <alignment horizontal="center" vertical="center"/>
    </xf>
    <xf numFmtId="169" fontId="307" fillId="0" borderId="3" xfId="14" applyNumberFormat="1" applyFont="1" applyBorder="1" applyAlignment="1">
      <alignment horizontal="center" vertical="center" wrapText="1"/>
    </xf>
    <xf numFmtId="0" fontId="57" fillId="3" borderId="3" xfId="0" applyFont="1" applyFill="1" applyBorder="1" applyAlignment="1">
      <alignment horizontal="center" vertical="center"/>
    </xf>
    <xf numFmtId="0" fontId="16" fillId="0" borderId="2" xfId="0" applyFont="1" applyBorder="1" applyAlignment="1">
      <alignment horizontal="center" vertical="center"/>
    </xf>
    <xf numFmtId="0" fontId="15" fillId="3" borderId="2" xfId="0" applyFont="1" applyFill="1" applyBorder="1" applyAlignment="1">
      <alignment horizontal="center" vertical="center"/>
    </xf>
    <xf numFmtId="0" fontId="15" fillId="0" borderId="2" xfId="0" applyFont="1" applyBorder="1" applyAlignment="1">
      <alignment horizontal="center" vertical="center"/>
    </xf>
    <xf numFmtId="16" fontId="15" fillId="3" borderId="2" xfId="0" quotePrefix="1" applyNumberFormat="1" applyFont="1" applyFill="1" applyBorder="1" applyAlignment="1">
      <alignment horizontal="center" vertical="center"/>
    </xf>
    <xf numFmtId="0" fontId="14" fillId="0" borderId="2" xfId="0" applyFont="1" applyBorder="1" applyAlignment="1">
      <alignment horizontal="center"/>
    </xf>
    <xf numFmtId="0" fontId="0" fillId="0" borderId="2" xfId="0" quotePrefix="1" applyBorder="1" applyAlignment="1">
      <alignment horizontal="center"/>
    </xf>
    <xf numFmtId="0" fontId="0" fillId="42" borderId="2" xfId="0" applyFill="1" applyBorder="1" applyAlignment="1">
      <alignment horizontal="center"/>
    </xf>
    <xf numFmtId="0" fontId="14" fillId="0" borderId="2" xfId="0" applyFont="1" applyBorder="1" applyAlignment="1">
      <alignment horizontal="center" vertical="center"/>
    </xf>
    <xf numFmtId="169" fontId="0" fillId="3" borderId="4" xfId="0" applyNumberFormat="1" applyFill="1" applyBorder="1" applyAlignment="1">
      <alignment horizontal="center" vertical="center"/>
    </xf>
    <xf numFmtId="169" fontId="0" fillId="20" borderId="4" xfId="0" applyNumberFormat="1" applyFill="1" applyBorder="1" applyAlignment="1">
      <alignment horizontal="center" vertical="center"/>
    </xf>
    <xf numFmtId="0" fontId="13" fillId="3" borderId="2" xfId="0" applyFont="1" applyFill="1" applyBorder="1" applyAlignment="1">
      <alignment horizontal="center" vertical="center"/>
    </xf>
    <xf numFmtId="0" fontId="12" fillId="3" borderId="2" xfId="0" applyFont="1" applyFill="1" applyBorder="1" applyAlignment="1">
      <alignment horizontal="center" vertical="center"/>
    </xf>
    <xf numFmtId="0" fontId="11" fillId="3" borderId="2" xfId="0" applyFont="1" applyFill="1" applyBorder="1" applyAlignment="1">
      <alignment horizontal="center" vertical="center"/>
    </xf>
    <xf numFmtId="0" fontId="371" fillId="43" borderId="2" xfId="0" applyFont="1" applyFill="1" applyBorder="1" applyAlignment="1">
      <alignment horizontal="center" vertical="center" wrapText="1"/>
    </xf>
    <xf numFmtId="0" fontId="21" fillId="20" borderId="2" xfId="0" applyFont="1" applyFill="1" applyBorder="1" applyAlignment="1">
      <alignment horizontal="center" vertical="center"/>
    </xf>
    <xf numFmtId="0" fontId="10" fillId="20" borderId="2" xfId="0" applyFont="1" applyFill="1" applyBorder="1" applyAlignment="1">
      <alignment horizontal="center" vertical="center"/>
    </xf>
    <xf numFmtId="0" fontId="237" fillId="0" borderId="33" xfId="0" applyFont="1" applyBorder="1" applyAlignment="1">
      <alignment horizontal="center" vertical="center"/>
    </xf>
    <xf numFmtId="0" fontId="10" fillId="0" borderId="2" xfId="0" applyFont="1" applyBorder="1" applyAlignment="1">
      <alignment horizontal="center" vertical="center"/>
    </xf>
    <xf numFmtId="0" fontId="237" fillId="37" borderId="2" xfId="0" applyFont="1" applyFill="1" applyBorder="1" applyAlignment="1">
      <alignment horizontal="center" vertical="center"/>
    </xf>
    <xf numFmtId="0" fontId="158" fillId="37" borderId="2" xfId="0" applyFont="1" applyFill="1" applyBorder="1" applyAlignment="1">
      <alignment horizontal="center" vertical="center"/>
    </xf>
    <xf numFmtId="169" fontId="307" fillId="37" borderId="2" xfId="14" applyNumberFormat="1" applyFont="1" applyFill="1" applyBorder="1" applyAlignment="1">
      <alignment horizontal="center" vertical="center" wrapText="1"/>
    </xf>
    <xf numFmtId="0" fontId="371" fillId="37" borderId="2" xfId="0" applyFont="1" applyFill="1" applyBorder="1" applyAlignment="1">
      <alignment horizontal="center" vertical="center"/>
    </xf>
    <xf numFmtId="14" fontId="235" fillId="37" borderId="2" xfId="0" applyNumberFormat="1" applyFont="1" applyFill="1" applyBorder="1" applyAlignment="1">
      <alignment horizontal="center" vertical="center"/>
    </xf>
    <xf numFmtId="0" fontId="235" fillId="37" borderId="2" xfId="0" applyFont="1" applyFill="1" applyBorder="1" applyAlignment="1">
      <alignment horizontal="center" vertical="center"/>
    </xf>
    <xf numFmtId="0" fontId="57" fillId="37" borderId="2" xfId="0" applyFont="1" applyFill="1" applyBorder="1" applyAlignment="1">
      <alignment horizontal="center" vertical="center"/>
    </xf>
    <xf numFmtId="0" fontId="237" fillId="37" borderId="25" xfId="0" applyFont="1" applyFill="1" applyBorder="1" applyAlignment="1">
      <alignment horizontal="center" vertical="center"/>
    </xf>
    <xf numFmtId="0" fontId="49" fillId="37" borderId="2" xfId="0" applyFont="1" applyFill="1" applyBorder="1" applyAlignment="1">
      <alignment vertical="center" wrapText="1"/>
    </xf>
    <xf numFmtId="0" fontId="10" fillId="3" borderId="2" xfId="0" applyFont="1" applyFill="1" applyBorder="1" applyAlignment="1">
      <alignment horizontal="center" vertical="center"/>
    </xf>
    <xf numFmtId="169" fontId="237" fillId="0" borderId="2" xfId="0" applyNumberFormat="1" applyFont="1" applyBorder="1" applyAlignment="1">
      <alignment horizontal="center" vertical="center"/>
    </xf>
    <xf numFmtId="0" fontId="9" fillId="3" borderId="2" xfId="0" applyFont="1" applyFill="1" applyBorder="1" applyAlignment="1">
      <alignment horizontal="center" vertical="center"/>
    </xf>
    <xf numFmtId="0" fontId="8" fillId="0" borderId="2" xfId="0" applyFont="1" applyBorder="1" applyAlignment="1">
      <alignment vertical="center" wrapText="1"/>
    </xf>
    <xf numFmtId="0" fontId="7" fillId="9" borderId="2" xfId="0" applyFont="1" applyFill="1" applyBorder="1" applyAlignment="1">
      <alignment horizontal="center" vertical="center"/>
    </xf>
    <xf numFmtId="0" fontId="7" fillId="3" borderId="2" xfId="0" applyFont="1" applyFill="1" applyBorder="1" applyAlignment="1">
      <alignment horizontal="center" vertical="center"/>
    </xf>
    <xf numFmtId="0" fontId="6" fillId="0" borderId="0" xfId="0" applyFont="1" applyAlignment="1">
      <alignment vertical="center"/>
    </xf>
    <xf numFmtId="0" fontId="5" fillId="0" borderId="2" xfId="0" applyFont="1" applyBorder="1" applyAlignment="1">
      <alignment horizontal="center" vertical="center"/>
    </xf>
    <xf numFmtId="0" fontId="4" fillId="3" borderId="2" xfId="0" applyFont="1" applyFill="1" applyBorder="1" applyAlignment="1">
      <alignment horizontal="center" vertical="center"/>
    </xf>
    <xf numFmtId="0" fontId="0" fillId="3" borderId="2" xfId="0" applyFill="1" applyBorder="1" applyAlignment="1">
      <alignment horizontal="center"/>
    </xf>
    <xf numFmtId="169" fontId="240" fillId="0" borderId="2" xfId="0" applyNumberFormat="1" applyFont="1" applyBorder="1" applyAlignment="1">
      <alignment horizontal="center" vertical="center" wrapText="1"/>
    </xf>
    <xf numFmtId="0" fontId="3" fillId="3" borderId="2" xfId="0" applyFont="1" applyFill="1" applyBorder="1" applyAlignment="1">
      <alignment horizontal="center" vertical="center"/>
    </xf>
    <xf numFmtId="0" fontId="2" fillId="6" borderId="2" xfId="0" applyFont="1" applyFill="1" applyBorder="1" applyAlignment="1">
      <alignment horizontal="center" vertical="center"/>
    </xf>
    <xf numFmtId="0" fontId="1" fillId="0" borderId="0" xfId="0" applyFont="1"/>
    <xf numFmtId="0" fontId="1" fillId="0" borderId="0" xfId="0" applyFont="1" applyAlignment="1">
      <alignment horizontal="center" vertical="center" wrapText="1"/>
    </xf>
    <xf numFmtId="0" fontId="343" fillId="40" borderId="0" xfId="51" applyFont="1" applyFill="1" applyAlignment="1">
      <alignment horizontal="center" vertical="center"/>
    </xf>
    <xf numFmtId="0" fontId="343" fillId="40" borderId="45" xfId="51" applyFont="1" applyFill="1" applyBorder="1" applyAlignment="1">
      <alignment horizontal="center" vertical="center"/>
    </xf>
    <xf numFmtId="0" fontId="363" fillId="9" borderId="45" xfId="0" applyFont="1" applyFill="1" applyBorder="1" applyAlignment="1">
      <alignment horizontal="center" vertical="top"/>
    </xf>
    <xf numFmtId="0" fontId="343" fillId="9" borderId="0" xfId="0" applyFont="1" applyFill="1" applyAlignment="1">
      <alignment horizontal="center" vertical="center"/>
    </xf>
    <xf numFmtId="0" fontId="361" fillId="40" borderId="0" xfId="0" applyFont="1" applyFill="1" applyAlignment="1">
      <alignment horizontal="center" vertical="center"/>
    </xf>
    <xf numFmtId="0" fontId="361" fillId="40" borderId="45" xfId="51" applyFont="1" applyFill="1" applyBorder="1" applyAlignment="1">
      <alignment horizontal="center" vertical="center"/>
    </xf>
    <xf numFmtId="0" fontId="361" fillId="40" borderId="45" xfId="0" applyFont="1" applyFill="1" applyBorder="1" applyAlignment="1">
      <alignment horizontal="center" vertical="center"/>
    </xf>
    <xf numFmtId="0" fontId="361" fillId="40" borderId="0" xfId="51" applyFont="1" applyFill="1" applyAlignment="1">
      <alignment horizontal="center" vertical="center"/>
    </xf>
    <xf numFmtId="0" fontId="373" fillId="40" borderId="0" xfId="51" applyFont="1" applyFill="1" applyAlignment="1">
      <alignment horizontal="center" vertical="center"/>
    </xf>
    <xf numFmtId="0" fontId="295" fillId="40" borderId="45" xfId="51" applyFont="1" applyFill="1" applyBorder="1" applyAlignment="1">
      <alignment horizontal="center" vertical="center"/>
    </xf>
    <xf numFmtId="0" fontId="361" fillId="40" borderId="48" xfId="0" applyFont="1" applyFill="1" applyBorder="1" applyAlignment="1">
      <alignment horizontal="center" vertical="center"/>
    </xf>
    <xf numFmtId="0" fontId="361" fillId="40" borderId="43" xfId="51" applyFont="1" applyFill="1" applyBorder="1" applyAlignment="1">
      <alignment horizontal="center" vertical="center"/>
    </xf>
    <xf numFmtId="0" fontId="291" fillId="40" borderId="0" xfId="51" applyFont="1" applyFill="1" applyAlignment="1">
      <alignment horizontal="center" vertical="center"/>
    </xf>
    <xf numFmtId="0" fontId="360" fillId="40" borderId="0" xfId="0" applyFont="1" applyFill="1" applyAlignment="1">
      <alignment horizontal="center" vertical="center"/>
    </xf>
    <xf numFmtId="0" fontId="373" fillId="40" borderId="45" xfId="51" applyFont="1" applyFill="1" applyBorder="1" applyAlignment="1">
      <alignment horizontal="center" vertical="center"/>
    </xf>
    <xf numFmtId="0" fontId="361" fillId="40" borderId="32" xfId="51" applyFont="1" applyFill="1" applyBorder="1" applyAlignment="1">
      <alignment horizontal="center" vertical="center"/>
    </xf>
    <xf numFmtId="0" fontId="361" fillId="40" borderId="32" xfId="0" applyFont="1" applyFill="1" applyBorder="1" applyAlignment="1">
      <alignment horizontal="center" vertical="center"/>
    </xf>
    <xf numFmtId="0" fontId="361" fillId="40" borderId="44" xfId="0" applyFont="1" applyFill="1" applyBorder="1" applyAlignment="1">
      <alignment horizontal="center" vertical="center"/>
    </xf>
    <xf numFmtId="0" fontId="373" fillId="40" borderId="0" xfId="0" applyFont="1" applyFill="1" applyAlignment="1">
      <alignment horizontal="center" vertical="center"/>
    </xf>
    <xf numFmtId="0" fontId="295" fillId="40" borderId="20" xfId="51" applyFont="1" applyFill="1" applyBorder="1" applyAlignment="1">
      <alignment horizontal="center" vertical="center"/>
    </xf>
    <xf numFmtId="0" fontId="295" fillId="40" borderId="47" xfId="51" applyFont="1" applyFill="1" applyBorder="1" applyAlignment="1">
      <alignment horizontal="center" vertical="center"/>
    </xf>
    <xf numFmtId="0" fontId="339" fillId="0" borderId="5" xfId="0" applyFont="1" applyBorder="1" applyAlignment="1">
      <alignment horizontal="center" vertical="center"/>
    </xf>
    <xf numFmtId="0" fontId="339" fillId="0" borderId="45" xfId="0" applyFont="1" applyBorder="1" applyAlignment="1">
      <alignment horizontal="center" vertical="center"/>
    </xf>
    <xf numFmtId="0" fontId="341" fillId="0" borderId="5" xfId="0" applyFont="1" applyBorder="1" applyAlignment="1">
      <alignment horizontal="center" vertical="center"/>
    </xf>
    <xf numFmtId="0" fontId="341" fillId="0" borderId="45" xfId="0" applyFont="1" applyBorder="1" applyAlignment="1">
      <alignment horizontal="center" vertical="center"/>
    </xf>
    <xf numFmtId="0" fontId="361" fillId="40" borderId="0" xfId="51" applyFont="1" applyFill="1" applyAlignment="1">
      <alignment horizontal="center" vertical="top"/>
    </xf>
    <xf numFmtId="169" fontId="342" fillId="3" borderId="2" xfId="24" applyNumberFormat="1" applyFont="1" applyFill="1" applyBorder="1" applyAlignment="1">
      <alignment horizontal="center" vertical="center" wrapText="1"/>
    </xf>
    <xf numFmtId="0" fontId="342" fillId="3" borderId="2" xfId="24" applyFont="1" applyFill="1" applyBorder="1" applyAlignment="1">
      <alignment horizontal="left" vertical="center" wrapText="1"/>
    </xf>
    <xf numFmtId="0" fontId="342" fillId="3" borderId="2" xfId="24" applyFont="1" applyFill="1" applyBorder="1" applyAlignment="1">
      <alignment horizontal="center" vertical="center" wrapText="1"/>
    </xf>
    <xf numFmtId="0" fontId="285" fillId="0" borderId="25" xfId="0" applyFont="1" applyBorder="1" applyAlignment="1">
      <alignment horizontal="center" vertical="center"/>
    </xf>
    <xf numFmtId="0" fontId="285" fillId="0" borderId="33" xfId="0" applyFont="1" applyBorder="1" applyAlignment="1">
      <alignment horizontal="center" vertical="center"/>
    </xf>
    <xf numFmtId="0" fontId="285" fillId="0" borderId="28" xfId="0" applyFont="1" applyBorder="1" applyAlignment="1">
      <alignment horizontal="center" vertical="center"/>
    </xf>
    <xf numFmtId="0" fontId="342" fillId="3" borderId="25" xfId="24" applyFont="1" applyFill="1" applyBorder="1" applyAlignment="1">
      <alignment horizontal="center" vertical="center" wrapText="1"/>
    </xf>
    <xf numFmtId="0" fontId="342" fillId="3" borderId="28" xfId="24" applyFont="1" applyFill="1" applyBorder="1" applyAlignment="1">
      <alignment horizontal="center" vertical="center" wrapText="1"/>
    </xf>
    <xf numFmtId="0" fontId="344" fillId="3" borderId="0" xfId="0" applyFont="1" applyFill="1" applyAlignment="1">
      <alignment horizontal="center" vertical="center"/>
    </xf>
    <xf numFmtId="0" fontId="360" fillId="3" borderId="2" xfId="51" applyFont="1" applyFill="1" applyBorder="1" applyAlignment="1">
      <alignment horizontal="center" vertical="center"/>
    </xf>
    <xf numFmtId="0" fontId="360" fillId="3" borderId="4" xfId="51" applyFont="1" applyFill="1" applyBorder="1" applyAlignment="1">
      <alignment horizontal="center" vertical="center"/>
    </xf>
    <xf numFmtId="0" fontId="360" fillId="3" borderId="14" xfId="51" applyFont="1" applyFill="1" applyBorder="1" applyAlignment="1">
      <alignment horizontal="center" vertical="center"/>
    </xf>
    <xf numFmtId="0" fontId="285" fillId="0" borderId="2" xfId="0" applyFont="1" applyBorder="1" applyAlignment="1">
      <alignment horizontal="center" vertical="center"/>
    </xf>
    <xf numFmtId="0" fontId="286" fillId="3" borderId="0" xfId="0" applyFont="1" applyFill="1" applyAlignment="1">
      <alignment horizontal="center" vertical="center"/>
    </xf>
    <xf numFmtId="0" fontId="286" fillId="3" borderId="47" xfId="0" applyFont="1" applyFill="1" applyBorder="1" applyAlignment="1">
      <alignment horizontal="center" vertical="center"/>
    </xf>
    <xf numFmtId="169" fontId="342" fillId="3" borderId="25" xfId="24" applyNumberFormat="1" applyFont="1" applyFill="1" applyBorder="1" applyAlignment="1">
      <alignment horizontal="center" vertical="center" wrapText="1"/>
    </xf>
    <xf numFmtId="169" fontId="342" fillId="3" borderId="33" xfId="24" applyNumberFormat="1" applyFont="1" applyFill="1" applyBorder="1" applyAlignment="1">
      <alignment horizontal="center" vertical="center" wrapText="1"/>
    </xf>
    <xf numFmtId="169" fontId="342" fillId="3" borderId="28" xfId="24" applyNumberFormat="1" applyFont="1" applyFill="1" applyBorder="1" applyAlignment="1">
      <alignment horizontal="center" vertical="center" wrapText="1"/>
    </xf>
    <xf numFmtId="0" fontId="341" fillId="0" borderId="83" xfId="0" applyFont="1" applyBorder="1" applyAlignment="1">
      <alignment horizontal="center" vertical="center"/>
    </xf>
    <xf numFmtId="0" fontId="341" fillId="0" borderId="44" xfId="0" applyFont="1" applyBorder="1" applyAlignment="1">
      <alignment horizontal="center" vertical="center"/>
    </xf>
    <xf numFmtId="0" fontId="373" fillId="3" borderId="0" xfId="0" applyFont="1" applyFill="1" applyAlignment="1">
      <alignment horizontal="center" vertical="center"/>
    </xf>
    <xf numFmtId="0" fontId="341" fillId="0" borderId="43" xfId="51" applyFont="1" applyBorder="1" applyAlignment="1">
      <alignment horizontal="left" vertical="center"/>
    </xf>
    <xf numFmtId="0" fontId="341" fillId="0" borderId="0" xfId="51" applyFont="1" applyAlignment="1">
      <alignment horizontal="left" vertical="center"/>
    </xf>
    <xf numFmtId="0" fontId="342" fillId="3" borderId="2" xfId="24" applyFont="1" applyFill="1" applyBorder="1" applyAlignment="1">
      <alignment horizontal="left" vertical="center"/>
    </xf>
    <xf numFmtId="0" fontId="342" fillId="3" borderId="11" xfId="24" applyFont="1" applyFill="1" applyBorder="1" applyAlignment="1">
      <alignment horizontal="left" vertical="center"/>
    </xf>
    <xf numFmtId="0" fontId="342" fillId="3" borderId="11" xfId="24" applyFont="1" applyFill="1" applyBorder="1" applyAlignment="1">
      <alignment horizontal="center" vertical="center" wrapText="1"/>
    </xf>
    <xf numFmtId="0" fontId="372" fillId="40" borderId="45" xfId="51" applyFont="1" applyFill="1" applyBorder="1" applyAlignment="1">
      <alignment horizontal="center" vertical="center"/>
    </xf>
    <xf numFmtId="0" fontId="372" fillId="0" borderId="45" xfId="51" applyFont="1" applyBorder="1" applyAlignment="1">
      <alignment horizontal="center" vertical="center"/>
    </xf>
    <xf numFmtId="0" fontId="360" fillId="3" borderId="0" xfId="51" applyFont="1" applyFill="1" applyAlignment="1">
      <alignment horizontal="center" vertical="center"/>
    </xf>
    <xf numFmtId="0" fontId="344" fillId="9" borderId="0" xfId="0" applyFont="1" applyFill="1" applyAlignment="1">
      <alignment horizontal="center" vertical="center"/>
    </xf>
    <xf numFmtId="169" fontId="342" fillId="3" borderId="14" xfId="24" applyNumberFormat="1" applyFont="1" applyFill="1" applyBorder="1" applyAlignment="1">
      <alignment horizontal="center" vertical="center" wrapText="1"/>
    </xf>
    <xf numFmtId="1" fontId="342" fillId="3" borderId="2" xfId="24" applyNumberFormat="1" applyFont="1" applyFill="1" applyBorder="1" applyAlignment="1">
      <alignment horizontal="center" vertical="center" wrapText="1"/>
    </xf>
    <xf numFmtId="1" fontId="342" fillId="3" borderId="14" xfId="24" applyNumberFormat="1" applyFont="1" applyFill="1" applyBorder="1" applyAlignment="1">
      <alignment horizontal="center" vertical="center" wrapText="1"/>
    </xf>
    <xf numFmtId="0" fontId="344" fillId="9" borderId="0" xfId="0" applyFont="1" applyFill="1" applyAlignment="1">
      <alignment horizontal="center" vertical="top" wrapText="1"/>
    </xf>
    <xf numFmtId="0" fontId="374" fillId="3" borderId="32" xfId="51" applyFont="1" applyFill="1" applyBorder="1" applyAlignment="1">
      <alignment horizontal="center" vertical="center"/>
    </xf>
    <xf numFmtId="0" fontId="373" fillId="40" borderId="45" xfId="0" applyFont="1" applyFill="1" applyBorder="1" applyAlignment="1">
      <alignment horizontal="center" vertical="center"/>
    </xf>
    <xf numFmtId="0" fontId="373" fillId="40" borderId="48" xfId="0" applyFont="1" applyFill="1" applyBorder="1" applyAlignment="1">
      <alignment horizontal="center" vertical="center"/>
    </xf>
    <xf numFmtId="0" fontId="343" fillId="40" borderId="0" xfId="0" applyFont="1" applyFill="1" applyAlignment="1">
      <alignment horizontal="center" vertical="center"/>
    </xf>
    <xf numFmtId="0" fontId="361" fillId="40" borderId="47" xfId="0" applyFont="1" applyFill="1" applyBorder="1" applyAlignment="1">
      <alignment horizontal="center" vertical="center"/>
    </xf>
    <xf numFmtId="0" fontId="343" fillId="3" borderId="0" xfId="0" applyFont="1" applyFill="1" applyAlignment="1">
      <alignment horizontal="center" vertical="center"/>
    </xf>
    <xf numFmtId="0" fontId="343" fillId="3" borderId="45" xfId="0" applyFont="1" applyFill="1" applyBorder="1" applyAlignment="1">
      <alignment horizontal="center" vertical="center"/>
    </xf>
    <xf numFmtId="0" fontId="344" fillId="9" borderId="45" xfId="51" applyFont="1" applyFill="1" applyBorder="1" applyAlignment="1">
      <alignment horizontal="center" vertical="top"/>
    </xf>
    <xf numFmtId="0" fontId="373" fillId="40" borderId="32" xfId="0" applyFont="1" applyFill="1" applyBorder="1" applyAlignment="1">
      <alignment horizontal="center" vertical="center"/>
    </xf>
    <xf numFmtId="0" fontId="292" fillId="3" borderId="72" xfId="24" applyFont="1" applyFill="1" applyBorder="1" applyAlignment="1">
      <alignment horizontal="center" vertical="center" wrapText="1"/>
    </xf>
    <xf numFmtId="0" fontId="292" fillId="3" borderId="52" xfId="24" applyFont="1" applyFill="1" applyBorder="1" applyAlignment="1">
      <alignment horizontal="center" vertical="center" wrapText="1"/>
    </xf>
    <xf numFmtId="0" fontId="292" fillId="3" borderId="53" xfId="24" applyFont="1" applyFill="1" applyBorder="1" applyAlignment="1">
      <alignment horizontal="center" vertical="center" wrapText="1"/>
    </xf>
    <xf numFmtId="0" fontId="341" fillId="0" borderId="0" xfId="51" applyFont="1" applyAlignment="1">
      <alignment horizontal="center" vertical="center"/>
    </xf>
    <xf numFmtId="0" fontId="298" fillId="3" borderId="44" xfId="24" applyFont="1" applyFill="1" applyBorder="1" applyAlignment="1">
      <alignment horizontal="center" vertical="center"/>
    </xf>
    <xf numFmtId="0" fontId="298" fillId="3" borderId="45" xfId="24" applyFont="1" applyFill="1" applyBorder="1" applyAlignment="1">
      <alignment horizontal="center" vertical="center"/>
    </xf>
    <xf numFmtId="0" fontId="298" fillId="3" borderId="48" xfId="24" applyFont="1" applyFill="1" applyBorder="1" applyAlignment="1">
      <alignment horizontal="center" vertical="center"/>
    </xf>
    <xf numFmtId="0" fontId="316" fillId="0" borderId="49" xfId="0" applyFont="1" applyBorder="1" applyAlignment="1">
      <alignment horizontal="center" vertical="center"/>
    </xf>
    <xf numFmtId="0" fontId="316" fillId="0" borderId="22" xfId="0" applyFont="1" applyBorder="1" applyAlignment="1">
      <alignment horizontal="center" vertical="center"/>
    </xf>
    <xf numFmtId="0" fontId="316" fillId="0" borderId="50" xfId="0" applyFont="1" applyBorder="1" applyAlignment="1">
      <alignment horizontal="center" vertical="center"/>
    </xf>
    <xf numFmtId="0" fontId="342" fillId="3" borderId="5" xfId="24" applyFont="1" applyFill="1" applyBorder="1" applyAlignment="1">
      <alignment horizontal="center" vertical="center" wrapText="1"/>
    </xf>
    <xf numFmtId="0" fontId="342" fillId="3" borderId="32" xfId="24" applyFont="1" applyFill="1" applyBorder="1" applyAlignment="1">
      <alignment horizontal="center" vertical="center" wrapText="1"/>
    </xf>
    <xf numFmtId="0" fontId="342" fillId="3" borderId="49" xfId="24" applyFont="1" applyFill="1" applyBorder="1" applyAlignment="1">
      <alignment horizontal="left" vertical="center" wrapText="1"/>
    </xf>
    <xf numFmtId="0" fontId="342" fillId="3" borderId="22" xfId="24" applyFont="1" applyFill="1" applyBorder="1" applyAlignment="1">
      <alignment horizontal="left" vertical="center" wrapText="1"/>
    </xf>
    <xf numFmtId="0" fontId="342" fillId="3" borderId="75" xfId="24" applyFont="1" applyFill="1" applyBorder="1" applyAlignment="1">
      <alignment horizontal="left" vertical="center" wrapText="1"/>
    </xf>
    <xf numFmtId="0" fontId="342" fillId="3" borderId="74" xfId="24" applyFont="1" applyFill="1" applyBorder="1" applyAlignment="1">
      <alignment horizontal="left" vertical="center" wrapText="1"/>
    </xf>
    <xf numFmtId="0" fontId="342" fillId="3" borderId="32" xfId="24" applyFont="1" applyFill="1" applyBorder="1" applyAlignment="1">
      <alignment horizontal="left" vertical="center" wrapText="1"/>
    </xf>
    <xf numFmtId="0" fontId="342" fillId="3" borderId="27" xfId="24" applyFont="1" applyFill="1" applyBorder="1" applyAlignment="1">
      <alignment horizontal="left" vertical="center" wrapText="1"/>
    </xf>
    <xf numFmtId="0" fontId="342" fillId="3" borderId="23" xfId="24" applyFont="1" applyFill="1" applyBorder="1" applyAlignment="1">
      <alignment horizontal="center" vertical="center" wrapText="1"/>
    </xf>
    <xf numFmtId="0" fontId="342" fillId="3" borderId="24" xfId="24" applyFont="1" applyFill="1" applyBorder="1" applyAlignment="1">
      <alignment horizontal="center" vertical="center" wrapText="1"/>
    </xf>
    <xf numFmtId="0" fontId="342" fillId="3" borderId="26" xfId="24" applyFont="1" applyFill="1" applyBorder="1" applyAlignment="1">
      <alignment horizontal="center" vertical="center" wrapText="1"/>
    </xf>
    <xf numFmtId="0" fontId="342" fillId="3" borderId="27" xfId="24" applyFont="1" applyFill="1" applyBorder="1" applyAlignment="1">
      <alignment horizontal="center" vertical="center" wrapText="1"/>
    </xf>
    <xf numFmtId="172" fontId="298" fillId="3" borderId="51" xfId="24" applyNumberFormat="1" applyFont="1" applyFill="1" applyBorder="1" applyAlignment="1">
      <alignment horizontal="center" vertical="center"/>
    </xf>
    <xf numFmtId="172" fontId="298" fillId="3" borderId="55" xfId="24" applyNumberFormat="1" applyFont="1" applyFill="1" applyBorder="1" applyAlignment="1">
      <alignment horizontal="center" vertical="center"/>
    </xf>
    <xf numFmtId="0" fontId="286" fillId="3" borderId="22" xfId="24" applyFont="1" applyFill="1" applyBorder="1" applyAlignment="1">
      <alignment horizontal="center" vertical="center" wrapText="1"/>
    </xf>
    <xf numFmtId="172" fontId="347" fillId="3" borderId="72" xfId="24" applyNumberFormat="1" applyFont="1" applyFill="1" applyBorder="1" applyAlignment="1">
      <alignment horizontal="center" vertical="center"/>
    </xf>
    <xf numFmtId="172" fontId="347" fillId="3" borderId="53" xfId="24" applyNumberFormat="1" applyFont="1" applyFill="1" applyBorder="1" applyAlignment="1">
      <alignment horizontal="center" vertical="center"/>
    </xf>
    <xf numFmtId="0" fontId="342" fillId="3" borderId="14" xfId="24" applyFont="1" applyFill="1" applyBorder="1" applyAlignment="1">
      <alignment horizontal="center" vertical="center" wrapText="1"/>
    </xf>
    <xf numFmtId="0" fontId="286" fillId="3" borderId="22" xfId="0" applyFont="1" applyFill="1" applyBorder="1" applyAlignment="1">
      <alignment horizontal="center"/>
    </xf>
    <xf numFmtId="0" fontId="286" fillId="3" borderId="50" xfId="0" applyFont="1" applyFill="1" applyBorder="1" applyAlignment="1">
      <alignment horizontal="center"/>
    </xf>
    <xf numFmtId="0" fontId="286" fillId="3" borderId="0" xfId="24" applyFont="1" applyFill="1" applyAlignment="1">
      <alignment horizontal="center" vertical="center" wrapText="1"/>
    </xf>
    <xf numFmtId="0" fontId="286" fillId="3" borderId="0" xfId="0" applyFont="1" applyFill="1" applyAlignment="1">
      <alignment horizontal="center"/>
    </xf>
    <xf numFmtId="0" fontId="286" fillId="3" borderId="47" xfId="0" applyFont="1" applyFill="1" applyBorder="1" applyAlignment="1">
      <alignment horizontal="center"/>
    </xf>
    <xf numFmtId="0" fontId="302" fillId="0" borderId="0" xfId="51" applyFont="1" applyAlignment="1">
      <alignment horizontal="left" vertical="center"/>
    </xf>
    <xf numFmtId="0" fontId="361" fillId="40" borderId="48" xfId="51" applyFont="1" applyFill="1" applyBorder="1" applyAlignment="1">
      <alignment horizontal="center" vertical="center"/>
    </xf>
    <xf numFmtId="0" fontId="343" fillId="40" borderId="47" xfId="0" applyFont="1" applyFill="1" applyBorder="1" applyAlignment="1">
      <alignment horizontal="center" vertical="center"/>
    </xf>
    <xf numFmtId="0" fontId="344" fillId="40" borderId="47" xfId="51" applyFont="1" applyFill="1" applyBorder="1" applyAlignment="1">
      <alignment horizontal="center" vertical="center"/>
    </xf>
    <xf numFmtId="0" fontId="344" fillId="40" borderId="48" xfId="51" applyFont="1" applyFill="1" applyBorder="1" applyAlignment="1">
      <alignment horizontal="center" vertical="center"/>
    </xf>
    <xf numFmtId="0" fontId="344" fillId="9" borderId="0" xfId="0" applyFont="1" applyFill="1" applyAlignment="1">
      <alignment horizontal="center" vertical="top"/>
    </xf>
    <xf numFmtId="0" fontId="365" fillId="0" borderId="0" xfId="51" applyFont="1" applyAlignment="1">
      <alignment horizontal="left" vertical="center"/>
    </xf>
    <xf numFmtId="0" fontId="248" fillId="2" borderId="2" xfId="0" applyFont="1" applyFill="1" applyBorder="1" applyAlignment="1" applyProtection="1">
      <alignment horizontal="center"/>
      <protection hidden="1"/>
    </xf>
    <xf numFmtId="167" fontId="194" fillId="2" borderId="2" xfId="4" applyNumberFormat="1" applyFont="1" applyFill="1" applyBorder="1" applyAlignment="1" applyProtection="1">
      <alignment horizontal="center" vertical="center"/>
      <protection hidden="1"/>
    </xf>
    <xf numFmtId="0" fontId="245" fillId="2" borderId="2" xfId="0" applyFont="1" applyFill="1" applyBorder="1" applyAlignment="1" applyProtection="1">
      <alignment horizontal="center" vertical="center"/>
      <protection hidden="1"/>
    </xf>
    <xf numFmtId="167" fontId="246" fillId="2" borderId="2" xfId="17" applyNumberFormat="1" applyFont="1" applyFill="1" applyBorder="1" applyAlignment="1" applyProtection="1">
      <alignment horizontal="left" vertical="center" indent="3"/>
      <protection hidden="1"/>
    </xf>
    <xf numFmtId="0" fontId="249" fillId="5" borderId="2" xfId="0" applyFont="1" applyFill="1" applyBorder="1" applyAlignment="1" applyProtection="1">
      <alignment horizontal="center" vertical="center" wrapText="1"/>
      <protection hidden="1"/>
    </xf>
    <xf numFmtId="0" fontId="311" fillId="10" borderId="2" xfId="0" applyFont="1" applyFill="1" applyBorder="1" applyAlignment="1" applyProtection="1">
      <alignment horizontal="center" vertical="center" wrapText="1"/>
      <protection hidden="1"/>
    </xf>
    <xf numFmtId="0" fontId="313" fillId="10" borderId="2" xfId="0" applyFont="1" applyFill="1" applyBorder="1" applyAlignment="1" applyProtection="1">
      <alignment horizontal="left" vertical="center" wrapText="1"/>
      <protection hidden="1"/>
    </xf>
    <xf numFmtId="0" fontId="313" fillId="10" borderId="2" xfId="0" applyFont="1" applyFill="1" applyBorder="1" applyAlignment="1" applyProtection="1">
      <alignment horizontal="center" vertical="center"/>
      <protection hidden="1"/>
    </xf>
    <xf numFmtId="0" fontId="306" fillId="0" borderId="2" xfId="0" applyFont="1" applyBorder="1" applyAlignment="1">
      <alignment horizontal="center" vertical="center" wrapText="1" readingOrder="1"/>
    </xf>
    <xf numFmtId="0" fontId="306" fillId="0" borderId="2" xfId="0" applyFont="1" applyBorder="1" applyAlignment="1">
      <alignment horizontal="center" vertical="center" readingOrder="1"/>
    </xf>
    <xf numFmtId="0" fontId="216" fillId="0" borderId="2" xfId="0" applyFont="1" applyBorder="1" applyAlignment="1">
      <alignment horizontal="center" vertical="center" wrapText="1"/>
    </xf>
    <xf numFmtId="0" fontId="240" fillId="0" borderId="0" xfId="0" applyFont="1" applyAlignment="1">
      <alignment horizontal="center" vertical="center"/>
    </xf>
    <xf numFmtId="1" fontId="369" fillId="0" borderId="3" xfId="0" applyNumberFormat="1" applyFont="1" applyBorder="1" applyAlignment="1" applyProtection="1">
      <alignment horizontal="center" vertical="center" wrapText="1"/>
      <protection hidden="1"/>
    </xf>
    <xf numFmtId="1" fontId="369" fillId="0" borderId="4" xfId="0" applyNumberFormat="1" applyFont="1" applyBorder="1" applyAlignment="1" applyProtection="1">
      <alignment horizontal="center" vertical="center" wrapText="1"/>
      <protection hidden="1"/>
    </xf>
    <xf numFmtId="0" fontId="204"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25" fillId="3" borderId="0" xfId="0" applyFont="1" applyFill="1" applyAlignment="1">
      <alignment horizontal="center" vertical="top"/>
    </xf>
    <xf numFmtId="0" fontId="204" fillId="0" borderId="2" xfId="0" applyFont="1" applyBorder="1" applyAlignment="1">
      <alignment horizontal="left" vertical="center" wrapText="1"/>
    </xf>
    <xf numFmtId="0" fontId="216" fillId="3" borderId="25" xfId="0" applyFont="1" applyFill="1" applyBorder="1" applyAlignment="1">
      <alignment horizontal="center" vertical="center"/>
    </xf>
    <xf numFmtId="0" fontId="216" fillId="3" borderId="33" xfId="0" applyFont="1" applyFill="1" applyBorder="1" applyAlignment="1">
      <alignment horizontal="center" vertical="center"/>
    </xf>
    <xf numFmtId="0" fontId="216" fillId="3" borderId="28" xfId="0" applyFont="1" applyFill="1" applyBorder="1" applyAlignment="1">
      <alignment horizontal="center" vertical="center"/>
    </xf>
    <xf numFmtId="0" fontId="240" fillId="0" borderId="3" xfId="0" applyFont="1" applyBorder="1" applyAlignment="1">
      <alignment horizontal="left" vertical="center" wrapText="1"/>
    </xf>
    <xf numFmtId="0" fontId="240" fillId="0" borderId="46" xfId="0" applyFont="1" applyBorder="1" applyAlignment="1">
      <alignment horizontal="left" vertical="center" wrapText="1"/>
    </xf>
    <xf numFmtId="0" fontId="240" fillId="0" borderId="4" xfId="0" applyFont="1" applyBorder="1" applyAlignment="1">
      <alignment horizontal="left" vertical="center" wrapText="1"/>
    </xf>
    <xf numFmtId="0" fontId="25" fillId="0" borderId="25" xfId="0" applyFont="1" applyBorder="1" applyAlignment="1">
      <alignment horizontal="center" vertical="top"/>
    </xf>
    <xf numFmtId="0" fontId="25" fillId="0" borderId="28" xfId="0" applyFont="1" applyBorder="1" applyAlignment="1">
      <alignment horizontal="center" vertical="top"/>
    </xf>
    <xf numFmtId="0" fontId="25" fillId="0" borderId="25" xfId="0" applyFont="1" applyBorder="1" applyAlignment="1">
      <alignment horizontal="center"/>
    </xf>
    <xf numFmtId="0" fontId="25" fillId="0" borderId="33" xfId="0" applyFont="1" applyBorder="1" applyAlignment="1">
      <alignment horizontal="center"/>
    </xf>
    <xf numFmtId="0" fontId="25" fillId="0" borderId="28" xfId="0" applyFont="1" applyBorder="1" applyAlignment="1">
      <alignment horizontal="center"/>
    </xf>
    <xf numFmtId="0" fontId="25" fillId="0" borderId="5" xfId="0" applyFont="1" applyBorder="1" applyAlignment="1">
      <alignment horizontal="center" vertical="top"/>
    </xf>
    <xf numFmtId="14" fontId="0" fillId="0" borderId="2" xfId="0" applyNumberFormat="1" applyBorder="1" applyAlignment="1">
      <alignment horizontal="left" vertical="center"/>
    </xf>
    <xf numFmtId="0" fontId="210" fillId="0" borderId="2" xfId="0" applyFont="1" applyBorder="1" applyAlignment="1">
      <alignment horizontal="center" vertical="center" wrapText="1"/>
    </xf>
    <xf numFmtId="0" fontId="203" fillId="0" borderId="2" xfId="0" applyFont="1" applyBorder="1" applyAlignment="1">
      <alignment horizontal="center" vertical="center"/>
    </xf>
    <xf numFmtId="0" fontId="203" fillId="3" borderId="2" xfId="0" applyFont="1" applyFill="1" applyBorder="1" applyAlignment="1">
      <alignment horizontal="center" vertical="center" wrapText="1"/>
    </xf>
    <xf numFmtId="0" fontId="204"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03" fillId="0" borderId="6" xfId="0" applyFont="1" applyBorder="1" applyAlignment="1">
      <alignment horizontal="left" vertical="center"/>
    </xf>
    <xf numFmtId="0" fontId="203" fillId="0" borderId="7" xfId="0" applyFont="1" applyBorder="1" applyAlignment="1">
      <alignment horizontal="left" vertical="center"/>
    </xf>
    <xf numFmtId="0" fontId="203" fillId="0" borderId="13" xfId="0" applyFont="1" applyBorder="1" applyAlignment="1">
      <alignment horizontal="left" vertical="center"/>
    </xf>
    <xf numFmtId="0" fontId="203" fillId="3" borderId="8" xfId="0" applyFont="1" applyFill="1" applyBorder="1" applyAlignment="1">
      <alignment horizontal="left" vertical="center" wrapText="1"/>
    </xf>
    <xf numFmtId="0" fontId="203" fillId="3" borderId="2" xfId="0" applyFont="1" applyFill="1" applyBorder="1" applyAlignment="1">
      <alignment horizontal="left" vertical="center" wrapText="1"/>
    </xf>
    <xf numFmtId="0" fontId="203" fillId="3" borderId="14" xfId="0" applyFont="1" applyFill="1" applyBorder="1" applyAlignment="1">
      <alignment horizontal="left" vertical="center" wrapText="1"/>
    </xf>
    <xf numFmtId="0" fontId="204" fillId="0" borderId="8" xfId="0" applyFont="1" applyBorder="1" applyAlignment="1">
      <alignment horizontal="left" wrapText="1"/>
    </xf>
    <xf numFmtId="0" fontId="204" fillId="0" borderId="2" xfId="0" applyFont="1" applyBorder="1" applyAlignment="1">
      <alignment horizontal="left" wrapText="1"/>
    </xf>
    <xf numFmtId="0" fontId="20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10" fillId="0" borderId="25" xfId="0" applyFont="1" applyBorder="1" applyAlignment="1">
      <alignment horizontal="center" vertical="center" wrapText="1"/>
    </xf>
    <xf numFmtId="0" fontId="210" fillId="0" borderId="33" xfId="0" applyFont="1" applyBorder="1" applyAlignment="1">
      <alignment horizontal="center" vertical="center" wrapText="1"/>
    </xf>
    <xf numFmtId="0" fontId="210" fillId="0" borderId="28" xfId="0" applyFont="1" applyBorder="1" applyAlignment="1">
      <alignment horizontal="center" vertical="center" wrapText="1"/>
    </xf>
    <xf numFmtId="0" fontId="216" fillId="3" borderId="2" xfId="0" applyFont="1" applyFill="1" applyBorder="1" applyAlignment="1">
      <alignment horizontal="center" vertical="center"/>
    </xf>
    <xf numFmtId="0" fontId="240" fillId="3" borderId="3" xfId="0" applyFont="1" applyFill="1" applyBorder="1" applyAlignment="1">
      <alignment horizontal="left" vertical="center" wrapText="1"/>
    </xf>
    <xf numFmtId="0" fontId="240" fillId="3" borderId="46" xfId="0" applyFont="1" applyFill="1" applyBorder="1" applyAlignment="1">
      <alignment horizontal="left" vertical="center" wrapText="1"/>
    </xf>
    <xf numFmtId="0" fontId="240" fillId="3" borderId="4" xfId="0" applyFont="1" applyFill="1" applyBorder="1" applyAlignment="1">
      <alignment horizontal="left" vertical="center" wrapText="1"/>
    </xf>
    <xf numFmtId="0" fontId="274" fillId="9" borderId="44" xfId="0" applyFont="1" applyFill="1" applyBorder="1" applyAlignment="1">
      <alignment horizontal="center" vertical="center" wrapText="1"/>
    </xf>
    <xf numFmtId="0" fontId="274" fillId="9" borderId="45" xfId="0" applyFont="1" applyFill="1" applyBorder="1" applyAlignment="1">
      <alignment horizontal="center" vertical="center" wrapText="1"/>
    </xf>
    <xf numFmtId="0" fontId="275" fillId="25" borderId="66" xfId="0" applyFont="1" applyFill="1" applyBorder="1" applyAlignment="1">
      <alignment horizontal="center" vertical="center" wrapText="1"/>
    </xf>
    <xf numFmtId="0" fontId="275" fillId="25" borderId="64" xfId="0" applyFont="1" applyFill="1" applyBorder="1" applyAlignment="1">
      <alignment horizontal="center" vertical="center" wrapText="1"/>
    </xf>
    <xf numFmtId="0" fontId="277" fillId="25" borderId="66" xfId="0" applyFont="1" applyFill="1" applyBorder="1" applyAlignment="1">
      <alignment horizontal="center" vertical="center" wrapText="1"/>
    </xf>
    <xf numFmtId="0" fontId="277"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04" fillId="3" borderId="2" xfId="0" applyFont="1" applyFill="1" applyBorder="1" applyAlignment="1">
      <alignment horizontal="left" vertical="center"/>
    </xf>
    <xf numFmtId="0" fontId="204" fillId="3" borderId="2" xfId="0" applyFont="1" applyFill="1" applyBorder="1" applyAlignment="1">
      <alignment horizontal="left" vertical="center" wrapText="1"/>
    </xf>
    <xf numFmtId="0" fontId="210" fillId="9" borderId="25" xfId="0" applyFont="1" applyFill="1" applyBorder="1" applyAlignment="1">
      <alignment horizontal="center"/>
    </xf>
    <xf numFmtId="0" fontId="210" fillId="9" borderId="33" xfId="0" applyFont="1" applyFill="1" applyBorder="1" applyAlignment="1">
      <alignment horizontal="center"/>
    </xf>
    <xf numFmtId="0" fontId="210" fillId="9" borderId="28" xfId="0" applyFont="1" applyFill="1" applyBorder="1" applyAlignment="1">
      <alignment horizontal="center"/>
    </xf>
    <xf numFmtId="0" fontId="203" fillId="0" borderId="17" xfId="0" applyFont="1" applyBorder="1" applyAlignment="1">
      <alignment horizontal="left" vertical="center"/>
    </xf>
    <xf numFmtId="0" fontId="203" fillId="0" borderId="18" xfId="0" applyFont="1" applyBorder="1" applyAlignment="1">
      <alignment horizontal="left" vertical="center"/>
    </xf>
    <xf numFmtId="0" fontId="203" fillId="0" borderId="19" xfId="0" applyFont="1" applyBorder="1" applyAlignment="1">
      <alignment horizontal="left" vertical="center"/>
    </xf>
    <xf numFmtId="0" fontId="256" fillId="3" borderId="67" xfId="0" applyFont="1" applyFill="1" applyBorder="1" applyAlignment="1">
      <alignment horizontal="left" vertical="center" wrapText="1"/>
    </xf>
    <xf numFmtId="0" fontId="256" fillId="3" borderId="33" xfId="0" applyFont="1" applyFill="1" applyBorder="1" applyAlignment="1">
      <alignment horizontal="left" vertical="center" wrapText="1"/>
    </xf>
    <xf numFmtId="0" fontId="256" fillId="3" borderId="68" xfId="0" applyFont="1" applyFill="1" applyBorder="1" applyAlignment="1">
      <alignment horizontal="left" vertical="center" wrapText="1"/>
    </xf>
    <xf numFmtId="0" fontId="203" fillId="3" borderId="67" xfId="0" applyFont="1" applyFill="1" applyBorder="1" applyAlignment="1">
      <alignment horizontal="left" vertical="center" wrapText="1"/>
    </xf>
    <xf numFmtId="0" fontId="203" fillId="3" borderId="33" xfId="0" applyFont="1" applyFill="1" applyBorder="1" applyAlignment="1">
      <alignment horizontal="left" vertical="center" wrapText="1"/>
    </xf>
    <xf numFmtId="0" fontId="203" fillId="3" borderId="68" xfId="0" applyFont="1" applyFill="1" applyBorder="1" applyAlignment="1">
      <alignment horizontal="left" vertical="center" wrapText="1"/>
    </xf>
    <xf numFmtId="0" fontId="204" fillId="0" borderId="67" xfId="0" applyFont="1" applyBorder="1" applyAlignment="1">
      <alignment horizontal="left" wrapText="1"/>
    </xf>
    <xf numFmtId="0" fontId="204" fillId="0" borderId="33" xfId="0" applyFont="1" applyBorder="1" applyAlignment="1">
      <alignment horizontal="left" wrapText="1"/>
    </xf>
    <xf numFmtId="0" fontId="204" fillId="0" borderId="68" xfId="0" applyFont="1" applyBorder="1" applyAlignment="1">
      <alignment horizontal="left" wrapText="1"/>
    </xf>
    <xf numFmtId="0" fontId="210" fillId="0" borderId="0" xfId="0" applyFont="1" applyAlignment="1">
      <alignment horizontal="center" vertical="top"/>
    </xf>
    <xf numFmtId="0" fontId="210" fillId="0" borderId="2" xfId="0" applyFont="1" applyBorder="1" applyAlignment="1">
      <alignment horizontal="center" wrapText="1"/>
    </xf>
    <xf numFmtId="0" fontId="236" fillId="0" borderId="2" xfId="0" applyFont="1" applyBorder="1" applyAlignment="1">
      <alignment horizontal="center" vertical="center" wrapText="1"/>
    </xf>
    <xf numFmtId="0" fontId="236" fillId="0" borderId="3" xfId="0" applyFont="1" applyBorder="1" applyAlignment="1">
      <alignment horizontal="center" vertical="center" wrapText="1"/>
    </xf>
    <xf numFmtId="0" fontId="236" fillId="0" borderId="33" xfId="0" applyFont="1" applyBorder="1" applyAlignment="1">
      <alignment horizontal="center" vertical="center" wrapText="1"/>
    </xf>
    <xf numFmtId="0" fontId="236" fillId="0" borderId="4" xfId="0" applyFont="1" applyBorder="1" applyAlignment="1">
      <alignment horizontal="center" vertical="center" wrapText="1"/>
    </xf>
    <xf numFmtId="0" fontId="217" fillId="0" borderId="49" xfId="18" applyFont="1" applyBorder="1" applyAlignment="1">
      <alignment horizontal="center" vertical="center"/>
    </xf>
    <xf numFmtId="0" fontId="217" fillId="0" borderId="22" xfId="18" applyFont="1" applyBorder="1" applyAlignment="1">
      <alignment horizontal="center" vertical="center"/>
    </xf>
    <xf numFmtId="0" fontId="217" fillId="0" borderId="50" xfId="18" applyFont="1" applyBorder="1" applyAlignment="1">
      <alignment horizontal="center" vertical="center"/>
    </xf>
    <xf numFmtId="0" fontId="218" fillId="0" borderId="43" xfId="0" applyFont="1" applyBorder="1" applyAlignment="1">
      <alignment horizontal="center" vertical="center"/>
    </xf>
    <xf numFmtId="0" fontId="218" fillId="0" borderId="0" xfId="0" applyFont="1" applyAlignment="1">
      <alignment horizontal="center" vertical="center"/>
    </xf>
    <xf numFmtId="0" fontId="218" fillId="0" borderId="47" xfId="0" applyFont="1" applyBorder="1" applyAlignment="1">
      <alignment horizontal="center" vertical="center"/>
    </xf>
    <xf numFmtId="0" fontId="219" fillId="11" borderId="2" xfId="0" applyFont="1" applyFill="1" applyBorder="1" applyAlignment="1">
      <alignment horizontal="center" vertical="center"/>
    </xf>
    <xf numFmtId="0" fontId="219" fillId="11" borderId="25" xfId="0" applyFont="1" applyFill="1" applyBorder="1" applyAlignment="1">
      <alignment horizontal="center" vertical="center"/>
    </xf>
    <xf numFmtId="0" fontId="219" fillId="11" borderId="33" xfId="0" applyFont="1" applyFill="1" applyBorder="1" applyAlignment="1">
      <alignment horizontal="center" vertical="center"/>
    </xf>
    <xf numFmtId="0" fontId="219" fillId="11" borderId="28" xfId="0" applyFont="1" applyFill="1" applyBorder="1" applyAlignment="1">
      <alignment horizontal="center" vertical="center"/>
    </xf>
    <xf numFmtId="0" fontId="219" fillId="3" borderId="0" xfId="0" applyFont="1" applyFill="1" applyAlignment="1">
      <alignment horizontal="center" vertical="center"/>
    </xf>
    <xf numFmtId="0" fontId="219" fillId="0" borderId="25" xfId="0" applyFont="1" applyBorder="1" applyAlignment="1">
      <alignment horizontal="center" vertical="center"/>
    </xf>
    <xf numFmtId="0" fontId="219" fillId="0" borderId="28" xfId="0" applyFont="1" applyBorder="1" applyAlignment="1">
      <alignment horizontal="center" vertical="center"/>
    </xf>
    <xf numFmtId="0" fontId="219" fillId="11" borderId="2" xfId="0" applyFont="1" applyFill="1" applyBorder="1" applyAlignment="1">
      <alignment horizontal="center" vertical="center" wrapText="1"/>
    </xf>
    <xf numFmtId="0" fontId="221" fillId="0" borderId="3" xfId="0" applyFont="1" applyBorder="1" applyAlignment="1">
      <alignment horizontal="center" vertical="center"/>
    </xf>
    <xf numFmtId="0" fontId="221" fillId="0" borderId="46" xfId="0" applyFont="1" applyBorder="1" applyAlignment="1">
      <alignment horizontal="center" vertical="center"/>
    </xf>
    <xf numFmtId="0" fontId="221" fillId="0" borderId="4" xfId="0" applyFont="1" applyBorder="1" applyAlignment="1">
      <alignment horizontal="center" vertical="center"/>
    </xf>
    <xf numFmtId="170" fontId="220" fillId="11" borderId="43" xfId="0" applyNumberFormat="1" applyFont="1" applyFill="1" applyBorder="1" applyAlignment="1">
      <alignment horizontal="center" vertical="center"/>
    </xf>
    <xf numFmtId="170" fontId="220" fillId="11" borderId="0" xfId="0" applyNumberFormat="1" applyFont="1" applyFill="1" applyAlignment="1">
      <alignment horizontal="center" vertical="center"/>
    </xf>
    <xf numFmtId="0" fontId="219" fillId="11" borderId="23" xfId="0" applyFont="1" applyFill="1" applyBorder="1" applyAlignment="1">
      <alignment horizontal="center" vertical="center"/>
    </xf>
    <xf numFmtId="0" fontId="219" fillId="11" borderId="24" xfId="0" applyFont="1" applyFill="1" applyBorder="1" applyAlignment="1">
      <alignment horizontal="center" vertical="center"/>
    </xf>
    <xf numFmtId="0" fontId="219" fillId="11" borderId="26" xfId="0" applyFont="1" applyFill="1" applyBorder="1" applyAlignment="1">
      <alignment horizontal="center" vertical="center"/>
    </xf>
    <xf numFmtId="0" fontId="219" fillId="11" borderId="27" xfId="0" applyFont="1" applyFill="1" applyBorder="1" applyAlignment="1">
      <alignment horizontal="center" vertical="center"/>
    </xf>
    <xf numFmtId="0" fontId="218" fillId="0" borderId="44" xfId="0" applyFont="1" applyBorder="1" applyAlignment="1">
      <alignment horizontal="center" vertical="center"/>
    </xf>
    <xf numFmtId="0" fontId="218" fillId="0" borderId="45" xfId="0" applyFont="1" applyBorder="1" applyAlignment="1">
      <alignment horizontal="center" vertical="center"/>
    </xf>
    <xf numFmtId="0" fontId="218" fillId="0" borderId="48" xfId="0" applyFont="1" applyBorder="1" applyAlignment="1">
      <alignment horizontal="center" vertical="center"/>
    </xf>
    <xf numFmtId="0" fontId="221" fillId="0" borderId="17" xfId="0" applyFont="1" applyBorder="1" applyAlignment="1">
      <alignment horizontal="center" vertical="center"/>
    </xf>
    <xf numFmtId="0" fontId="221" fillId="0" borderId="18" xfId="0" applyFont="1" applyBorder="1" applyAlignment="1">
      <alignment horizontal="center" vertical="center"/>
    </xf>
    <xf numFmtId="0" fontId="221" fillId="0" borderId="19" xfId="0" applyFont="1" applyBorder="1" applyAlignment="1">
      <alignment horizontal="center" vertical="center"/>
    </xf>
    <xf numFmtId="0" fontId="221" fillId="0" borderId="51" xfId="0" applyFont="1" applyBorder="1" applyAlignment="1">
      <alignment horizontal="center" vertical="center"/>
    </xf>
    <xf numFmtId="0" fontId="221" fillId="0" borderId="52" xfId="0" applyFont="1" applyBorder="1" applyAlignment="1">
      <alignment horizontal="center" vertical="center"/>
    </xf>
    <xf numFmtId="44" fontId="221" fillId="0" borderId="51" xfId="2" applyFont="1" applyFill="1" applyBorder="1" applyAlignment="1">
      <alignment horizontal="center" vertical="center"/>
    </xf>
    <xf numFmtId="44" fontId="221" fillId="0" borderId="52" xfId="2" applyFont="1" applyFill="1" applyBorder="1" applyAlignment="1">
      <alignment horizontal="center" vertical="center"/>
    </xf>
    <xf numFmtId="44" fontId="221" fillId="0" borderId="53" xfId="2" applyFont="1" applyFill="1" applyBorder="1" applyAlignment="1">
      <alignment horizontal="center" vertical="center"/>
    </xf>
    <xf numFmtId="0" fontId="230" fillId="13" borderId="43" xfId="0" applyFont="1" applyFill="1" applyBorder="1" applyAlignment="1">
      <alignment horizontal="center"/>
    </xf>
    <xf numFmtId="0" fontId="230" fillId="13" borderId="0" xfId="0" applyFont="1" applyFill="1" applyAlignment="1">
      <alignment horizontal="center"/>
    </xf>
    <xf numFmtId="0" fontId="230" fillId="13" borderId="47" xfId="0" applyFont="1" applyFill="1" applyBorder="1" applyAlignment="1">
      <alignment horizontal="center"/>
    </xf>
    <xf numFmtId="0" fontId="235" fillId="0" borderId="2" xfId="0" applyFont="1" applyBorder="1" applyAlignment="1">
      <alignment horizontal="left" vertical="center" wrapText="1"/>
    </xf>
    <xf numFmtId="0" fontId="235" fillId="0" borderId="2" xfId="0" applyFont="1" applyBorder="1" applyAlignment="1">
      <alignment horizontal="left" vertical="center"/>
    </xf>
    <xf numFmtId="0" fontId="221" fillId="0" borderId="53" xfId="0" applyFont="1" applyBorder="1" applyAlignment="1">
      <alignment horizontal="center" vertical="center"/>
    </xf>
    <xf numFmtId="0" fontId="203" fillId="0" borderId="6" xfId="0" applyFont="1" applyBorder="1" applyAlignment="1">
      <alignment horizontal="center" vertical="center"/>
    </xf>
    <xf numFmtId="0" fontId="203" fillId="0" borderId="7" xfId="0" applyFont="1" applyBorder="1" applyAlignment="1">
      <alignment horizontal="center" vertical="center"/>
    </xf>
    <xf numFmtId="0" fontId="203" fillId="0" borderId="13" xfId="0" applyFont="1" applyBorder="1" applyAlignment="1">
      <alignment horizontal="center" vertical="center"/>
    </xf>
    <xf numFmtId="0" fontId="203" fillId="3" borderId="8" xfId="0" applyFont="1" applyFill="1" applyBorder="1" applyAlignment="1">
      <alignment horizontal="center" vertical="center" wrapText="1"/>
    </xf>
    <xf numFmtId="0" fontId="203" fillId="3" borderId="14" xfId="0" applyFont="1" applyFill="1" applyBorder="1" applyAlignment="1">
      <alignment horizontal="center" vertical="center" wrapText="1"/>
    </xf>
    <xf numFmtId="0" fontId="236" fillId="3" borderId="2" xfId="0" applyFont="1" applyFill="1" applyBorder="1" applyAlignment="1">
      <alignment horizontal="center" vertical="center" wrapText="1"/>
    </xf>
    <xf numFmtId="0" fontId="236" fillId="3" borderId="3" xfId="0" applyFont="1" applyFill="1" applyBorder="1" applyAlignment="1">
      <alignment horizontal="center" vertical="center" wrapText="1"/>
    </xf>
    <xf numFmtId="0" fontId="216" fillId="0" borderId="3" xfId="0" applyFont="1" applyBorder="1" applyAlignment="1">
      <alignment horizontal="center" vertical="center" wrapText="1"/>
    </xf>
    <xf numFmtId="0" fontId="77" fillId="0" borderId="2" xfId="0" applyFont="1" applyBorder="1" applyAlignment="1">
      <alignment horizontal="center" vertical="center" wrapText="1"/>
    </xf>
    <xf numFmtId="0" fontId="77" fillId="0" borderId="25" xfId="0" applyFont="1" applyBorder="1" applyAlignment="1">
      <alignment horizontal="center" vertical="center" wrapText="1"/>
    </xf>
    <xf numFmtId="0" fontId="77" fillId="0" borderId="33" xfId="0" applyFont="1" applyBorder="1" applyAlignment="1">
      <alignment horizontal="center" vertical="center" wrapText="1"/>
    </xf>
    <xf numFmtId="0" fontId="77" fillId="0" borderId="28" xfId="0" applyFont="1" applyBorder="1" applyAlignment="1">
      <alignment horizontal="center" vertical="center" wrapText="1"/>
    </xf>
    <xf numFmtId="0" fontId="349" fillId="0" borderId="2" xfId="0" applyFont="1" applyBorder="1" applyAlignment="1">
      <alignment horizontal="center" vertical="center" wrapText="1"/>
    </xf>
    <xf numFmtId="0" fontId="72" fillId="0" borderId="25" xfId="0" applyFont="1" applyBorder="1" applyAlignment="1">
      <alignment horizontal="center" vertical="center" wrapText="1"/>
    </xf>
    <xf numFmtId="0" fontId="72" fillId="0" borderId="33" xfId="0" applyFont="1" applyBorder="1" applyAlignment="1">
      <alignment horizontal="center" vertical="center" wrapText="1"/>
    </xf>
    <xf numFmtId="0" fontId="72" fillId="0" borderId="28" xfId="0" applyFont="1" applyBorder="1" applyAlignment="1">
      <alignment horizontal="center" vertical="center" wrapText="1"/>
    </xf>
    <xf numFmtId="0" fontId="70"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75" fillId="0" borderId="25" xfId="0" applyFont="1" applyBorder="1" applyAlignment="1">
      <alignment horizontal="center" vertical="center" wrapText="1"/>
    </xf>
    <xf numFmtId="0" fontId="69" fillId="0" borderId="25" xfId="0" applyFont="1" applyBorder="1" applyAlignment="1">
      <alignment horizontal="center" vertical="center" wrapText="1"/>
    </xf>
    <xf numFmtId="0" fontId="71" fillId="0" borderId="25" xfId="0" applyFont="1" applyBorder="1" applyAlignment="1">
      <alignment horizontal="center" vertical="center" wrapText="1"/>
    </xf>
    <xf numFmtId="0" fontId="66" fillId="0" borderId="2" xfId="0" applyFont="1" applyBorder="1" applyAlignment="1">
      <alignment horizontal="center" vertical="center" wrapText="1"/>
    </xf>
    <xf numFmtId="0" fontId="0" fillId="0" borderId="25" xfId="0" applyBorder="1" applyAlignment="1">
      <alignment horizontal="center" vertical="center" wrapText="1"/>
    </xf>
    <xf numFmtId="0" fontId="73" fillId="0" borderId="33" xfId="0" applyFont="1" applyBorder="1" applyAlignment="1">
      <alignment horizontal="center" vertical="center" wrapText="1"/>
    </xf>
    <xf numFmtId="0" fontId="73" fillId="0" borderId="28" xfId="0" applyFont="1" applyBorder="1" applyAlignment="1">
      <alignment horizontal="center" vertical="center" wrapText="1"/>
    </xf>
    <xf numFmtId="0" fontId="74" fillId="0" borderId="33" xfId="0" applyFont="1" applyBorder="1" applyAlignment="1">
      <alignment horizontal="center" vertical="center" wrapText="1"/>
    </xf>
    <xf numFmtId="0" fontId="74" fillId="0" borderId="28" xfId="0" applyFont="1" applyBorder="1" applyAlignment="1">
      <alignment horizontal="center" vertical="center" wrapText="1"/>
    </xf>
    <xf numFmtId="0" fontId="74" fillId="0" borderId="25" xfId="0" applyFont="1" applyBorder="1" applyAlignment="1">
      <alignment horizontal="center" vertical="center" wrapText="1"/>
    </xf>
    <xf numFmtId="0" fontId="259" fillId="0" borderId="25" xfId="0" applyFont="1" applyBorder="1" applyAlignment="1">
      <alignment horizontal="center" vertical="center" wrapText="1"/>
    </xf>
    <xf numFmtId="0" fontId="259" fillId="0" borderId="33" xfId="0" applyFont="1" applyBorder="1" applyAlignment="1">
      <alignment horizontal="center" vertical="center" wrapText="1"/>
    </xf>
    <xf numFmtId="0" fontId="259" fillId="0" borderId="28" xfId="0" applyFont="1" applyBorder="1" applyAlignment="1">
      <alignment horizontal="center" vertical="center" wrapText="1"/>
    </xf>
    <xf numFmtId="0" fontId="349" fillId="0" borderId="0" xfId="0" applyFont="1" applyAlignment="1">
      <alignment horizontal="center" vertical="center" wrapText="1"/>
    </xf>
    <xf numFmtId="14" fontId="349" fillId="0" borderId="2" xfId="0" applyNumberFormat="1" applyFont="1" applyBorder="1" applyAlignment="1">
      <alignment horizontal="center" vertical="center" wrapText="1"/>
    </xf>
    <xf numFmtId="0" fontId="349" fillId="0" borderId="25" xfId="0" applyFont="1" applyBorder="1" applyAlignment="1">
      <alignment horizontal="center" vertical="center" wrapText="1"/>
    </xf>
    <xf numFmtId="0" fontId="349" fillId="0" borderId="33" xfId="0" applyFont="1" applyBorder="1" applyAlignment="1">
      <alignment horizontal="center" vertical="center" wrapText="1"/>
    </xf>
    <xf numFmtId="0" fontId="349" fillId="0" borderId="28" xfId="0" applyFont="1" applyBorder="1" applyAlignment="1">
      <alignment horizontal="center" vertical="center" wrapText="1"/>
    </xf>
    <xf numFmtId="0" fontId="354" fillId="0" borderId="25" xfId="0" applyFont="1" applyBorder="1" applyAlignment="1">
      <alignment horizontal="center" vertical="center" wrapText="1"/>
    </xf>
    <xf numFmtId="0" fontId="354" fillId="0" borderId="33" xfId="0" applyFont="1" applyBorder="1" applyAlignment="1">
      <alignment horizontal="center" vertical="center" wrapText="1"/>
    </xf>
    <xf numFmtId="0" fontId="354"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55" fillId="0" borderId="25" xfId="0" applyFont="1" applyBorder="1" applyAlignment="1">
      <alignment horizontal="center" vertical="center" wrapText="1"/>
    </xf>
    <xf numFmtId="0" fontId="355" fillId="0" borderId="33" xfId="0" applyFont="1" applyBorder="1" applyAlignment="1">
      <alignment horizontal="center" vertical="center" wrapText="1"/>
    </xf>
    <xf numFmtId="0" fontId="355" fillId="0" borderId="28" xfId="0" applyFont="1" applyBorder="1" applyAlignment="1">
      <alignment horizontal="center" vertical="center" wrapText="1"/>
    </xf>
    <xf numFmtId="0" fontId="349" fillId="3" borderId="2" xfId="0" applyFont="1" applyFill="1" applyBorder="1" applyAlignment="1">
      <alignment horizontal="center" vertical="center" wrapText="1"/>
    </xf>
    <xf numFmtId="0" fontId="354" fillId="3" borderId="25" xfId="0" applyFont="1" applyFill="1" applyBorder="1" applyAlignment="1">
      <alignment horizontal="center" vertical="center" wrapText="1"/>
    </xf>
    <xf numFmtId="0" fontId="354" fillId="3" borderId="33" xfId="0" applyFont="1" applyFill="1" applyBorder="1" applyAlignment="1">
      <alignment horizontal="center" vertical="center" wrapText="1"/>
    </xf>
    <xf numFmtId="0" fontId="354" fillId="3" borderId="28" xfId="0" applyFont="1" applyFill="1" applyBorder="1" applyAlignment="1">
      <alignment horizontal="center" vertical="center" wrapText="1"/>
    </xf>
    <xf numFmtId="0" fontId="353" fillId="0" borderId="25" xfId="0" applyFont="1" applyBorder="1" applyAlignment="1">
      <alignment horizontal="center" vertical="center" wrapText="1"/>
    </xf>
    <xf numFmtId="0" fontId="353" fillId="0" borderId="33" xfId="0" applyFont="1" applyBorder="1" applyAlignment="1">
      <alignment horizontal="center" vertical="center" wrapText="1"/>
    </xf>
    <xf numFmtId="0" fontId="353" fillId="0" borderId="28" xfId="0" applyFont="1" applyBorder="1" applyAlignment="1">
      <alignment horizontal="center" vertical="center" wrapText="1"/>
    </xf>
    <xf numFmtId="0" fontId="352" fillId="0" borderId="25" xfId="0" applyFont="1" applyBorder="1" applyAlignment="1">
      <alignment horizontal="center" vertical="center" wrapText="1"/>
    </xf>
    <xf numFmtId="0" fontId="352" fillId="0" borderId="33" xfId="0" applyFont="1" applyBorder="1" applyAlignment="1">
      <alignment horizontal="center" vertical="center" wrapText="1"/>
    </xf>
    <xf numFmtId="0" fontId="352" fillId="0" borderId="28" xfId="0" applyFont="1" applyBorder="1" applyAlignment="1">
      <alignment horizontal="center" vertical="center" wrapText="1"/>
    </xf>
    <xf numFmtId="0" fontId="350" fillId="0" borderId="25" xfId="0" applyFont="1" applyBorder="1" applyAlignment="1">
      <alignment horizontal="center" vertical="center" wrapText="1"/>
    </xf>
    <xf numFmtId="0" fontId="350" fillId="0" borderId="33" xfId="0" applyFont="1" applyBorder="1" applyAlignment="1">
      <alignment horizontal="center" vertical="center" wrapText="1"/>
    </xf>
    <xf numFmtId="0" fontId="350" fillId="0" borderId="28" xfId="0" applyFont="1" applyBorder="1" applyAlignment="1">
      <alignment horizontal="center" vertical="center" wrapText="1"/>
    </xf>
    <xf numFmtId="0" fontId="351" fillId="0" borderId="25" xfId="0" applyFont="1" applyBorder="1" applyAlignment="1">
      <alignment horizontal="center" vertical="center" wrapText="1"/>
    </xf>
    <xf numFmtId="0" fontId="351" fillId="0" borderId="33" xfId="0" applyFont="1" applyBorder="1" applyAlignment="1">
      <alignment horizontal="center" vertical="center" wrapText="1"/>
    </xf>
    <xf numFmtId="0" fontId="351"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0" fillId="0" borderId="25" xfId="0" applyFont="1" applyBorder="1" applyAlignment="1">
      <alignment horizontal="center" vertical="center"/>
    </xf>
    <xf numFmtId="0" fontId="350" fillId="0" borderId="33" xfId="0" applyFont="1" applyBorder="1" applyAlignment="1">
      <alignment horizontal="center" vertical="center"/>
    </xf>
    <xf numFmtId="0" fontId="350" fillId="0" borderId="28" xfId="0" applyFont="1" applyBorder="1" applyAlignment="1">
      <alignment horizontal="center" vertical="center"/>
    </xf>
    <xf numFmtId="0" fontId="348" fillId="35" borderId="2" xfId="0" applyFont="1" applyFill="1" applyBorder="1" applyAlignment="1">
      <alignment horizontal="center" vertical="center" wrapText="1"/>
    </xf>
    <xf numFmtId="0" fontId="203" fillId="0" borderId="79" xfId="0" applyFont="1" applyBorder="1" applyAlignment="1">
      <alignment horizontal="left" vertical="center"/>
    </xf>
    <xf numFmtId="0" fontId="203" fillId="0" borderId="0" xfId="0" applyFont="1" applyAlignment="1">
      <alignment horizontal="left" vertical="center"/>
    </xf>
    <xf numFmtId="0" fontId="203" fillId="0" borderId="56" xfId="0" applyFont="1" applyBorder="1" applyAlignment="1">
      <alignment horizontal="left" vertical="center"/>
    </xf>
    <xf numFmtId="0" fontId="203" fillId="3" borderId="25" xfId="0" applyFont="1" applyFill="1" applyBorder="1" applyAlignment="1">
      <alignment horizontal="left" vertical="center" wrapText="1"/>
    </xf>
    <xf numFmtId="0" fontId="203" fillId="3" borderId="0" xfId="0" applyFont="1" applyFill="1" applyAlignment="1">
      <alignment horizontal="left" vertical="center" wrapText="1"/>
    </xf>
    <xf numFmtId="0" fontId="203" fillId="3" borderId="28" xfId="0" applyFont="1" applyFill="1" applyBorder="1" applyAlignment="1">
      <alignment horizontal="left" vertical="center" wrapText="1"/>
    </xf>
    <xf numFmtId="171" fontId="236" fillId="0" borderId="23" xfId="0" applyNumberFormat="1" applyFont="1" applyBorder="1" applyAlignment="1">
      <alignment horizontal="center" vertical="center" wrapText="1"/>
    </xf>
    <xf numFmtId="171" fontId="236" fillId="0" borderId="4" xfId="0" applyNumberFormat="1" applyFont="1" applyBorder="1" applyAlignment="1">
      <alignment horizontal="center" vertical="center" wrapText="1"/>
    </xf>
    <xf numFmtId="0" fontId="210" fillId="0" borderId="2" xfId="0" applyFont="1" applyBorder="1" applyAlignment="1">
      <alignment horizontal="center" vertical="center"/>
    </xf>
    <xf numFmtId="0" fontId="242" fillId="22" borderId="25" xfId="0" applyFont="1" applyFill="1" applyBorder="1" applyAlignment="1">
      <alignment horizontal="center" vertical="center"/>
    </xf>
    <xf numFmtId="0" fontId="242" fillId="22" borderId="33" xfId="0" applyFont="1" applyFill="1" applyBorder="1" applyAlignment="1">
      <alignment horizontal="center" vertical="center"/>
    </xf>
    <xf numFmtId="0" fontId="210" fillId="0" borderId="2" xfId="0" applyFont="1" applyBorder="1" applyAlignment="1">
      <alignment horizontal="center"/>
    </xf>
    <xf numFmtId="0" fontId="294" fillId="0" borderId="2" xfId="0" applyFont="1" applyBorder="1" applyAlignment="1">
      <alignment horizontal="left" vertical="center"/>
    </xf>
    <xf numFmtId="0" fontId="289" fillId="0" borderId="2" xfId="0" applyFont="1" applyBorder="1" applyAlignment="1">
      <alignment horizontal="center" vertical="center"/>
    </xf>
    <xf numFmtId="168" fontId="279" fillId="0" borderId="2" xfId="0" applyNumberFormat="1" applyFont="1" applyBorder="1" applyAlignment="1">
      <alignment horizontal="center" vertical="center"/>
    </xf>
    <xf numFmtId="0" fontId="294" fillId="0" borderId="2" xfId="0" applyFont="1" applyBorder="1" applyAlignment="1">
      <alignment horizontal="center" vertical="center"/>
    </xf>
    <xf numFmtId="0" fontId="308" fillId="0" borderId="2" xfId="0" applyFont="1" applyBorder="1" applyAlignment="1">
      <alignment horizontal="left" vertical="center"/>
    </xf>
    <xf numFmtId="0" fontId="308" fillId="0" borderId="2" xfId="0" applyFont="1" applyBorder="1" applyAlignment="1">
      <alignment horizontal="center" vertical="center"/>
    </xf>
    <xf numFmtId="0" fontId="294" fillId="0" borderId="0" xfId="0" applyFont="1" applyAlignment="1">
      <alignment horizontal="center"/>
    </xf>
    <xf numFmtId="0" fontId="294" fillId="0" borderId="4" xfId="0" applyFont="1" applyBorder="1" applyAlignment="1">
      <alignment horizontal="left" vertical="center"/>
    </xf>
    <xf numFmtId="0" fontId="296" fillId="0" borderId="25" xfId="0" applyFont="1" applyBorder="1" applyAlignment="1">
      <alignment horizontal="center"/>
    </xf>
    <xf numFmtId="0" fontId="296" fillId="0" borderId="33" xfId="0" applyFont="1" applyBorder="1" applyAlignment="1">
      <alignment horizontal="center"/>
    </xf>
    <xf numFmtId="168" fontId="279" fillId="20" borderId="2" xfId="0" applyNumberFormat="1" applyFont="1" applyFill="1" applyBorder="1" applyAlignment="1">
      <alignment horizontal="center" vertical="center"/>
    </xf>
    <xf numFmtId="43" fontId="289" fillId="0" borderId="25" xfId="1" applyFont="1" applyFill="1" applyBorder="1" applyAlignment="1">
      <alignment horizontal="left" vertical="center"/>
    </xf>
    <xf numFmtId="43" fontId="289" fillId="0" borderId="33" xfId="1" applyFont="1" applyFill="1" applyBorder="1" applyAlignment="1">
      <alignment horizontal="left" vertical="center"/>
    </xf>
    <xf numFmtId="43" fontId="289" fillId="0" borderId="28" xfId="1" applyFont="1" applyFill="1" applyBorder="1" applyAlignment="1">
      <alignment horizontal="left" vertical="center"/>
    </xf>
    <xf numFmtId="0" fontId="289" fillId="0" borderId="25" xfId="0" applyFont="1" applyBorder="1" applyAlignment="1">
      <alignment horizontal="center" vertical="center"/>
    </xf>
    <xf numFmtId="0" fontId="289" fillId="0" borderId="28" xfId="0" applyFont="1" applyBorder="1" applyAlignment="1">
      <alignment horizontal="center" vertical="center"/>
    </xf>
    <xf numFmtId="49" fontId="289" fillId="0" borderId="0" xfId="0" applyNumberFormat="1" applyFont="1" applyAlignment="1">
      <alignment horizontal="left" vertical="center" wrapText="1"/>
    </xf>
    <xf numFmtId="0" fontId="295" fillId="30" borderId="0" xfId="0" applyFont="1" applyFill="1" applyAlignment="1">
      <alignment horizontal="center" vertical="center"/>
    </xf>
    <xf numFmtId="0" fontId="295" fillId="30" borderId="0" xfId="0" applyFont="1" applyFill="1" applyAlignment="1">
      <alignment horizontal="center"/>
    </xf>
    <xf numFmtId="0" fontId="295" fillId="3" borderId="0" xfId="0" applyFont="1" applyFill="1" applyAlignment="1">
      <alignment horizontal="center" vertical="center"/>
    </xf>
    <xf numFmtId="0" fontId="295" fillId="30" borderId="33" xfId="0" applyFont="1" applyFill="1" applyBorder="1" applyAlignment="1">
      <alignment horizontal="center" vertical="center"/>
    </xf>
    <xf numFmtId="0" fontId="295" fillId="30" borderId="28" xfId="0" applyFont="1" applyFill="1" applyBorder="1" applyAlignment="1">
      <alignment horizontal="center" vertical="center"/>
    </xf>
    <xf numFmtId="0" fontId="295" fillId="30" borderId="25" xfId="0" applyFont="1" applyFill="1" applyBorder="1" applyAlignment="1">
      <alignment horizontal="center" vertical="center" wrapText="1"/>
    </xf>
    <xf numFmtId="0" fontId="295" fillId="30" borderId="33" xfId="0" applyFont="1" applyFill="1" applyBorder="1" applyAlignment="1">
      <alignment horizontal="center" vertical="center" wrapText="1"/>
    </xf>
    <xf numFmtId="0" fontId="295" fillId="30" borderId="28" xfId="0" applyFont="1" applyFill="1" applyBorder="1" applyAlignment="1">
      <alignment horizontal="center" vertical="center" wrapText="1"/>
    </xf>
    <xf numFmtId="0" fontId="295" fillId="3" borderId="20" xfId="0" applyFont="1" applyFill="1" applyBorder="1" applyAlignment="1">
      <alignment horizontal="center" vertical="center"/>
    </xf>
    <xf numFmtId="49" fontId="289" fillId="0" borderId="0" xfId="0" applyNumberFormat="1" applyFont="1" applyAlignment="1">
      <alignment horizontal="right" vertical="center" wrapText="1"/>
    </xf>
    <xf numFmtId="0" fontId="295" fillId="30" borderId="43" xfId="0" applyFont="1" applyFill="1" applyBorder="1" applyAlignment="1">
      <alignment horizontal="center" vertical="center"/>
    </xf>
    <xf numFmtId="0" fontId="301" fillId="3" borderId="0" xfId="0" applyFont="1" applyFill="1" applyAlignment="1">
      <alignment horizontal="center" vertical="center"/>
    </xf>
    <xf numFmtId="0" fontId="301" fillId="3" borderId="35" xfId="0" applyFont="1" applyFill="1" applyBorder="1" applyAlignment="1">
      <alignment horizontal="center" vertical="center"/>
    </xf>
    <xf numFmtId="0" fontId="295" fillId="30" borderId="25" xfId="0" applyFont="1" applyFill="1" applyBorder="1" applyAlignment="1">
      <alignment horizontal="center" vertical="center"/>
    </xf>
    <xf numFmtId="0" fontId="297" fillId="30" borderId="0" xfId="0" applyFont="1" applyFill="1" applyAlignment="1">
      <alignment horizontal="left" vertical="center"/>
    </xf>
    <xf numFmtId="49" fontId="289" fillId="0" borderId="43" xfId="0" applyNumberFormat="1" applyFont="1" applyBorder="1" applyAlignment="1">
      <alignment horizontal="right" vertical="center" wrapText="1"/>
    </xf>
    <xf numFmtId="49" fontId="289" fillId="0" borderId="0" xfId="0" applyNumberFormat="1" applyFont="1" applyAlignment="1">
      <alignment vertical="center" wrapText="1"/>
    </xf>
    <xf numFmtId="0" fontId="295" fillId="0" borderId="0" xfId="0" applyFont="1" applyAlignment="1">
      <alignment horizontal="center" vertical="center"/>
    </xf>
    <xf numFmtId="49" fontId="289" fillId="0" borderId="0" xfId="0" applyNumberFormat="1" applyFont="1" applyAlignment="1">
      <alignment horizontal="center" vertical="center" wrapText="1"/>
    </xf>
    <xf numFmtId="0" fontId="299" fillId="0" borderId="0" xfId="0" applyFont="1" applyAlignment="1">
      <alignment horizontal="left" vertical="center" wrapText="1"/>
    </xf>
    <xf numFmtId="0" fontId="295" fillId="30" borderId="2" xfId="0" applyFont="1" applyFill="1" applyBorder="1" applyAlignment="1">
      <alignment horizontal="center" vertical="center"/>
    </xf>
    <xf numFmtId="0" fontId="291" fillId="0" borderId="0" xfId="0" applyFont="1" applyAlignment="1">
      <alignment horizontal="center" vertical="center" wrapText="1"/>
    </xf>
    <xf numFmtId="0" fontId="291" fillId="30" borderId="43" xfId="0" applyFont="1" applyFill="1" applyBorder="1" applyAlignment="1">
      <alignment horizontal="center" wrapText="1"/>
    </xf>
    <xf numFmtId="0" fontId="291" fillId="30" borderId="0" xfId="0" applyFont="1" applyFill="1" applyAlignment="1">
      <alignment horizontal="center" wrapText="1"/>
    </xf>
    <xf numFmtId="0" fontId="301" fillId="30" borderId="0" xfId="0" applyFont="1" applyFill="1" applyAlignment="1">
      <alignment horizontal="center" vertical="center"/>
    </xf>
    <xf numFmtId="0" fontId="295" fillId="18" borderId="0" xfId="0" applyFont="1" applyFill="1" applyAlignment="1">
      <alignment horizontal="center" vertical="center"/>
    </xf>
    <xf numFmtId="0" fontId="295" fillId="18" borderId="25" xfId="0" applyFont="1" applyFill="1" applyBorder="1" applyAlignment="1">
      <alignment horizontal="center" vertical="center"/>
    </xf>
    <xf numFmtId="0" fontId="295" fillId="18" borderId="33" xfId="0" applyFont="1" applyFill="1" applyBorder="1" applyAlignment="1">
      <alignment horizontal="center" vertical="center"/>
    </xf>
    <xf numFmtId="0" fontId="295" fillId="18" borderId="28" xfId="0" applyFont="1" applyFill="1" applyBorder="1" applyAlignment="1">
      <alignment horizontal="center" vertical="center"/>
    </xf>
    <xf numFmtId="0" fontId="291" fillId="0" borderId="0" xfId="0" applyFont="1" applyAlignment="1">
      <alignment horizontal="center" wrapText="1"/>
    </xf>
    <xf numFmtId="0" fontId="295" fillId="18" borderId="43" xfId="0" applyFont="1" applyFill="1" applyBorder="1" applyAlignment="1">
      <alignment horizontal="center" vertical="center"/>
    </xf>
    <xf numFmtId="0" fontId="291" fillId="23" borderId="0" xfId="0" applyFont="1" applyFill="1" applyAlignment="1">
      <alignment horizontal="right" vertical="center" wrapText="1"/>
    </xf>
    <xf numFmtId="0" fontId="291" fillId="23" borderId="0" xfId="0" applyFont="1" applyFill="1" applyAlignment="1">
      <alignment horizontal="left" vertical="center" wrapText="1"/>
    </xf>
    <xf numFmtId="49" fontId="289" fillId="0" borderId="5" xfId="0" applyNumberFormat="1" applyFont="1" applyBorder="1" applyAlignment="1">
      <alignment horizontal="left" vertical="center" wrapText="1"/>
    </xf>
    <xf numFmtId="0" fontId="283" fillId="3" borderId="32" xfId="0" applyFont="1" applyFill="1" applyBorder="1" applyAlignment="1">
      <alignment horizontal="center" vertical="center"/>
    </xf>
    <xf numFmtId="49" fontId="289" fillId="0" borderId="43" xfId="0" quotePrefix="1" applyNumberFormat="1" applyFont="1" applyBorder="1" applyAlignment="1">
      <alignment horizontal="center" vertical="center" wrapText="1"/>
    </xf>
    <xf numFmtId="49" fontId="289" fillId="0" borderId="0" xfId="0" quotePrefix="1" applyNumberFormat="1" applyFont="1" applyAlignment="1">
      <alignment horizontal="center" vertical="center" wrapText="1"/>
    </xf>
    <xf numFmtId="49" fontId="289" fillId="0" borderId="5" xfId="0" applyNumberFormat="1" applyFont="1" applyBorder="1" applyAlignment="1">
      <alignment horizontal="center" vertical="center" wrapText="1"/>
    </xf>
    <xf numFmtId="0" fontId="283" fillId="3" borderId="0" xfId="24" applyFont="1" applyFill="1" applyAlignment="1">
      <alignment horizontal="center" vertical="center" wrapText="1"/>
    </xf>
    <xf numFmtId="0" fontId="298" fillId="3" borderId="8" xfId="24" applyFont="1" applyFill="1" applyBorder="1" applyAlignment="1">
      <alignment horizontal="center" vertical="center" wrapText="1"/>
    </xf>
    <xf numFmtId="0" fontId="298" fillId="3" borderId="2" xfId="24" applyFont="1" applyFill="1" applyBorder="1" applyAlignment="1">
      <alignment horizontal="center" vertical="center" wrapText="1"/>
    </xf>
    <xf numFmtId="0" fontId="298" fillId="3" borderId="2" xfId="24" applyFont="1" applyFill="1" applyBorder="1" applyAlignment="1">
      <alignment horizontal="left" vertical="center"/>
    </xf>
    <xf numFmtId="169" fontId="298" fillId="3" borderId="2" xfId="24" applyNumberFormat="1" applyFont="1" applyFill="1" applyBorder="1" applyAlignment="1">
      <alignment horizontal="center" vertical="center" wrapText="1"/>
    </xf>
    <xf numFmtId="169" fontId="298" fillId="3" borderId="14" xfId="24" applyNumberFormat="1" applyFont="1" applyFill="1" applyBorder="1" applyAlignment="1">
      <alignment horizontal="center" vertical="center" wrapText="1"/>
    </xf>
    <xf numFmtId="0" fontId="298" fillId="3" borderId="2" xfId="24" applyFont="1" applyFill="1" applyBorder="1" applyAlignment="1">
      <alignment horizontal="left" vertical="center" wrapText="1"/>
    </xf>
    <xf numFmtId="0" fontId="298" fillId="3" borderId="25" xfId="24" applyFont="1" applyFill="1" applyBorder="1" applyAlignment="1">
      <alignment horizontal="center" vertical="center" wrapText="1"/>
    </xf>
    <xf numFmtId="0" fontId="298" fillId="3" borderId="28" xfId="24" applyFont="1" applyFill="1" applyBorder="1" applyAlignment="1">
      <alignment horizontal="center" vertical="center" wrapText="1"/>
    </xf>
    <xf numFmtId="0" fontId="316" fillId="0" borderId="25" xfId="0" applyFont="1" applyBorder="1" applyAlignment="1">
      <alignment horizontal="center" vertical="center"/>
    </xf>
    <xf numFmtId="0" fontId="316" fillId="0" borderId="33" xfId="0" applyFont="1" applyBorder="1" applyAlignment="1">
      <alignment horizontal="center" vertical="center"/>
    </xf>
    <xf numFmtId="0" fontId="316" fillId="0" borderId="28" xfId="0" applyFont="1" applyBorder="1" applyAlignment="1">
      <alignment horizontal="center" vertical="center"/>
    </xf>
    <xf numFmtId="0" fontId="316" fillId="0" borderId="2" xfId="0" applyFont="1" applyBorder="1" applyAlignment="1">
      <alignment horizontal="center" vertical="center"/>
    </xf>
    <xf numFmtId="1" fontId="298" fillId="3" borderId="2" xfId="24" applyNumberFormat="1" applyFont="1" applyFill="1" applyBorder="1" applyAlignment="1">
      <alignment horizontal="center" vertical="center" wrapText="1"/>
    </xf>
    <xf numFmtId="1" fontId="298" fillId="3" borderId="14" xfId="24" applyNumberFormat="1" applyFont="1" applyFill="1" applyBorder="1" applyAlignment="1">
      <alignment horizontal="center" vertical="center" wrapText="1"/>
    </xf>
    <xf numFmtId="0" fontId="280" fillId="22" borderId="0" xfId="24" applyFont="1" applyFill="1" applyAlignment="1">
      <alignment horizontal="center"/>
    </xf>
    <xf numFmtId="169" fontId="298" fillId="3" borderId="25" xfId="24" applyNumberFormat="1" applyFont="1" applyFill="1" applyBorder="1" applyAlignment="1">
      <alignment horizontal="center" vertical="center" wrapText="1"/>
    </xf>
    <xf numFmtId="169" fontId="298" fillId="3" borderId="33" xfId="24" applyNumberFormat="1" applyFont="1" applyFill="1" applyBorder="1" applyAlignment="1">
      <alignment horizontal="center" vertical="center" wrapText="1"/>
    </xf>
    <xf numFmtId="169" fontId="298" fillId="3" borderId="28" xfId="24" applyNumberFormat="1" applyFont="1" applyFill="1" applyBorder="1" applyAlignment="1">
      <alignment horizontal="center" vertical="center" wrapText="1"/>
    </xf>
    <xf numFmtId="0" fontId="283" fillId="3" borderId="0" xfId="0" applyFont="1" applyFill="1" applyAlignment="1">
      <alignment horizontal="center"/>
    </xf>
    <xf numFmtId="0" fontId="298" fillId="3" borderId="14" xfId="24" applyFont="1" applyFill="1" applyBorder="1" applyAlignment="1">
      <alignment horizontal="center" vertical="center" wrapText="1"/>
    </xf>
    <xf numFmtId="0" fontId="316" fillId="0" borderId="51" xfId="0" applyFont="1" applyBorder="1" applyAlignment="1">
      <alignment horizontal="center" vertical="center"/>
    </xf>
    <xf numFmtId="0" fontId="316" fillId="0" borderId="52" xfId="0" applyFont="1" applyBorder="1" applyAlignment="1">
      <alignment horizontal="center" vertical="center"/>
    </xf>
    <xf numFmtId="0" fontId="298" fillId="3" borderId="51" xfId="24" applyFont="1" applyFill="1" applyBorder="1" applyAlignment="1">
      <alignment horizontal="center" vertical="center"/>
    </xf>
    <xf numFmtId="0" fontId="298" fillId="3" borderId="52" xfId="24" applyFont="1" applyFill="1" applyBorder="1" applyAlignment="1">
      <alignment horizontal="center" vertical="center"/>
    </xf>
    <xf numFmtId="172" fontId="298" fillId="3" borderId="2" xfId="24" applyNumberFormat="1" applyFont="1" applyFill="1" applyBorder="1" applyAlignment="1">
      <alignment horizontal="center" vertical="center"/>
    </xf>
    <xf numFmtId="0" fontId="298" fillId="3" borderId="60" xfId="24" applyFont="1" applyFill="1" applyBorder="1" applyAlignment="1">
      <alignment horizontal="left" vertical="center" wrapText="1"/>
    </xf>
    <xf numFmtId="0" fontId="298" fillId="3" borderId="4" xfId="24" applyFont="1" applyFill="1" applyBorder="1" applyAlignment="1">
      <alignment horizontal="left" vertical="center" wrapText="1"/>
    </xf>
    <xf numFmtId="0" fontId="298" fillId="3" borderId="61" xfId="24" applyFont="1" applyFill="1" applyBorder="1" applyAlignment="1">
      <alignment horizontal="left" vertical="center" wrapText="1"/>
    </xf>
    <xf numFmtId="0" fontId="298" fillId="3" borderId="8" xfId="24" applyFont="1" applyFill="1" applyBorder="1" applyAlignment="1">
      <alignment horizontal="left" vertical="center" wrapText="1"/>
    </xf>
    <xf numFmtId="0" fontId="298" fillId="3" borderId="14" xfId="24" applyFont="1" applyFill="1" applyBorder="1" applyAlignment="1">
      <alignment horizontal="left" vertical="center" wrapText="1"/>
    </xf>
    <xf numFmtId="0" fontId="280" fillId="3" borderId="22" xfId="24" applyFont="1" applyFill="1" applyBorder="1" applyAlignment="1">
      <alignment horizontal="center" vertical="center" wrapText="1"/>
    </xf>
    <xf numFmtId="0" fontId="280" fillId="3" borderId="22" xfId="0" applyFont="1" applyFill="1" applyBorder="1" applyAlignment="1">
      <alignment horizontal="center"/>
    </xf>
    <xf numFmtId="0" fontId="280" fillId="3" borderId="0" xfId="0" applyFont="1" applyFill="1" applyAlignment="1">
      <alignment horizontal="center"/>
    </xf>
    <xf numFmtId="0" fontId="281" fillId="3" borderId="0" xfId="24" applyFont="1" applyFill="1" applyAlignment="1">
      <alignment horizontal="center" vertical="center" wrapText="1"/>
    </xf>
    <xf numFmtId="0" fontId="281" fillId="3" borderId="0" xfId="0" applyFont="1" applyFill="1" applyAlignment="1">
      <alignment horizontal="center"/>
    </xf>
    <xf numFmtId="0" fontId="262" fillId="3" borderId="2" xfId="24" applyFont="1" applyFill="1" applyBorder="1" applyAlignment="1">
      <alignment horizontal="center" vertical="center" wrapText="1"/>
    </xf>
    <xf numFmtId="0" fontId="262" fillId="3" borderId="14" xfId="24" applyFont="1" applyFill="1" applyBorder="1" applyAlignment="1">
      <alignment horizontal="center" vertical="center" wrapText="1"/>
    </xf>
    <xf numFmtId="0" fontId="263" fillId="0" borderId="51" xfId="0" applyFont="1" applyBorder="1" applyAlignment="1">
      <alignment horizontal="center"/>
    </xf>
    <xf numFmtId="0" fontId="263" fillId="0" borderId="52" xfId="0" applyFont="1" applyBorder="1" applyAlignment="1">
      <alignment horizontal="center"/>
    </xf>
    <xf numFmtId="0" fontId="263" fillId="0" borderId="55" xfId="0" applyFont="1" applyBorder="1" applyAlignment="1">
      <alignment horizontal="center"/>
    </xf>
    <xf numFmtId="172" fontId="261" fillId="3" borderId="17" xfId="24" applyNumberFormat="1" applyFont="1" applyFill="1" applyBorder="1" applyAlignment="1">
      <alignment horizontal="right" vertical="center"/>
    </xf>
    <xf numFmtId="172" fontId="261" fillId="3" borderId="18" xfId="24" applyNumberFormat="1" applyFont="1" applyFill="1" applyBorder="1" applyAlignment="1">
      <alignment horizontal="right" vertical="center"/>
    </xf>
    <xf numFmtId="0" fontId="261" fillId="3" borderId="57" xfId="24" applyFont="1" applyFill="1" applyBorder="1" applyAlignment="1">
      <alignment horizontal="left" vertical="center"/>
    </xf>
    <xf numFmtId="0" fontId="262" fillId="3" borderId="58" xfId="0" applyFont="1" applyFill="1" applyBorder="1" applyAlignment="1">
      <alignment vertical="center"/>
    </xf>
    <xf numFmtId="0" fontId="262" fillId="3" borderId="59" xfId="0" applyFont="1" applyFill="1" applyBorder="1" applyAlignment="1">
      <alignment vertical="center"/>
    </xf>
    <xf numFmtId="0" fontId="261" fillId="3" borderId="60" xfId="24" applyFont="1" applyFill="1" applyBorder="1" applyAlignment="1">
      <alignment horizontal="left" vertical="center" wrapText="1"/>
    </xf>
    <xf numFmtId="0" fontId="261" fillId="3" borderId="4" xfId="24" applyFont="1" applyFill="1" applyBorder="1" applyAlignment="1">
      <alignment horizontal="left" vertical="center" wrapText="1"/>
    </xf>
    <xf numFmtId="0" fontId="261" fillId="3" borderId="61" xfId="24" applyFont="1" applyFill="1" applyBorder="1" applyAlignment="1">
      <alignment horizontal="left" vertical="center" wrapText="1"/>
    </xf>
    <xf numFmtId="0" fontId="261" fillId="3" borderId="8" xfId="24" applyFont="1" applyFill="1" applyBorder="1" applyAlignment="1">
      <alignment horizontal="left" vertical="center" wrapText="1"/>
    </xf>
    <xf numFmtId="0" fontId="261" fillId="3" borderId="2" xfId="24" applyFont="1" applyFill="1" applyBorder="1" applyAlignment="1">
      <alignment horizontal="left" vertical="center" wrapText="1"/>
    </xf>
    <xf numFmtId="0" fontId="261" fillId="3" borderId="14" xfId="24" applyFont="1" applyFill="1" applyBorder="1" applyAlignment="1">
      <alignment horizontal="left" vertical="center" wrapText="1"/>
    </xf>
    <xf numFmtId="0" fontId="262" fillId="3" borderId="22" xfId="24" applyFont="1" applyFill="1" applyBorder="1" applyAlignment="1">
      <alignment horizontal="center" vertical="center" wrapText="1"/>
    </xf>
    <xf numFmtId="0" fontId="262" fillId="3" borderId="22" xfId="0" applyFont="1" applyFill="1" applyBorder="1" applyAlignment="1">
      <alignment horizontal="center"/>
    </xf>
    <xf numFmtId="0" fontId="262" fillId="3" borderId="0" xfId="24" applyFont="1" applyFill="1" applyAlignment="1">
      <alignment horizontal="center" vertical="center" wrapText="1"/>
    </xf>
    <xf numFmtId="0" fontId="262" fillId="3" borderId="0" xfId="0" applyFont="1" applyFill="1" applyAlignment="1">
      <alignment horizontal="center"/>
    </xf>
    <xf numFmtId="0" fontId="261" fillId="3" borderId="8" xfId="24" applyFont="1" applyFill="1" applyBorder="1" applyAlignment="1">
      <alignment horizontal="center" vertical="center" wrapText="1"/>
    </xf>
    <xf numFmtId="0" fontId="261" fillId="3" borderId="2" xfId="24" applyFont="1" applyFill="1" applyBorder="1" applyAlignment="1">
      <alignment horizontal="center" vertical="center" wrapText="1"/>
    </xf>
    <xf numFmtId="169" fontId="262" fillId="3" borderId="2" xfId="24" applyNumberFormat="1" applyFont="1" applyFill="1" applyBorder="1" applyAlignment="1">
      <alignment horizontal="center" vertical="center" wrapText="1"/>
    </xf>
    <xf numFmtId="0" fontId="263" fillId="0" borderId="25" xfId="0" applyFont="1" applyBorder="1" applyAlignment="1">
      <alignment horizontal="center" vertical="center"/>
    </xf>
    <xf numFmtId="0" fontId="263" fillId="0" borderId="33" xfId="0" applyFont="1" applyBorder="1" applyAlignment="1">
      <alignment horizontal="center" vertical="center"/>
    </xf>
    <xf numFmtId="0" fontId="263" fillId="0" borderId="28" xfId="0" applyFont="1" applyBorder="1" applyAlignment="1">
      <alignment horizontal="center" vertical="center"/>
    </xf>
    <xf numFmtId="0" fontId="262" fillId="3" borderId="25" xfId="24" applyFont="1" applyFill="1" applyBorder="1" applyAlignment="1">
      <alignment horizontal="center" vertical="center" wrapText="1"/>
    </xf>
    <xf numFmtId="0" fontId="262" fillId="3" borderId="28" xfId="24" applyFont="1" applyFill="1" applyBorder="1" applyAlignment="1">
      <alignment horizontal="center" vertical="center" wrapText="1"/>
    </xf>
    <xf numFmtId="0" fontId="263" fillId="0" borderId="2" xfId="0" applyFont="1" applyBorder="1" applyAlignment="1">
      <alignment horizontal="center" vertical="center"/>
    </xf>
    <xf numFmtId="0" fontId="261" fillId="3" borderId="0" xfId="24" applyFont="1" applyFill="1" applyAlignment="1">
      <alignment horizontal="center" vertical="center"/>
    </xf>
    <xf numFmtId="0" fontId="261" fillId="22" borderId="0" xfId="24" applyFont="1" applyFill="1" applyAlignment="1">
      <alignment horizontal="center"/>
    </xf>
    <xf numFmtId="0" fontId="261" fillId="3" borderId="2" xfId="24" applyFont="1" applyFill="1" applyBorder="1" applyAlignment="1">
      <alignment horizontal="left" vertical="center"/>
    </xf>
    <xf numFmtId="0" fontId="262" fillId="3" borderId="32" xfId="0" applyFont="1" applyFill="1" applyBorder="1" applyAlignment="1">
      <alignment horizontal="right" vertical="center"/>
    </xf>
    <xf numFmtId="0" fontId="262" fillId="3" borderId="32" xfId="0" applyFont="1" applyFill="1" applyBorder="1" applyAlignment="1">
      <alignment horizontal="center" vertical="center"/>
    </xf>
    <xf numFmtId="0" fontId="262" fillId="3" borderId="27" xfId="0" applyFont="1" applyFill="1" applyBorder="1" applyAlignment="1">
      <alignment horizontal="center" vertical="center"/>
    </xf>
    <xf numFmtId="0" fontId="217" fillId="0" borderId="0" xfId="18" applyFont="1" applyAlignment="1">
      <alignment horizontal="center" vertical="center"/>
    </xf>
    <xf numFmtId="0" fontId="217" fillId="0" borderId="35" xfId="18" applyFont="1" applyBorder="1" applyAlignment="1">
      <alignment horizontal="center" vertical="center"/>
    </xf>
    <xf numFmtId="0" fontId="218" fillId="0" borderId="20" xfId="0" applyFont="1" applyBorder="1" applyAlignment="1">
      <alignment horizontal="center" vertical="center"/>
    </xf>
    <xf numFmtId="0" fontId="218" fillId="0" borderId="35" xfId="0" applyFont="1" applyBorder="1" applyAlignment="1">
      <alignment horizontal="center" vertical="center"/>
    </xf>
    <xf numFmtId="0" fontId="219" fillId="3" borderId="20" xfId="0" applyFont="1" applyFill="1" applyBorder="1" applyAlignment="1">
      <alignment horizontal="center" vertical="center"/>
    </xf>
    <xf numFmtId="0" fontId="219" fillId="11" borderId="3" xfId="0" applyFont="1" applyFill="1" applyBorder="1" applyAlignment="1">
      <alignment horizontal="center" vertical="center" wrapText="1"/>
    </xf>
    <xf numFmtId="0" fontId="219" fillId="11" borderId="4" xfId="0" applyFont="1" applyFill="1" applyBorder="1" applyAlignment="1">
      <alignment horizontal="center" vertical="center" wrapText="1"/>
    </xf>
    <xf numFmtId="0" fontId="219" fillId="11" borderId="3" xfId="0" applyFont="1" applyFill="1" applyBorder="1" applyAlignment="1">
      <alignment horizontal="center" vertical="center"/>
    </xf>
    <xf numFmtId="0" fontId="219" fillId="11" borderId="4" xfId="0" applyFont="1" applyFill="1" applyBorder="1" applyAlignment="1">
      <alignment horizontal="center" vertical="center"/>
    </xf>
    <xf numFmtId="170" fontId="220" fillId="11" borderId="20" xfId="0" applyNumberFormat="1" applyFont="1" applyFill="1" applyBorder="1" applyAlignment="1">
      <alignment horizontal="center" vertical="center"/>
    </xf>
    <xf numFmtId="0" fontId="219" fillId="11" borderId="23" xfId="0" applyFont="1" applyFill="1" applyBorder="1" applyAlignment="1">
      <alignment horizontal="center" vertical="center" wrapText="1"/>
    </xf>
    <xf numFmtId="0" fontId="219" fillId="11" borderId="24" xfId="0" applyFont="1" applyFill="1" applyBorder="1" applyAlignment="1">
      <alignment horizontal="center" vertical="center" wrapText="1"/>
    </xf>
    <xf numFmtId="0" fontId="219" fillId="11" borderId="26" xfId="0" applyFont="1" applyFill="1" applyBorder="1" applyAlignment="1">
      <alignment horizontal="center" vertical="center" wrapText="1"/>
    </xf>
    <xf numFmtId="0" fontId="219" fillId="11" borderId="27" xfId="0" applyFont="1" applyFill="1" applyBorder="1" applyAlignment="1">
      <alignment horizontal="center" vertical="center" wrapText="1"/>
    </xf>
    <xf numFmtId="0" fontId="0" fillId="0" borderId="0" xfId="0" applyAlignment="1">
      <alignment horizontal="center"/>
    </xf>
    <xf numFmtId="0" fontId="258" fillId="0" borderId="25" xfId="0" applyFont="1" applyBorder="1" applyAlignment="1">
      <alignment horizontal="center" vertical="center"/>
    </xf>
    <xf numFmtId="0" fontId="204" fillId="0" borderId="8" xfId="0" applyFont="1" applyBorder="1" applyAlignment="1">
      <alignment horizontal="center" wrapText="1"/>
    </xf>
    <xf numFmtId="0" fontId="204" fillId="0" borderId="14" xfId="0" applyFont="1" applyBorder="1" applyAlignment="1">
      <alignment horizontal="center" wrapText="1"/>
    </xf>
    <xf numFmtId="0" fontId="203" fillId="3" borderId="9" xfId="0" applyFont="1" applyFill="1" applyBorder="1" applyAlignment="1">
      <alignment horizontal="center" vertical="center" wrapText="1"/>
    </xf>
    <xf numFmtId="0" fontId="203" fillId="3" borderId="3" xfId="0" applyFont="1" applyFill="1" applyBorder="1" applyAlignment="1">
      <alignment horizontal="center" vertical="center" wrapText="1"/>
    </xf>
    <xf numFmtId="0" fontId="203" fillId="3" borderId="15" xfId="0" applyFont="1" applyFill="1" applyBorder="1" applyAlignment="1">
      <alignment horizontal="center" vertical="center" wrapText="1"/>
    </xf>
    <xf numFmtId="0" fontId="205" fillId="7" borderId="6" xfId="0" applyFont="1" applyFill="1" applyBorder="1" applyAlignment="1">
      <alignment horizontal="center" vertical="center" wrapText="1"/>
    </xf>
    <xf numFmtId="0" fontId="205" fillId="7" borderId="7" xfId="0" applyFont="1" applyFill="1" applyBorder="1" applyAlignment="1">
      <alignment horizontal="center" vertical="center" wrapText="1"/>
    </xf>
    <xf numFmtId="0" fontId="205" fillId="8" borderId="7" xfId="0" applyFont="1" applyFill="1" applyBorder="1" applyAlignment="1">
      <alignment horizontal="center" vertical="center"/>
    </xf>
    <xf numFmtId="0" fontId="205" fillId="8" borderId="12" xfId="0" applyFont="1" applyFill="1" applyBorder="1" applyAlignment="1">
      <alignment horizontal="center" vertical="center"/>
    </xf>
    <xf numFmtId="1" fontId="206" fillId="8" borderId="2" xfId="0" applyNumberFormat="1" applyFont="1" applyFill="1" applyBorder="1" applyAlignment="1">
      <alignment horizontal="center" vertical="center" wrapText="1"/>
    </xf>
    <xf numFmtId="1" fontId="206" fillId="8" borderId="2" xfId="0" applyNumberFormat="1" applyFont="1" applyFill="1" applyBorder="1" applyAlignment="1">
      <alignment horizontal="center" vertical="center"/>
    </xf>
    <xf numFmtId="169" fontId="206" fillId="8" borderId="2" xfId="0" applyNumberFormat="1" applyFont="1" applyFill="1" applyBorder="1" applyAlignment="1">
      <alignment horizontal="center" vertical="center"/>
    </xf>
    <xf numFmtId="169" fontId="206" fillId="8" borderId="14" xfId="0" applyNumberFormat="1" applyFont="1" applyFill="1" applyBorder="1" applyAlignment="1">
      <alignment horizontal="center" vertical="center"/>
    </xf>
    <xf numFmtId="1" fontId="206" fillId="8" borderId="11" xfId="0" applyNumberFormat="1" applyFont="1" applyFill="1" applyBorder="1" applyAlignment="1">
      <alignment horizontal="center" vertical="center" wrapText="1"/>
    </xf>
    <xf numFmtId="49" fontId="206" fillId="8" borderId="2" xfId="0" applyNumberFormat="1" applyFont="1" applyFill="1" applyBorder="1" applyAlignment="1">
      <alignment horizontal="center" vertical="center" wrapText="1"/>
    </xf>
    <xf numFmtId="49" fontId="206" fillId="8" borderId="11" xfId="0" applyNumberFormat="1" applyFont="1" applyFill="1" applyBorder="1" applyAlignment="1">
      <alignment horizontal="center" vertical="center" wrapText="1"/>
    </xf>
    <xf numFmtId="167" fontId="206" fillId="8" borderId="2" xfId="0" applyNumberFormat="1" applyFont="1" applyFill="1" applyBorder="1" applyAlignment="1">
      <alignment horizontal="center" vertical="center" wrapText="1"/>
    </xf>
    <xf numFmtId="167" fontId="206" fillId="8" borderId="11" xfId="0" applyNumberFormat="1" applyFont="1" applyFill="1" applyBorder="1" applyAlignment="1">
      <alignment horizontal="center" vertical="center" wrapText="1"/>
    </xf>
    <xf numFmtId="0" fontId="210" fillId="8" borderId="2" xfId="0" applyFont="1" applyFill="1" applyBorder="1" applyAlignment="1">
      <alignment horizontal="center" vertical="center" wrapText="1"/>
    </xf>
    <xf numFmtId="0" fontId="210" fillId="8" borderId="11" xfId="0" applyFont="1" applyFill="1" applyBorder="1" applyAlignment="1">
      <alignment horizontal="center" vertical="center" wrapText="1"/>
    </xf>
    <xf numFmtId="2" fontId="206" fillId="8" borderId="2" xfId="0" applyNumberFormat="1" applyFont="1" applyFill="1" applyBorder="1" applyAlignment="1">
      <alignment horizontal="center" vertical="center" wrapText="1"/>
    </xf>
    <xf numFmtId="2" fontId="206" fillId="8" borderId="11" xfId="0" applyNumberFormat="1" applyFont="1" applyFill="1" applyBorder="1" applyAlignment="1">
      <alignment horizontal="center" vertical="center" wrapText="1"/>
    </xf>
    <xf numFmtId="0" fontId="215" fillId="0" borderId="0" xfId="0" applyFont="1" applyAlignment="1">
      <alignment horizontal="center" vertical="top"/>
    </xf>
    <xf numFmtId="0" fontId="205" fillId="0" borderId="17" xfId="0" applyFont="1" applyBorder="1" applyAlignment="1">
      <alignment horizontal="center" vertical="center" wrapText="1"/>
    </xf>
    <xf numFmtId="0" fontId="205" fillId="0" borderId="18" xfId="0" applyFont="1" applyBorder="1" applyAlignment="1">
      <alignment horizontal="center" vertical="center" wrapText="1"/>
    </xf>
    <xf numFmtId="0" fontId="205" fillId="0" borderId="18" xfId="0" applyFont="1" applyBorder="1" applyAlignment="1">
      <alignment horizontal="center" vertical="center"/>
    </xf>
    <xf numFmtId="0" fontId="205" fillId="0" borderId="19" xfId="0" applyFont="1" applyBorder="1" applyAlignment="1">
      <alignment horizontal="center" vertical="center"/>
    </xf>
    <xf numFmtId="1" fontId="206" fillId="7" borderId="8" xfId="0" applyNumberFormat="1" applyFont="1" applyFill="1" applyBorder="1" applyAlignment="1">
      <alignment horizontal="center" vertical="center" wrapText="1"/>
    </xf>
    <xf numFmtId="1" fontId="206" fillId="7" borderId="10" xfId="0" applyNumberFormat="1" applyFont="1" applyFill="1" applyBorder="1" applyAlignment="1">
      <alignment horizontal="center" vertical="center" wrapText="1"/>
    </xf>
    <xf numFmtId="49" fontId="206" fillId="7" borderId="2" xfId="0" applyNumberFormat="1" applyFont="1" applyFill="1" applyBorder="1" applyAlignment="1">
      <alignment horizontal="center" vertical="center" wrapText="1"/>
    </xf>
    <xf numFmtId="49" fontId="206" fillId="7" borderId="11" xfId="0" applyNumberFormat="1" applyFont="1" applyFill="1" applyBorder="1" applyAlignment="1">
      <alignment horizontal="center" vertical="center" wrapText="1"/>
    </xf>
    <xf numFmtId="1" fontId="206" fillId="7" borderId="2" xfId="0" applyNumberFormat="1" applyFont="1" applyFill="1" applyBorder="1" applyAlignment="1">
      <alignment horizontal="center" vertical="center" wrapText="1"/>
    </xf>
    <xf numFmtId="1" fontId="206" fillId="7" borderId="11" xfId="0" applyNumberFormat="1" applyFont="1" applyFill="1" applyBorder="1" applyAlignment="1">
      <alignment horizontal="center" vertical="center" wrapText="1"/>
    </xf>
    <xf numFmtId="167" fontId="206" fillId="7" borderId="2" xfId="0" applyNumberFormat="1" applyFont="1" applyFill="1" applyBorder="1" applyAlignment="1">
      <alignment horizontal="center" vertical="center" wrapText="1"/>
    </xf>
    <xf numFmtId="167" fontId="206" fillId="7" borderId="11" xfId="0" applyNumberFormat="1" applyFont="1" applyFill="1" applyBorder="1" applyAlignment="1">
      <alignment horizontal="center" vertical="center" wrapText="1"/>
    </xf>
    <xf numFmtId="2" fontId="206" fillId="7" borderId="2" xfId="0" applyNumberFormat="1" applyFont="1" applyFill="1" applyBorder="1" applyAlignment="1">
      <alignment horizontal="center" vertical="center" wrapText="1"/>
    </xf>
    <xf numFmtId="2" fontId="206"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16" fillId="0" borderId="2" xfId="0" applyFont="1" applyBorder="1" applyAlignment="1">
      <alignment horizontal="center" wrapText="1"/>
    </xf>
    <xf numFmtId="0" fontId="216" fillId="0" borderId="2" xfId="0" applyFont="1" applyBorder="1" applyAlignment="1">
      <alignment horizontal="center"/>
    </xf>
    <xf numFmtId="0" fontId="195" fillId="4" borderId="3" xfId="0" applyFont="1" applyFill="1" applyBorder="1" applyAlignment="1">
      <alignment horizontal="center" vertical="center" wrapText="1"/>
    </xf>
    <xf numFmtId="0" fontId="197" fillId="4" borderId="4" xfId="0" applyFont="1" applyFill="1" applyBorder="1" applyAlignment="1">
      <alignment horizontal="center"/>
    </xf>
    <xf numFmtId="0" fontId="195" fillId="4" borderId="3" xfId="0" applyFont="1" applyFill="1" applyBorder="1" applyAlignment="1">
      <alignment horizontal="center" vertical="center" textRotation="90" wrapText="1"/>
    </xf>
    <xf numFmtId="0" fontId="197" fillId="4" borderId="4" xfId="0" applyFont="1" applyFill="1" applyBorder="1"/>
    <xf numFmtId="1" fontId="195" fillId="3" borderId="0" xfId="0" applyNumberFormat="1" applyFont="1" applyFill="1" applyAlignment="1">
      <alignment horizontal="left" vertical="center" wrapText="1"/>
    </xf>
    <xf numFmtId="0" fontId="195" fillId="3" borderId="0" xfId="0" applyFont="1" applyFill="1" applyAlignment="1">
      <alignment horizontal="left" vertical="center" wrapText="1"/>
    </xf>
    <xf numFmtId="0" fontId="198" fillId="3" borderId="5" xfId="0" applyFont="1" applyFill="1" applyBorder="1" applyAlignment="1">
      <alignment horizontal="center" vertical="center"/>
    </xf>
    <xf numFmtId="0" fontId="198" fillId="3" borderId="0" xfId="0" applyFont="1" applyFill="1" applyAlignment="1">
      <alignment horizontal="center" vertical="center"/>
    </xf>
    <xf numFmtId="0" fontId="195" fillId="4" borderId="4" xfId="0" applyFont="1" applyFill="1" applyBorder="1" applyAlignment="1">
      <alignment horizontal="center" vertical="center" wrapText="1"/>
    </xf>
    <xf numFmtId="0" fontId="361" fillId="0" borderId="33" xfId="51" applyFont="1" applyFill="1" applyBorder="1" applyAlignment="1">
      <alignment vertical="center"/>
    </xf>
    <xf numFmtId="0" fontId="361" fillId="0" borderId="68" xfId="51" applyFont="1" applyFill="1" applyBorder="1" applyAlignment="1">
      <alignment vertical="center"/>
    </xf>
    <xf numFmtId="0" fontId="361" fillId="0" borderId="79" xfId="51" applyFont="1" applyFill="1" applyBorder="1" applyAlignment="1">
      <alignment horizontal="center" vertical="center"/>
    </xf>
    <xf numFmtId="0" fontId="361" fillId="0" borderId="18" xfId="51" applyFont="1" applyFill="1" applyBorder="1" applyAlignment="1">
      <alignment horizontal="center" vertical="center"/>
    </xf>
    <xf numFmtId="0" fontId="285" fillId="0" borderId="32" xfId="0" applyFont="1" applyBorder="1" applyAlignment="1">
      <alignment horizontal="center" vertical="center"/>
    </xf>
    <xf numFmtId="0" fontId="376" fillId="0" borderId="32" xfId="0" applyFont="1" applyBorder="1" applyAlignment="1">
      <alignment horizontal="center" vertical="center"/>
    </xf>
    <xf numFmtId="0" fontId="364" fillId="0" borderId="33" xfId="0" applyFont="1" applyBorder="1" applyAlignment="1">
      <alignment horizontal="center" vertical="center"/>
    </xf>
    <xf numFmtId="0" fontId="377" fillId="44" borderId="2" xfId="0" applyFont="1" applyFill="1" applyBorder="1" applyAlignment="1">
      <alignment horizontal="center" vertical="center" wrapText="1"/>
    </xf>
    <xf numFmtId="0" fontId="377" fillId="45" borderId="2" xfId="0" applyFont="1" applyFill="1" applyBorder="1" applyAlignment="1">
      <alignment horizontal="center" vertical="center" wrapText="1"/>
    </xf>
    <xf numFmtId="0" fontId="327" fillId="45" borderId="2" xfId="0" applyFont="1" applyFill="1" applyBorder="1" applyAlignment="1">
      <alignment horizontal="center" vertical="center" wrapText="1"/>
    </xf>
    <xf numFmtId="0" fontId="377" fillId="37" borderId="2" xfId="0" applyFont="1" applyFill="1" applyBorder="1" applyAlignment="1">
      <alignment horizontal="left" vertical="center" wrapText="1"/>
    </xf>
    <xf numFmtId="0" fontId="377" fillId="37" borderId="2" xfId="0" applyFont="1" applyFill="1" applyBorder="1" applyAlignment="1">
      <alignment horizontal="left" vertical="center" wrapText="1"/>
    </xf>
    <xf numFmtId="0" fontId="377" fillId="37" borderId="2" xfId="0" applyFont="1" applyFill="1" applyBorder="1" applyAlignment="1">
      <alignment horizontal="center" vertical="center" wrapText="1"/>
    </xf>
    <xf numFmtId="0" fontId="378" fillId="37" borderId="2" xfId="0" applyFont="1" applyFill="1" applyBorder="1" applyAlignment="1">
      <alignment horizontal="center"/>
    </xf>
    <xf numFmtId="0" fontId="0" fillId="37" borderId="2" xfId="0" applyFill="1" applyBorder="1"/>
    <xf numFmtId="0" fontId="377" fillId="0" borderId="2" xfId="0" applyFont="1" applyBorder="1" applyAlignment="1">
      <alignment horizontal="center" vertical="center" wrapText="1"/>
    </xf>
    <xf numFmtId="0" fontId="378" fillId="0" borderId="2" xfId="0" applyFont="1" applyBorder="1" applyAlignment="1">
      <alignment horizontal="left" vertical="center" wrapText="1"/>
    </xf>
    <xf numFmtId="0" fontId="378" fillId="0" borderId="2" xfId="0" applyFont="1" applyBorder="1" applyAlignment="1">
      <alignment horizontal="center" vertical="center" wrapText="1"/>
    </xf>
    <xf numFmtId="14" fontId="378" fillId="0" borderId="2" xfId="0" applyNumberFormat="1" applyFont="1" applyBorder="1" applyAlignment="1">
      <alignment horizontal="center" vertical="center" wrapText="1"/>
    </xf>
    <xf numFmtId="0" fontId="378" fillId="3" borderId="2" xfId="0" applyFont="1" applyFill="1" applyBorder="1" applyAlignment="1">
      <alignment horizontal="center" vertical="center" wrapText="1"/>
    </xf>
    <xf numFmtId="0" fontId="378" fillId="0" borderId="4" xfId="0" applyFont="1" applyBorder="1" applyAlignment="1">
      <alignment horizontal="left" vertical="center" wrapText="1"/>
    </xf>
    <xf numFmtId="0" fontId="309" fillId="0" borderId="2" xfId="0" applyFont="1" applyBorder="1" applyAlignment="1">
      <alignment horizontal="center" vertical="center"/>
    </xf>
    <xf numFmtId="0" fontId="309" fillId="0" borderId="2" xfId="0" applyFont="1" applyBorder="1" applyAlignment="1">
      <alignment vertical="center" wrapText="1"/>
    </xf>
    <xf numFmtId="0" fontId="309" fillId="0" borderId="2" xfId="0" applyFont="1" applyBorder="1" applyAlignment="1">
      <alignment horizontal="left" vertical="center" wrapText="1"/>
    </xf>
    <xf numFmtId="0" fontId="378" fillId="37" borderId="2" xfId="0" applyFont="1" applyFill="1" applyBorder="1" applyAlignment="1">
      <alignment horizontal="left" vertical="center"/>
    </xf>
    <xf numFmtId="0" fontId="309" fillId="37" borderId="2" xfId="0" applyFont="1" applyFill="1" applyBorder="1" applyAlignment="1">
      <alignment vertical="center"/>
    </xf>
    <xf numFmtId="0" fontId="379" fillId="0" borderId="2" xfId="0" applyFont="1" applyBorder="1" applyAlignment="1">
      <alignment horizontal="center" vertical="center" wrapText="1"/>
    </xf>
    <xf numFmtId="0" fontId="377" fillId="3" borderId="2" xfId="0" applyFont="1" applyFill="1" applyBorder="1" applyAlignment="1">
      <alignment horizontal="center" vertical="center" wrapText="1"/>
    </xf>
    <xf numFmtId="0" fontId="379" fillId="0" borderId="2" xfId="0" applyFont="1" applyBorder="1" applyAlignment="1">
      <alignment horizontal="left" vertical="center" wrapText="1"/>
    </xf>
    <xf numFmtId="0" fontId="309" fillId="3" borderId="2" xfId="0" applyFont="1" applyFill="1" applyBorder="1" applyAlignment="1">
      <alignment vertical="center"/>
    </xf>
    <xf numFmtId="0" fontId="381" fillId="0" borderId="2" xfId="0" applyFont="1" applyBorder="1" applyAlignment="1">
      <alignment vertical="center" wrapText="1"/>
    </xf>
    <xf numFmtId="0" fontId="382" fillId="0" borderId="2" xfId="0" applyFont="1" applyBorder="1" applyAlignment="1">
      <alignment horizontal="left" vertical="center" wrapText="1"/>
    </xf>
    <xf numFmtId="0" fontId="327" fillId="37" borderId="2" xfId="0" applyFont="1" applyFill="1" applyBorder="1" applyAlignment="1">
      <alignment horizontal="left" vertical="center" wrapText="1"/>
    </xf>
    <xf numFmtId="0" fontId="327" fillId="37" borderId="2" xfId="0" applyFont="1" applyFill="1" applyBorder="1" applyAlignment="1">
      <alignment horizontal="left" vertical="center" wrapText="1"/>
    </xf>
    <xf numFmtId="0" fontId="327" fillId="37" borderId="2" xfId="0" applyFont="1" applyFill="1" applyBorder="1" applyAlignment="1">
      <alignment horizontal="center" vertical="center" wrapText="1"/>
    </xf>
    <xf numFmtId="0" fontId="383" fillId="37" borderId="2" xfId="0" applyFont="1" applyFill="1" applyBorder="1" applyAlignment="1">
      <alignment horizontal="left"/>
    </xf>
    <xf numFmtId="0" fontId="204" fillId="37" borderId="2" xfId="0" applyFont="1" applyFill="1" applyBorder="1" applyAlignment="1">
      <alignment horizontal="center" vertical="center" wrapText="1"/>
    </xf>
    <xf numFmtId="0" fontId="384" fillId="0" borderId="2" xfId="0" applyFont="1" applyBorder="1" applyAlignment="1">
      <alignment horizontal="left" vertical="center" wrapText="1"/>
    </xf>
    <xf numFmtId="0" fontId="309" fillId="0" borderId="3" xfId="0" applyFont="1" applyBorder="1" applyAlignment="1">
      <alignment horizontal="left" vertical="center" wrapText="1"/>
    </xf>
    <xf numFmtId="0" fontId="378" fillId="0" borderId="3" xfId="0" applyFont="1" applyBorder="1" applyAlignment="1">
      <alignment horizontal="center" vertical="center" wrapText="1"/>
    </xf>
    <xf numFmtId="0" fontId="379" fillId="0" borderId="3" xfId="0" applyFont="1" applyBorder="1" applyAlignment="1">
      <alignment horizontal="left" vertical="center" wrapText="1"/>
    </xf>
    <xf numFmtId="0" fontId="379" fillId="0" borderId="3" xfId="0" applyFont="1" applyBorder="1" applyAlignment="1">
      <alignment horizontal="center" vertical="center" wrapText="1"/>
    </xf>
    <xf numFmtId="0" fontId="204" fillId="37" borderId="2" xfId="0" applyFont="1" applyFill="1" applyBorder="1" applyAlignment="1">
      <alignment horizontal="left" vertical="center" wrapText="1"/>
    </xf>
    <xf numFmtId="0" fontId="378" fillId="37" borderId="2" xfId="0" applyFont="1" applyFill="1" applyBorder="1" applyAlignment="1">
      <alignment horizontal="left"/>
    </xf>
    <xf numFmtId="0" fontId="309" fillId="37" borderId="2" xfId="0" applyFont="1" applyFill="1" applyBorder="1" applyAlignment="1">
      <alignment horizontal="center"/>
    </xf>
    <xf numFmtId="0" fontId="377" fillId="9" borderId="25" xfId="0" applyFont="1" applyFill="1" applyBorder="1" applyAlignment="1">
      <alignment horizontal="left" vertical="center" wrapText="1"/>
    </xf>
    <xf numFmtId="0" fontId="377" fillId="9" borderId="33" xfId="0" applyFont="1" applyFill="1" applyBorder="1" applyAlignment="1">
      <alignment horizontal="left" vertical="center" wrapText="1"/>
    </xf>
    <xf numFmtId="0" fontId="377" fillId="9" borderId="28" xfId="0" applyFont="1" applyFill="1" applyBorder="1" applyAlignment="1">
      <alignment horizontal="left" vertical="center" wrapText="1"/>
    </xf>
    <xf numFmtId="0" fontId="378" fillId="0" borderId="3" xfId="0" applyFont="1" applyBorder="1" applyAlignment="1">
      <alignment horizontal="left" vertical="center" wrapText="1"/>
    </xf>
    <xf numFmtId="0" fontId="378" fillId="0" borderId="46" xfId="0" applyFont="1" applyBorder="1" applyAlignment="1">
      <alignment horizontal="left" vertical="center" wrapText="1"/>
    </xf>
    <xf numFmtId="0" fontId="378" fillId="0" borderId="4" xfId="0" applyFont="1" applyBorder="1" applyAlignment="1">
      <alignment horizontal="left" vertical="center" wrapText="1"/>
    </xf>
    <xf numFmtId="0" fontId="378" fillId="0" borderId="2" xfId="0" applyFont="1" applyBorder="1" applyAlignment="1">
      <alignment horizontal="left"/>
    </xf>
    <xf numFmtId="0" fontId="241" fillId="0" borderId="0" xfId="0" applyFont="1" applyAlignment="1">
      <alignment horizontal="left"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13">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2974</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244</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89640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27313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443</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644231</xdr:colOff>
      <xdr:row>442</xdr:row>
      <xdr:rowOff>334546</xdr:rowOff>
    </xdr:from>
    <xdr:to>
      <xdr:col>22</xdr:col>
      <xdr:colOff>644591</xdr:colOff>
      <xdr:row>442</xdr:row>
      <xdr:rowOff>334906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20532431" y="1443715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652298</xdr:colOff>
      <xdr:row>411</xdr:row>
      <xdr:rowOff>149147</xdr:rowOff>
    </xdr:from>
    <xdr:to>
      <xdr:col>8</xdr:col>
      <xdr:colOff>650024</xdr:colOff>
      <xdr:row>412</xdr:row>
      <xdr:rowOff>53185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28998" y="1337277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56220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36905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587446</xdr:colOff>
      <xdr:row>411</xdr:row>
      <xdr:rowOff>107815</xdr:rowOff>
    </xdr:from>
    <xdr:to>
      <xdr:col>18</xdr:col>
      <xdr:colOff>635134</xdr:colOff>
      <xdr:row>412</xdr:row>
      <xdr:rowOff>44673</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27296" y="1336864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526996</xdr:colOff>
      <xdr:row>411</xdr:row>
      <xdr:rowOff>75389</xdr:rowOff>
    </xdr:from>
    <xdr:to>
      <xdr:col>16</xdr:col>
      <xdr:colOff>661887</xdr:colOff>
      <xdr:row>412</xdr:row>
      <xdr:rowOff>31495</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661846" y="1336539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625548</xdr:colOff>
      <xdr:row>411</xdr:row>
      <xdr:rowOff>91997</xdr:rowOff>
    </xdr:from>
    <xdr:to>
      <xdr:col>20</xdr:col>
      <xdr:colOff>726226</xdr:colOff>
      <xdr:row>411</xdr:row>
      <xdr:rowOff>357985</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27548" y="1336705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568396</xdr:colOff>
      <xdr:row>411</xdr:row>
      <xdr:rowOff>126865</xdr:rowOff>
    </xdr:from>
    <xdr:to>
      <xdr:col>12</xdr:col>
      <xdr:colOff>577984</xdr:colOff>
      <xdr:row>412</xdr:row>
      <xdr:rowOff>63723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740846" y="13370546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641296</xdr:colOff>
      <xdr:row>411</xdr:row>
      <xdr:rowOff>113489</xdr:rowOff>
    </xdr:from>
    <xdr:to>
      <xdr:col>10</xdr:col>
      <xdr:colOff>642837</xdr:colOff>
      <xdr:row>412</xdr:row>
      <xdr:rowOff>69595</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36920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568398</xdr:colOff>
      <xdr:row>411</xdr:row>
      <xdr:rowOff>130097</xdr:rowOff>
    </xdr:from>
    <xdr:to>
      <xdr:col>14</xdr:col>
      <xdr:colOff>630976</xdr:colOff>
      <xdr:row>412</xdr:row>
      <xdr:rowOff>34135</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37086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64"/>
  <sheetViews>
    <sheetView tabSelected="1" topLeftCell="A54"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250"/>
      <c r="B1" s="1818"/>
      <c r="C1" s="1818"/>
      <c r="D1" s="1818"/>
      <c r="E1" s="1818"/>
      <c r="F1" s="1818"/>
      <c r="G1" s="1818"/>
      <c r="H1" s="1818"/>
      <c r="I1" s="1818"/>
      <c r="J1" s="1818"/>
      <c r="K1" s="1818"/>
      <c r="L1" s="1818"/>
      <c r="M1" s="1251"/>
    </row>
    <row r="2" spans="1:13">
      <c r="A2" s="1250"/>
      <c r="B2" s="1818"/>
      <c r="C2" s="1818"/>
      <c r="D2" s="1818"/>
      <c r="E2" s="1818"/>
      <c r="F2" s="1818"/>
      <c r="G2" s="1818"/>
      <c r="H2" s="1818"/>
      <c r="I2" s="1818"/>
      <c r="J2" s="1818"/>
      <c r="K2" s="1818"/>
      <c r="L2" s="1818"/>
      <c r="M2" s="1251"/>
    </row>
    <row r="3" spans="1:13" ht="25.5">
      <c r="A3" s="1819"/>
      <c r="B3" s="1819"/>
      <c r="C3" s="362" t="s">
        <v>0</v>
      </c>
      <c r="D3" s="1820" t="s">
        <v>1</v>
      </c>
      <c r="E3" s="1820"/>
      <c r="F3" s="1820"/>
      <c r="G3" s="1820"/>
      <c r="H3" s="1820"/>
      <c r="I3" s="1820"/>
      <c r="J3" s="1820"/>
      <c r="K3" s="1820"/>
      <c r="L3" s="1820"/>
      <c r="M3" s="367">
        <f ca="1">NOW()-1</f>
        <v>46113.495651851852</v>
      </c>
    </row>
    <row r="4" spans="1:13">
      <c r="A4" s="363" t="s">
        <v>2</v>
      </c>
      <c r="B4" s="363"/>
      <c r="C4" s="364">
        <v>45632</v>
      </c>
      <c r="D4" s="1821" t="s">
        <v>3</v>
      </c>
      <c r="E4" s="1821"/>
      <c r="F4" s="1821"/>
      <c r="G4" s="1821"/>
      <c r="H4" s="1821"/>
      <c r="I4" s="1821"/>
      <c r="J4" s="1821"/>
      <c r="K4" s="1821"/>
      <c r="L4" s="1821"/>
      <c r="M4" s="1821"/>
    </row>
    <row r="5" spans="1:13">
      <c r="A5" s="363" t="s">
        <v>4</v>
      </c>
      <c r="B5" s="363"/>
      <c r="C5" s="364">
        <v>46178</v>
      </c>
      <c r="D5" s="1821"/>
      <c r="E5" s="1821"/>
      <c r="F5" s="1821"/>
      <c r="G5" s="1821"/>
      <c r="H5" s="1821"/>
      <c r="I5" s="1821"/>
      <c r="J5" s="1821"/>
      <c r="K5" s="1821"/>
      <c r="L5" s="1821"/>
      <c r="M5" s="1821"/>
    </row>
    <row r="6" spans="1:13" ht="19">
      <c r="A6" s="363" t="s">
        <v>5</v>
      </c>
      <c r="B6" s="363"/>
      <c r="C6" s="364"/>
      <c r="D6" s="1252" t="s">
        <v>6</v>
      </c>
      <c r="E6" s="1253"/>
      <c r="F6" s="1253"/>
      <c r="G6" s="1251"/>
      <c r="H6" s="1251"/>
      <c r="I6" s="1251"/>
      <c r="J6" s="1251"/>
      <c r="K6" s="1251"/>
      <c r="L6" s="1251"/>
      <c r="M6" s="1251"/>
    </row>
    <row r="7" spans="1:13" ht="19">
      <c r="A7" s="363" t="s">
        <v>7</v>
      </c>
      <c r="B7" s="363"/>
      <c r="C7" s="365"/>
      <c r="D7" s="1252" t="s">
        <v>8</v>
      </c>
      <c r="E7" s="1253"/>
      <c r="F7" s="1253"/>
      <c r="G7" s="1251"/>
      <c r="H7" s="1251"/>
      <c r="I7" s="1251"/>
      <c r="J7" s="1251"/>
      <c r="K7" s="1251"/>
      <c r="L7" s="1251"/>
      <c r="M7" s="1251"/>
    </row>
    <row r="8" spans="1:13" ht="19">
      <c r="A8" s="363" t="s">
        <v>9</v>
      </c>
      <c r="B8" s="363"/>
      <c r="C8" s="365"/>
      <c r="D8" s="1252" t="s">
        <v>10</v>
      </c>
      <c r="E8" s="1253"/>
      <c r="F8" s="1253"/>
      <c r="G8" s="1251"/>
      <c r="H8" s="1251"/>
      <c r="I8" s="1251"/>
      <c r="J8" s="1251"/>
      <c r="K8" s="1251"/>
      <c r="L8" s="1251"/>
      <c r="M8" s="1251"/>
    </row>
    <row r="9" spans="1:13" ht="15.5">
      <c r="A9" s="1822" t="s">
        <v>11</v>
      </c>
      <c r="B9" s="1822"/>
      <c r="C9" s="1822"/>
      <c r="D9" s="1822"/>
      <c r="E9" s="1822"/>
      <c r="F9" s="1822"/>
      <c r="G9" s="1822"/>
      <c r="H9" s="1822"/>
      <c r="I9" s="1822"/>
      <c r="J9" s="1822"/>
      <c r="K9" s="1822"/>
      <c r="L9" s="1822"/>
      <c r="M9" s="368">
        <f ca="1">M3</f>
        <v>46113.495651851852</v>
      </c>
    </row>
    <row r="10" spans="1:13" ht="78.5" customHeight="1">
      <c r="A10" s="1254" t="s">
        <v>12</v>
      </c>
      <c r="B10" s="1254" t="s">
        <v>13</v>
      </c>
      <c r="C10" s="1254" t="s">
        <v>14</v>
      </c>
      <c r="D10" s="1254" t="s">
        <v>15</v>
      </c>
      <c r="E10" s="1254" t="s">
        <v>16</v>
      </c>
      <c r="F10" s="1254" t="s">
        <v>2058</v>
      </c>
      <c r="G10" s="1254" t="s">
        <v>2059</v>
      </c>
      <c r="H10" s="1254" t="s">
        <v>264</v>
      </c>
      <c r="I10" s="1255" t="s">
        <v>17</v>
      </c>
      <c r="J10" s="1254" t="s">
        <v>18</v>
      </c>
      <c r="K10" s="1256" t="s">
        <v>19</v>
      </c>
      <c r="L10" s="1254" t="str">
        <f ca="1">"Gangs working "&amp;CHAR(10)&amp;TEXT(M3,"mmm-yy")</f>
        <v>Gangs working 
Apr-26</v>
      </c>
      <c r="M10" s="1254" t="s">
        <v>20</v>
      </c>
    </row>
    <row r="11" spans="1:13" ht="123" customHeight="1">
      <c r="A11" s="914" t="s">
        <v>21</v>
      </c>
      <c r="B11" s="915" t="s">
        <v>22</v>
      </c>
      <c r="C11" s="916">
        <v>184</v>
      </c>
      <c r="D11" s="916">
        <v>188.50299999999999</v>
      </c>
      <c r="E11" s="916"/>
      <c r="F11" s="916"/>
      <c r="G11" s="916"/>
      <c r="H11" s="916"/>
      <c r="I11" s="916"/>
      <c r="J11" s="916">
        <v>188.50299999999999</v>
      </c>
      <c r="K11" s="916">
        <f>D11-J11</f>
        <v>0</v>
      </c>
      <c r="L11" s="916"/>
      <c r="M11" s="1257" t="s">
        <v>23</v>
      </c>
    </row>
    <row r="12" spans="1:13" ht="69" customHeight="1">
      <c r="A12" s="914" t="s">
        <v>24</v>
      </c>
      <c r="B12" s="915" t="s">
        <v>25</v>
      </c>
      <c r="C12" s="916">
        <v>184</v>
      </c>
      <c r="D12" s="916">
        <v>188.678</v>
      </c>
      <c r="E12" s="916">
        <v>188.678</v>
      </c>
      <c r="F12" s="916"/>
      <c r="G12" s="916">
        <f>D12-E12</f>
        <v>0</v>
      </c>
      <c r="H12" s="916"/>
      <c r="I12" s="916"/>
      <c r="J12" s="916">
        <v>188.678</v>
      </c>
      <c r="K12" s="916">
        <f>D12-J12</f>
        <v>0</v>
      </c>
      <c r="L12" s="917"/>
      <c r="M12" s="1257"/>
    </row>
    <row r="13" spans="1:13" ht="20.5">
      <c r="A13" s="914" t="s">
        <v>26</v>
      </c>
      <c r="B13" s="915" t="s">
        <v>27</v>
      </c>
      <c r="C13" s="916">
        <v>184</v>
      </c>
      <c r="D13" s="916">
        <v>188.678</v>
      </c>
      <c r="E13" s="916">
        <v>188.678</v>
      </c>
      <c r="F13" s="916"/>
      <c r="G13" s="916"/>
      <c r="H13" s="916"/>
      <c r="I13" s="918"/>
      <c r="J13" s="916">
        <v>188.678</v>
      </c>
      <c r="K13" s="916">
        <f>D13-J13</f>
        <v>0</v>
      </c>
      <c r="L13" s="919">
        <v>1</v>
      </c>
      <c r="M13" s="936" t="s">
        <v>1648</v>
      </c>
    </row>
    <row r="14" spans="1:13" ht="41">
      <c r="A14" s="914" t="s">
        <v>28</v>
      </c>
      <c r="B14" s="915" t="s">
        <v>29</v>
      </c>
      <c r="C14" s="919">
        <v>73</v>
      </c>
      <c r="D14" s="919">
        <v>73</v>
      </c>
      <c r="E14" s="919">
        <v>73</v>
      </c>
      <c r="F14" s="919"/>
      <c r="G14" s="919"/>
      <c r="H14" s="919"/>
      <c r="I14" s="919"/>
      <c r="J14" s="919">
        <v>73</v>
      </c>
      <c r="K14" s="919">
        <v>0</v>
      </c>
      <c r="L14" s="919"/>
      <c r="M14" s="920"/>
    </row>
    <row r="15" spans="1:13" ht="107" customHeight="1">
      <c r="A15" s="921" t="s">
        <v>1734</v>
      </c>
      <c r="B15" s="922" t="s">
        <v>31</v>
      </c>
      <c r="C15" s="923">
        <v>508</v>
      </c>
      <c r="D15" s="923">
        <v>513</v>
      </c>
      <c r="E15" s="923">
        <v>276</v>
      </c>
      <c r="F15" s="923">
        <v>0</v>
      </c>
      <c r="G15" s="924">
        <v>0</v>
      </c>
      <c r="H15" s="924">
        <v>2</v>
      </c>
      <c r="I15" s="924">
        <v>0</v>
      </c>
      <c r="J15" s="923">
        <f>SUM(E15+G15)</f>
        <v>276</v>
      </c>
      <c r="K15" s="923">
        <f t="shared" ref="K15:K23" si="0">D15-J15</f>
        <v>237</v>
      </c>
      <c r="L15" s="924">
        <v>2</v>
      </c>
      <c r="M15" s="981" t="s">
        <v>1739</v>
      </c>
    </row>
    <row r="16" spans="1:13" ht="20.5">
      <c r="A16" s="914" t="s">
        <v>30</v>
      </c>
      <c r="B16" s="915" t="s">
        <v>33</v>
      </c>
      <c r="C16" s="919">
        <v>508</v>
      </c>
      <c r="D16" s="923">
        <v>513</v>
      </c>
      <c r="E16" s="919">
        <v>260</v>
      </c>
      <c r="F16" s="919">
        <v>0</v>
      </c>
      <c r="G16" s="919">
        <v>0</v>
      </c>
      <c r="H16" s="919"/>
      <c r="I16" s="919">
        <v>0</v>
      </c>
      <c r="J16" s="923">
        <f>SUM(E16+G16)</f>
        <v>260</v>
      </c>
      <c r="K16" s="925">
        <f t="shared" si="0"/>
        <v>253</v>
      </c>
      <c r="L16" s="919"/>
      <c r="M16" s="919"/>
    </row>
    <row r="17" spans="1:18" ht="20.5">
      <c r="A17" s="921" t="s">
        <v>32</v>
      </c>
      <c r="B17" s="922" t="s">
        <v>34</v>
      </c>
      <c r="C17" s="923">
        <v>508</v>
      </c>
      <c r="D17" s="923">
        <v>513</v>
      </c>
      <c r="E17" s="923">
        <v>188</v>
      </c>
      <c r="F17" s="923">
        <v>0</v>
      </c>
      <c r="G17" s="923">
        <v>0</v>
      </c>
      <c r="H17" s="923">
        <v>0</v>
      </c>
      <c r="I17" s="923">
        <v>0</v>
      </c>
      <c r="J17" s="923">
        <f>SUM(E17+G17)</f>
        <v>188</v>
      </c>
      <c r="K17" s="923">
        <f t="shared" si="0"/>
        <v>325</v>
      </c>
      <c r="L17" s="923">
        <v>0</v>
      </c>
      <c r="M17" s="981"/>
    </row>
    <row r="18" spans="1:18" ht="20.5">
      <c r="A18" s="914" t="s">
        <v>1735</v>
      </c>
      <c r="B18" s="915" t="s">
        <v>35</v>
      </c>
      <c r="C18" s="919">
        <v>508</v>
      </c>
      <c r="D18" s="923">
        <v>513</v>
      </c>
      <c r="E18" s="919">
        <v>61</v>
      </c>
      <c r="F18" s="919"/>
      <c r="G18" s="919">
        <v>2</v>
      </c>
      <c r="H18" s="919">
        <v>1</v>
      </c>
      <c r="I18" s="919">
        <v>2</v>
      </c>
      <c r="J18" s="923">
        <f>SUM(E18+G18)</f>
        <v>63</v>
      </c>
      <c r="K18" s="925">
        <f t="shared" si="0"/>
        <v>450</v>
      </c>
      <c r="L18" s="919">
        <v>1</v>
      </c>
      <c r="M18" s="919"/>
    </row>
    <row r="19" spans="1:18" ht="20.5">
      <c r="A19" s="914" t="s">
        <v>1736</v>
      </c>
      <c r="B19" s="915" t="s">
        <v>36</v>
      </c>
      <c r="C19" s="919"/>
      <c r="D19" s="919"/>
      <c r="E19" s="919"/>
      <c r="F19" s="919"/>
      <c r="G19" s="919"/>
      <c r="H19" s="919"/>
      <c r="I19" s="926"/>
      <c r="J19" s="919"/>
      <c r="K19" s="925">
        <f t="shared" si="0"/>
        <v>0</v>
      </c>
      <c r="L19" s="919"/>
      <c r="M19" s="1337"/>
      <c r="Q19" t="s">
        <v>1995</v>
      </c>
    </row>
    <row r="20" spans="1:18" ht="20.5">
      <c r="A20" s="921" t="s">
        <v>37</v>
      </c>
      <c r="B20" s="922" t="s">
        <v>38</v>
      </c>
      <c r="C20" s="927">
        <v>184</v>
      </c>
      <c r="D20" s="916">
        <v>188.678</v>
      </c>
      <c r="E20" s="927">
        <v>8.9990000000000006</v>
      </c>
      <c r="F20" s="927">
        <v>0</v>
      </c>
      <c r="G20" s="927">
        <v>0</v>
      </c>
      <c r="H20" s="927"/>
      <c r="I20" s="927"/>
      <c r="J20" s="927">
        <f>E20+G20</f>
        <v>8.9990000000000006</v>
      </c>
      <c r="K20" s="927">
        <f t="shared" si="0"/>
        <v>179.679</v>
      </c>
      <c r="L20" s="927"/>
      <c r="M20" s="1830">
        <v>1</v>
      </c>
      <c r="P20" s="1574"/>
    </row>
    <row r="21" spans="1:18" ht="20.5">
      <c r="A21" s="921" t="s">
        <v>24</v>
      </c>
      <c r="B21" s="922" t="s">
        <v>39</v>
      </c>
      <c r="C21" s="927">
        <v>184</v>
      </c>
      <c r="D21" s="916">
        <v>188.678</v>
      </c>
      <c r="E21" s="927">
        <v>7.3390000000000004</v>
      </c>
      <c r="F21" s="927">
        <v>0</v>
      </c>
      <c r="G21" s="927">
        <v>0</v>
      </c>
      <c r="H21" s="927"/>
      <c r="I21" s="927"/>
      <c r="J21" s="927">
        <f>E21+G21</f>
        <v>7.3390000000000004</v>
      </c>
      <c r="K21" s="927">
        <f t="shared" si="0"/>
        <v>181.339</v>
      </c>
      <c r="L21" s="927"/>
      <c r="M21" s="1831"/>
      <c r="O21" s="1574"/>
    </row>
    <row r="22" spans="1:18" ht="41">
      <c r="A22" s="914" t="s">
        <v>40</v>
      </c>
      <c r="B22" s="915" t="s">
        <v>41</v>
      </c>
      <c r="C22" s="916">
        <v>184</v>
      </c>
      <c r="D22" s="916">
        <v>188.678</v>
      </c>
      <c r="E22" s="916">
        <v>0</v>
      </c>
      <c r="F22" s="916"/>
      <c r="G22" s="916"/>
      <c r="H22" s="916"/>
      <c r="I22" s="916"/>
      <c r="J22" s="916">
        <f>E22+G22</f>
        <v>0</v>
      </c>
      <c r="K22" s="928">
        <f t="shared" si="0"/>
        <v>188.678</v>
      </c>
      <c r="L22" s="916"/>
      <c r="M22" s="916"/>
      <c r="R22" s="1574"/>
    </row>
    <row r="23" spans="1:18" ht="20.5">
      <c r="A23" s="1258"/>
      <c r="B23" s="1258"/>
      <c r="C23" s="1258"/>
      <c r="D23" s="1258"/>
      <c r="E23" s="1258"/>
      <c r="F23" s="1258"/>
      <c r="G23" s="1258"/>
      <c r="H23" s="1258"/>
      <c r="I23" s="1258"/>
      <c r="J23" s="1258"/>
      <c r="K23" s="1259">
        <f t="shared" si="0"/>
        <v>0</v>
      </c>
      <c r="L23" s="1258"/>
      <c r="M23" s="1258"/>
    </row>
    <row r="24" spans="1:18" ht="20.5">
      <c r="A24" s="929" t="s">
        <v>12</v>
      </c>
      <c r="B24" s="929" t="s">
        <v>42</v>
      </c>
      <c r="C24" s="929" t="s">
        <v>43</v>
      </c>
      <c r="D24" s="1823" t="s">
        <v>44</v>
      </c>
      <c r="E24" s="1823"/>
      <c r="F24" s="929"/>
      <c r="G24" s="1823" t="s">
        <v>45</v>
      </c>
      <c r="H24" s="1823"/>
      <c r="I24" s="1823"/>
      <c r="J24" s="1823" t="s">
        <v>20</v>
      </c>
      <c r="K24" s="1823"/>
      <c r="L24" s="1823"/>
      <c r="M24" s="1823"/>
    </row>
    <row r="25" spans="1:18" ht="41">
      <c r="A25" s="930" t="s">
        <v>46</v>
      </c>
      <c r="B25" s="1260" t="s">
        <v>47</v>
      </c>
      <c r="C25" s="1260"/>
      <c r="D25" s="1824"/>
      <c r="E25" s="1824"/>
      <c r="F25" s="1261"/>
      <c r="G25" s="1825"/>
      <c r="H25" s="1825"/>
      <c r="I25" s="1825"/>
      <c r="J25" s="930"/>
      <c r="K25" s="930"/>
      <c r="L25" s="930"/>
      <c r="M25" s="930"/>
    </row>
    <row r="26" spans="1:18" ht="32" customHeight="1">
      <c r="A26" s="989">
        <v>1</v>
      </c>
      <c r="B26" s="989" t="s">
        <v>1731</v>
      </c>
      <c r="C26" s="989" t="s">
        <v>1565</v>
      </c>
      <c r="D26" s="989" t="s">
        <v>1543</v>
      </c>
      <c r="E26" s="989" t="s">
        <v>1542</v>
      </c>
      <c r="F26" s="989" t="s">
        <v>1743</v>
      </c>
      <c r="G26" s="990" t="s">
        <v>1767</v>
      </c>
      <c r="H26" s="989"/>
      <c r="I26" s="989"/>
      <c r="J26" s="1826"/>
      <c r="K26" s="1826"/>
      <c r="L26" s="1826"/>
      <c r="M26" s="1826"/>
    </row>
    <row r="27" spans="1:18" ht="32" customHeight="1">
      <c r="A27" s="989">
        <v>2</v>
      </c>
      <c r="B27" s="989" t="s">
        <v>1732</v>
      </c>
      <c r="C27" s="989" t="s">
        <v>1566</v>
      </c>
      <c r="D27" s="989" t="s">
        <v>1323</v>
      </c>
      <c r="E27" s="989" t="s">
        <v>1542</v>
      </c>
      <c r="F27" s="989" t="s">
        <v>1743</v>
      </c>
      <c r="G27" s="990" t="s">
        <v>1767</v>
      </c>
      <c r="H27" s="989"/>
      <c r="I27" s="989"/>
      <c r="J27" s="1826"/>
      <c r="K27" s="1826"/>
      <c r="L27" s="1826"/>
      <c r="M27" s="1826"/>
    </row>
    <row r="28" spans="1:18" ht="32" customHeight="1">
      <c r="A28" s="989">
        <v>3</v>
      </c>
      <c r="B28" s="989" t="s">
        <v>1733</v>
      </c>
      <c r="C28" s="989" t="s">
        <v>1567</v>
      </c>
      <c r="D28" s="989" t="s">
        <v>1323</v>
      </c>
      <c r="E28" s="989" t="s">
        <v>1542</v>
      </c>
      <c r="F28" s="989" t="s">
        <v>1743</v>
      </c>
      <c r="G28" s="990" t="s">
        <v>1767</v>
      </c>
      <c r="H28" s="989"/>
      <c r="I28" s="989"/>
      <c r="J28" s="1826"/>
      <c r="K28" s="1826"/>
      <c r="L28" s="1826"/>
      <c r="M28" s="1826"/>
    </row>
    <row r="29" spans="1:18" ht="44.5" customHeight="1">
      <c r="A29" s="989">
        <v>4</v>
      </c>
      <c r="B29" s="989" t="s">
        <v>1544</v>
      </c>
      <c r="C29" s="989" t="s">
        <v>1568</v>
      </c>
      <c r="D29" s="989" t="s">
        <v>1323</v>
      </c>
      <c r="E29" s="989" t="s">
        <v>1578</v>
      </c>
      <c r="F29" s="989" t="s">
        <v>1742</v>
      </c>
      <c r="G29" s="1827" t="s">
        <v>1740</v>
      </c>
      <c r="H29" s="1827"/>
      <c r="I29" s="1827"/>
      <c r="J29" s="1826"/>
      <c r="K29" s="1826"/>
      <c r="L29" s="1826"/>
      <c r="M29" s="1826"/>
    </row>
    <row r="30" spans="1:18" ht="43.5" customHeight="1">
      <c r="A30" s="989">
        <v>5</v>
      </c>
      <c r="B30" s="989" t="s">
        <v>1545</v>
      </c>
      <c r="C30" s="989" t="s">
        <v>1569</v>
      </c>
      <c r="D30" s="989" t="s">
        <v>1323</v>
      </c>
      <c r="E30" s="989"/>
      <c r="F30" s="989" t="s">
        <v>1576</v>
      </c>
      <c r="G30" s="1826" t="s">
        <v>1744</v>
      </c>
      <c r="H30" s="1826"/>
      <c r="I30" s="1826"/>
      <c r="J30" s="1826"/>
      <c r="K30" s="1826"/>
      <c r="L30" s="1826"/>
      <c r="M30" s="1826"/>
    </row>
    <row r="31" spans="1:18" ht="43.5" customHeight="1">
      <c r="A31" s="989">
        <v>6</v>
      </c>
      <c r="B31" s="989" t="s">
        <v>1546</v>
      </c>
      <c r="C31" s="989" t="s">
        <v>1570</v>
      </c>
      <c r="D31" s="989" t="s">
        <v>1323</v>
      </c>
      <c r="E31" s="989"/>
      <c r="F31" s="989" t="s">
        <v>1576</v>
      </c>
      <c r="G31" s="1826"/>
      <c r="H31" s="1826"/>
      <c r="I31" s="1826"/>
      <c r="J31" s="1826"/>
      <c r="K31" s="1826"/>
      <c r="L31" s="1826"/>
      <c r="M31" s="1826"/>
    </row>
    <row r="32" spans="1:18" ht="31" customHeight="1">
      <c r="A32" s="989">
        <v>7</v>
      </c>
      <c r="B32" s="989" t="s">
        <v>1547</v>
      </c>
      <c r="C32" s="989" t="s">
        <v>1571</v>
      </c>
      <c r="D32" s="989" t="s">
        <v>1323</v>
      </c>
      <c r="E32" s="989"/>
      <c r="F32" s="989" t="s">
        <v>1576</v>
      </c>
      <c r="G32" s="1826"/>
      <c r="H32" s="1826"/>
      <c r="I32" s="1826"/>
      <c r="J32" s="1826"/>
      <c r="K32" s="1826"/>
      <c r="L32" s="1826"/>
      <c r="M32" s="1826"/>
    </row>
    <row r="33" spans="1:17" ht="62" customHeight="1">
      <c r="A33" s="989">
        <v>8</v>
      </c>
      <c r="B33" s="989" t="s">
        <v>1548</v>
      </c>
      <c r="C33" s="989" t="s">
        <v>1572</v>
      </c>
      <c r="D33" s="989" t="s">
        <v>1323</v>
      </c>
      <c r="E33" s="989"/>
      <c r="F33" s="989" t="s">
        <v>1576</v>
      </c>
      <c r="G33" s="1827" t="s">
        <v>1765</v>
      </c>
      <c r="H33" s="1827"/>
      <c r="I33" s="1827"/>
      <c r="J33" s="1827"/>
      <c r="K33" s="1827"/>
      <c r="L33" s="1827"/>
      <c r="M33" s="1827"/>
    </row>
    <row r="34" spans="1:17" ht="32.5" customHeight="1">
      <c r="A34" s="989">
        <v>9</v>
      </c>
      <c r="B34" s="989" t="s">
        <v>1549</v>
      </c>
      <c r="C34" s="989" t="s">
        <v>1573</v>
      </c>
      <c r="D34" s="989" t="s">
        <v>1323</v>
      </c>
      <c r="E34" s="989"/>
      <c r="F34" s="989" t="s">
        <v>1576</v>
      </c>
      <c r="G34" s="1826"/>
      <c r="H34" s="1826"/>
      <c r="I34" s="1826"/>
      <c r="J34" s="1826"/>
      <c r="K34" s="1826"/>
      <c r="L34" s="1826"/>
      <c r="M34" s="1826"/>
    </row>
    <row r="35" spans="1:17" ht="62" customHeight="1">
      <c r="A35" s="989">
        <v>10</v>
      </c>
      <c r="B35" s="989" t="s">
        <v>1550</v>
      </c>
      <c r="C35" s="989" t="s">
        <v>1574</v>
      </c>
      <c r="D35" s="989" t="s">
        <v>1551</v>
      </c>
      <c r="E35" s="989"/>
      <c r="F35" s="989" t="s">
        <v>1576</v>
      </c>
      <c r="G35" s="1826"/>
      <c r="H35" s="1826"/>
      <c r="I35" s="1826"/>
      <c r="J35" s="1826"/>
      <c r="K35" s="1826"/>
      <c r="L35" s="1826"/>
      <c r="M35" s="1826"/>
    </row>
    <row r="36" spans="1:17" ht="64" customHeight="1">
      <c r="A36" s="989">
        <v>11</v>
      </c>
      <c r="B36" s="989" t="s">
        <v>1552</v>
      </c>
      <c r="C36" s="989" t="s">
        <v>1575</v>
      </c>
      <c r="D36" s="989" t="s">
        <v>1551</v>
      </c>
      <c r="E36" s="989" t="s">
        <v>1578</v>
      </c>
      <c r="F36" s="989" t="s">
        <v>1741</v>
      </c>
      <c r="G36" s="1826" t="s">
        <v>1745</v>
      </c>
      <c r="H36" s="1826"/>
      <c r="I36" s="1826"/>
      <c r="J36" s="1826"/>
      <c r="K36" s="1826"/>
      <c r="L36" s="1826"/>
      <c r="M36" s="1826"/>
    </row>
    <row r="37" spans="1:17" ht="15.5">
      <c r="A37" s="989" t="s">
        <v>49</v>
      </c>
      <c r="B37" s="989" t="s">
        <v>50</v>
      </c>
      <c r="C37" s="989"/>
      <c r="D37" s="989"/>
      <c r="E37" s="989"/>
      <c r="F37" s="989"/>
      <c r="G37" s="1826"/>
      <c r="H37" s="1826"/>
      <c r="I37" s="1826"/>
      <c r="J37" s="1826"/>
      <c r="K37" s="1826"/>
      <c r="L37" s="1826"/>
      <c r="M37" s="1826"/>
    </row>
    <row r="38" spans="1:17" ht="15.5">
      <c r="A38" s="989">
        <v>1</v>
      </c>
      <c r="B38" s="989" t="s">
        <v>51</v>
      </c>
      <c r="C38" s="989" t="s">
        <v>52</v>
      </c>
      <c r="D38" s="989" t="s">
        <v>50</v>
      </c>
      <c r="E38" s="989"/>
      <c r="F38" s="989"/>
      <c r="G38" s="1826"/>
      <c r="H38" s="1826"/>
      <c r="I38" s="1826"/>
      <c r="J38" s="1826"/>
      <c r="K38" s="1826"/>
      <c r="L38" s="1826"/>
      <c r="M38" s="1826"/>
    </row>
    <row r="39" spans="1:17" ht="15.5">
      <c r="A39" s="989">
        <v>2</v>
      </c>
      <c r="B39" s="989" t="s">
        <v>53</v>
      </c>
      <c r="C39" s="989" t="s">
        <v>54</v>
      </c>
      <c r="D39" s="989" t="s">
        <v>50</v>
      </c>
      <c r="E39" s="989"/>
      <c r="F39" s="989"/>
      <c r="G39" s="1826"/>
      <c r="H39" s="1826"/>
      <c r="I39" s="1826"/>
      <c r="J39" s="1826"/>
      <c r="K39" s="1826"/>
      <c r="L39" s="1826"/>
      <c r="M39" s="1826"/>
    </row>
    <row r="40" spans="1:17" ht="15.5">
      <c r="A40" s="989">
        <v>3</v>
      </c>
      <c r="B40" s="989" t="s">
        <v>55</v>
      </c>
      <c r="C40" s="989" t="s">
        <v>56</v>
      </c>
      <c r="D40" s="989" t="s">
        <v>50</v>
      </c>
      <c r="E40" s="989"/>
      <c r="F40" s="989"/>
      <c r="G40" s="1826"/>
      <c r="H40" s="1826"/>
      <c r="I40" s="1826"/>
      <c r="J40" s="1826"/>
      <c r="K40" s="1826"/>
      <c r="L40" s="1826"/>
      <c r="M40" s="1826"/>
    </row>
    <row r="41" spans="1:17" ht="62.5" customHeight="1">
      <c r="A41" s="989" t="s">
        <v>57</v>
      </c>
      <c r="B41" s="989" t="s">
        <v>58</v>
      </c>
      <c r="C41" s="989"/>
      <c r="D41" s="989"/>
      <c r="E41" s="989"/>
      <c r="F41" s="989"/>
      <c r="G41" s="1826"/>
      <c r="H41" s="1826"/>
      <c r="I41" s="1826"/>
      <c r="J41" s="1826"/>
      <c r="K41" s="1826"/>
      <c r="L41" s="1826"/>
      <c r="M41" s="1826"/>
    </row>
    <row r="42" spans="1:17" ht="62" customHeight="1">
      <c r="A42" s="989">
        <v>1</v>
      </c>
      <c r="B42" s="989" t="s">
        <v>59</v>
      </c>
      <c r="C42" s="989" t="s">
        <v>60</v>
      </c>
      <c r="D42" s="989" t="s">
        <v>1330</v>
      </c>
      <c r="E42" s="989"/>
      <c r="F42" s="989"/>
      <c r="G42" s="1826" t="s">
        <v>1746</v>
      </c>
      <c r="H42" s="1826"/>
      <c r="I42" s="1826"/>
      <c r="J42" s="1826"/>
      <c r="K42" s="1826"/>
      <c r="L42" s="1826"/>
      <c r="M42" s="1826"/>
    </row>
    <row r="43" spans="1:17" ht="31">
      <c r="A43" s="989">
        <f>A42+1</f>
        <v>2</v>
      </c>
      <c r="B43" s="989" t="s">
        <v>61</v>
      </c>
      <c r="C43" s="989" t="s">
        <v>60</v>
      </c>
      <c r="D43" s="989" t="s">
        <v>1577</v>
      </c>
      <c r="E43" s="989"/>
      <c r="F43" s="989"/>
      <c r="G43" s="1826"/>
      <c r="H43" s="1826"/>
      <c r="I43" s="1826"/>
      <c r="J43" s="1826"/>
      <c r="K43" s="1826"/>
      <c r="L43" s="1826"/>
      <c r="M43" s="1826"/>
    </row>
    <row r="44" spans="1:17" ht="23.5" customHeight="1">
      <c r="A44" s="989" t="s">
        <v>30</v>
      </c>
      <c r="B44" s="989" t="s">
        <v>62</v>
      </c>
      <c r="C44" s="989"/>
      <c r="D44" s="989"/>
      <c r="E44" s="989"/>
      <c r="F44" s="989"/>
      <c r="G44" s="1826"/>
      <c r="H44" s="1826"/>
      <c r="I44" s="1826"/>
      <c r="J44" s="1826"/>
      <c r="K44" s="1826"/>
      <c r="L44" s="1826"/>
      <c r="M44" s="1826"/>
    </row>
    <row r="45" spans="1:17" ht="64" customHeight="1">
      <c r="A45" s="989">
        <v>1</v>
      </c>
      <c r="B45" s="989" t="s">
        <v>1747</v>
      </c>
      <c r="C45" s="989" t="s">
        <v>1748</v>
      </c>
      <c r="D45" s="989" t="s">
        <v>1749</v>
      </c>
      <c r="E45" s="989"/>
      <c r="F45" s="989" t="s">
        <v>1750</v>
      </c>
      <c r="G45" s="1826"/>
      <c r="H45" s="1826"/>
      <c r="I45" s="1826"/>
      <c r="J45" s="1826"/>
      <c r="K45" s="1826"/>
      <c r="L45" s="1826"/>
      <c r="M45" s="1826"/>
    </row>
    <row r="46" spans="1:17" ht="44" customHeight="1">
      <c r="A46" s="989">
        <v>2</v>
      </c>
      <c r="B46" s="989" t="s">
        <v>1751</v>
      </c>
      <c r="C46" s="989" t="s">
        <v>1752</v>
      </c>
      <c r="D46" s="989" t="s">
        <v>1749</v>
      </c>
      <c r="E46" s="989"/>
      <c r="F46" s="989"/>
      <c r="G46" s="1826"/>
      <c r="H46" s="1826"/>
      <c r="I46" s="1826"/>
      <c r="J46" s="1826"/>
      <c r="K46" s="1826"/>
      <c r="L46" s="1826"/>
      <c r="M46" s="1826"/>
      <c r="N46" s="1829"/>
      <c r="O46" s="1829"/>
      <c r="P46" s="1829"/>
      <c r="Q46" s="1829"/>
    </row>
    <row r="47" spans="1:17" ht="31">
      <c r="A47" s="989">
        <v>3</v>
      </c>
      <c r="B47" s="989" t="s">
        <v>1753</v>
      </c>
      <c r="C47" s="989" t="s">
        <v>1754</v>
      </c>
      <c r="D47" s="989" t="s">
        <v>1749</v>
      </c>
      <c r="E47" s="989" t="s">
        <v>1766</v>
      </c>
      <c r="F47" s="989"/>
      <c r="G47" s="1826"/>
      <c r="H47" s="1826"/>
      <c r="I47" s="1826"/>
      <c r="J47" s="1826"/>
      <c r="K47" s="1826"/>
      <c r="L47" s="1826"/>
      <c r="M47" s="1826"/>
    </row>
    <row r="48" spans="1:17" ht="15.5">
      <c r="A48" s="989">
        <v>4</v>
      </c>
      <c r="B48" s="989" t="s">
        <v>1755</v>
      </c>
      <c r="C48" s="989" t="s">
        <v>1756</v>
      </c>
      <c r="D48" s="989" t="s">
        <v>1749</v>
      </c>
      <c r="E48" s="989"/>
      <c r="F48" s="989"/>
      <c r="G48" s="1826"/>
      <c r="H48" s="1826"/>
      <c r="I48" s="1826"/>
      <c r="J48" s="1826"/>
      <c r="K48" s="1826"/>
      <c r="L48" s="1826"/>
      <c r="M48" s="1826"/>
    </row>
    <row r="49" spans="1:13" ht="31">
      <c r="A49" s="989">
        <v>5</v>
      </c>
      <c r="B49" s="989" t="s">
        <v>1757</v>
      </c>
      <c r="C49" s="989" t="s">
        <v>1758</v>
      </c>
      <c r="D49" s="989" t="s">
        <v>1749</v>
      </c>
      <c r="E49" s="989"/>
      <c r="F49" s="989"/>
      <c r="G49" s="1826"/>
      <c r="H49" s="1826"/>
      <c r="I49" s="1826"/>
      <c r="J49" s="1826"/>
      <c r="K49" s="1826"/>
      <c r="L49" s="1826"/>
      <c r="M49" s="1826"/>
    </row>
    <row r="50" spans="1:13" ht="46.5">
      <c r="A50" s="989">
        <v>6</v>
      </c>
      <c r="B50" s="989" t="s">
        <v>1331</v>
      </c>
      <c r="C50" s="989" t="s">
        <v>1759</v>
      </c>
      <c r="D50" s="989"/>
      <c r="E50" s="989"/>
      <c r="F50" s="989" t="s">
        <v>1760</v>
      </c>
      <c r="G50" s="1826"/>
      <c r="H50" s="1826"/>
      <c r="I50" s="1826"/>
      <c r="J50" s="1826"/>
      <c r="K50" s="1826"/>
      <c r="L50" s="1826"/>
      <c r="M50" s="1826"/>
    </row>
    <row r="51" spans="1:13" ht="15.5">
      <c r="A51" s="989" t="s">
        <v>32</v>
      </c>
      <c r="B51" s="989" t="s">
        <v>1301</v>
      </c>
      <c r="C51" s="989"/>
      <c r="D51" s="989"/>
      <c r="E51" s="989"/>
      <c r="F51" s="989"/>
      <c r="G51" s="1826"/>
      <c r="H51" s="1826"/>
      <c r="I51" s="1826"/>
      <c r="J51" s="1826"/>
      <c r="K51" s="1826"/>
      <c r="L51" s="1826"/>
      <c r="M51" s="1826"/>
    </row>
    <row r="52" spans="1:13" ht="74" customHeight="1">
      <c r="A52" s="989">
        <v>1</v>
      </c>
      <c r="B52" s="989" t="s">
        <v>1302</v>
      </c>
      <c r="C52" s="989"/>
      <c r="D52" s="989" t="s">
        <v>1332</v>
      </c>
      <c r="E52" s="989"/>
      <c r="F52" s="989"/>
      <c r="G52" s="1826" t="s">
        <v>1768</v>
      </c>
      <c r="H52" s="1826"/>
      <c r="I52" s="1826"/>
      <c r="J52" s="1826"/>
      <c r="K52" s="1826"/>
      <c r="L52" s="1826"/>
      <c r="M52" s="1826"/>
    </row>
    <row r="53" spans="1:13" ht="74" customHeight="1">
      <c r="A53" s="989">
        <f>A52+1</f>
        <v>2</v>
      </c>
      <c r="B53" s="989" t="s">
        <v>1303</v>
      </c>
      <c r="C53" s="989"/>
      <c r="D53" s="989" t="s">
        <v>1337</v>
      </c>
      <c r="E53" s="989"/>
      <c r="F53" s="989"/>
      <c r="G53" s="1828" t="s">
        <v>1761</v>
      </c>
      <c r="H53" s="1828"/>
      <c r="I53" s="1828"/>
      <c r="J53" s="1828"/>
      <c r="K53" s="1828"/>
      <c r="L53" s="1828"/>
      <c r="M53" s="1828"/>
    </row>
    <row r="54" spans="1:13" ht="74" customHeight="1">
      <c r="A54" s="989">
        <f>A53+1</f>
        <v>3</v>
      </c>
      <c r="B54" s="989" t="s">
        <v>1304</v>
      </c>
      <c r="C54" s="989"/>
      <c r="D54" s="989" t="s">
        <v>1333</v>
      </c>
      <c r="E54" s="989"/>
      <c r="F54" s="989"/>
      <c r="G54" s="1828" t="s">
        <v>1762</v>
      </c>
      <c r="H54" s="1828"/>
      <c r="I54" s="1828"/>
      <c r="J54" s="1828"/>
      <c r="K54" s="1828"/>
      <c r="L54" s="1828"/>
      <c r="M54" s="1828"/>
    </row>
    <row r="55" spans="1:13" ht="105" customHeight="1">
      <c r="A55" s="989">
        <f>A54+1</f>
        <v>4</v>
      </c>
      <c r="B55" s="989" t="s">
        <v>1300</v>
      </c>
      <c r="C55" s="989"/>
      <c r="D55" s="989" t="s">
        <v>1334</v>
      </c>
      <c r="E55" s="989"/>
      <c r="F55" s="989"/>
      <c r="G55" s="1828" t="s">
        <v>1763</v>
      </c>
      <c r="H55" s="1828"/>
      <c r="I55" s="1828"/>
      <c r="J55" s="1828"/>
      <c r="K55" s="1828"/>
      <c r="L55" s="1828"/>
      <c r="M55" s="1828"/>
    </row>
    <row r="56" spans="1:13" ht="84" customHeight="1">
      <c r="A56" s="989">
        <f>A55+1</f>
        <v>5</v>
      </c>
      <c r="B56" s="989" t="s">
        <v>1305</v>
      </c>
      <c r="C56" s="989"/>
      <c r="D56" s="989" t="s">
        <v>1335</v>
      </c>
      <c r="E56" s="989"/>
      <c r="F56" s="989"/>
      <c r="G56" s="1828" t="s">
        <v>1761</v>
      </c>
      <c r="H56" s="1828"/>
      <c r="I56" s="1828"/>
      <c r="J56" s="1828"/>
      <c r="K56" s="1828"/>
      <c r="L56" s="1828"/>
      <c r="M56" s="1828"/>
    </row>
    <row r="57" spans="1:13" ht="101" customHeight="1">
      <c r="A57" s="989">
        <v>6</v>
      </c>
      <c r="B57" s="989" t="s">
        <v>1306</v>
      </c>
      <c r="C57" s="989"/>
      <c r="D57" s="989" t="s">
        <v>1649</v>
      </c>
      <c r="E57" s="989"/>
      <c r="F57" s="989"/>
      <c r="G57" s="1828" t="s">
        <v>1764</v>
      </c>
      <c r="H57" s="1828"/>
      <c r="I57" s="1828"/>
      <c r="J57" s="1828"/>
      <c r="K57" s="1828"/>
      <c r="L57" s="1828"/>
      <c r="M57" s="1828"/>
    </row>
    <row r="59" spans="1:13" ht="15.5" customHeight="1"/>
    <row r="60" spans="1:13" ht="15.5" customHeight="1"/>
    <row r="64" spans="1:13" ht="15.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 ref="G57:M57"/>
    <mergeCell ref="N46:Q46"/>
    <mergeCell ref="G46:M46"/>
    <mergeCell ref="G47:M47"/>
    <mergeCell ref="G51:M51"/>
    <mergeCell ref="G52:M52"/>
    <mergeCell ref="G48:M48"/>
    <mergeCell ref="G49:M49"/>
    <mergeCell ref="G50:M50"/>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71" zoomScale="80" zoomScaleNormal="80" workbookViewId="0">
      <selection activeCell="L84" sqref="L84"/>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52" t="s">
        <v>64</v>
      </c>
      <c r="B1" s="1852"/>
      <c r="C1" s="1852"/>
      <c r="D1" s="1852"/>
      <c r="E1" s="1852"/>
      <c r="F1" s="1852"/>
      <c r="G1" s="1852"/>
    </row>
    <row r="2" spans="1:7" ht="15.5">
      <c r="A2" s="1853" t="s">
        <v>65</v>
      </c>
      <c r="B2" s="1853"/>
      <c r="C2" s="1853"/>
      <c r="D2" s="1853"/>
      <c r="E2" s="1853"/>
      <c r="F2" s="1853"/>
      <c r="G2" s="1853"/>
    </row>
    <row r="3" spans="1:7" ht="15.5">
      <c r="A3" s="1853" t="s">
        <v>66</v>
      </c>
      <c r="B3" s="1853"/>
      <c r="C3" s="1853"/>
      <c r="D3" s="1853"/>
      <c r="E3" s="1853"/>
      <c r="F3" s="1853"/>
      <c r="G3" s="1853"/>
    </row>
    <row r="4" spans="1:7" ht="18.5">
      <c r="A4" s="1854" t="s">
        <v>67</v>
      </c>
      <c r="B4" s="1854"/>
      <c r="C4" s="1854"/>
      <c r="D4" s="1854"/>
      <c r="E4" s="1854"/>
      <c r="F4" s="1854"/>
      <c r="G4" s="1854"/>
    </row>
    <row r="5" spans="1:7" ht="29" hidden="1">
      <c r="A5" s="351" t="s">
        <v>68</v>
      </c>
      <c r="B5" s="351" t="s">
        <v>69</v>
      </c>
      <c r="C5" s="351" t="s">
        <v>70</v>
      </c>
      <c r="D5" s="351" t="s">
        <v>71</v>
      </c>
      <c r="E5" s="351" t="s">
        <v>72</v>
      </c>
      <c r="F5" s="351" t="s">
        <v>20</v>
      </c>
      <c r="G5" s="76"/>
    </row>
    <row r="6" spans="1:7" hidden="1">
      <c r="A6" s="76">
        <v>1</v>
      </c>
      <c r="B6" s="76" t="s">
        <v>73</v>
      </c>
      <c r="C6" s="76">
        <v>2.653</v>
      </c>
      <c r="D6" s="1850">
        <v>45684</v>
      </c>
      <c r="E6" s="1850">
        <v>45691</v>
      </c>
      <c r="F6" s="76" t="s">
        <v>74</v>
      </c>
      <c r="G6" s="76"/>
    </row>
    <row r="7" spans="1:7" hidden="1">
      <c r="A7" s="76">
        <f>A6+1</f>
        <v>2</v>
      </c>
      <c r="B7" s="76" t="s">
        <v>75</v>
      </c>
      <c r="C7" s="76">
        <v>5.31</v>
      </c>
      <c r="D7" s="1855"/>
      <c r="E7" s="1855"/>
      <c r="F7" s="76" t="s">
        <v>74</v>
      </c>
      <c r="G7" s="76"/>
    </row>
    <row r="8" spans="1:7" ht="43.5"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9"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850">
        <v>45715</v>
      </c>
      <c r="F11" s="76" t="s">
        <v>74</v>
      </c>
      <c r="G11" s="76"/>
    </row>
    <row r="12" spans="1:7" hidden="1">
      <c r="A12" s="76">
        <f>A11+1</f>
        <v>7</v>
      </c>
      <c r="B12" s="76" t="s">
        <v>83</v>
      </c>
      <c r="C12" s="76">
        <v>2.09</v>
      </c>
      <c r="D12" s="498">
        <v>45713</v>
      </c>
      <c r="E12" s="1850"/>
      <c r="F12" s="76" t="s">
        <v>74</v>
      </c>
      <c r="G12" s="76"/>
    </row>
    <row r="13" spans="1:7" hidden="1">
      <c r="A13" s="76">
        <f t="shared" si="0"/>
        <v>8</v>
      </c>
      <c r="B13" s="76" t="s">
        <v>84</v>
      </c>
      <c r="C13" s="76">
        <v>3.8929999999999998</v>
      </c>
      <c r="D13" s="498">
        <v>45713</v>
      </c>
      <c r="E13" s="1850"/>
      <c r="F13" s="76" t="s">
        <v>74</v>
      </c>
      <c r="G13" s="76"/>
    </row>
    <row r="14" spans="1:7" hidden="1">
      <c r="A14" s="76">
        <f t="shared" si="0"/>
        <v>9</v>
      </c>
      <c r="B14" s="76" t="s">
        <v>85</v>
      </c>
      <c r="C14" s="76">
        <v>6.9710000000000001</v>
      </c>
      <c r="D14" s="498">
        <v>45713</v>
      </c>
      <c r="E14" s="1850"/>
      <c r="F14" s="76" t="s">
        <v>74</v>
      </c>
      <c r="G14" s="76"/>
    </row>
    <row r="15" spans="1:7" hidden="1">
      <c r="A15" s="76">
        <f t="shared" si="0"/>
        <v>10</v>
      </c>
      <c r="B15" s="76" t="s">
        <v>86</v>
      </c>
      <c r="C15" s="76">
        <v>9.4949999999999992</v>
      </c>
      <c r="D15" s="498">
        <v>45721</v>
      </c>
      <c r="E15" s="835">
        <v>45722</v>
      </c>
      <c r="F15" s="76" t="s">
        <v>74</v>
      </c>
      <c r="G15" s="76"/>
    </row>
    <row r="16" spans="1:7" ht="58" hidden="1">
      <c r="A16" s="76">
        <f t="shared" si="0"/>
        <v>11</v>
      </c>
      <c r="B16" s="76" t="s">
        <v>87</v>
      </c>
      <c r="C16" s="76">
        <v>8.6969999999999992</v>
      </c>
      <c r="D16" s="496" t="s">
        <v>1112</v>
      </c>
      <c r="E16" s="76"/>
      <c r="F16" s="76" t="s">
        <v>81</v>
      </c>
      <c r="G16" s="1633" t="s">
        <v>1145</v>
      </c>
    </row>
    <row r="17" spans="1:7" hidden="1">
      <c r="A17" s="76">
        <f t="shared" si="0"/>
        <v>12</v>
      </c>
      <c r="B17" s="76" t="s">
        <v>88</v>
      </c>
      <c r="C17" s="76">
        <v>3.0840000000000001</v>
      </c>
      <c r="D17" s="76"/>
      <c r="E17" s="76"/>
      <c r="F17" s="1633" t="s">
        <v>81</v>
      </c>
      <c r="G17" s="76"/>
    </row>
    <row r="18" spans="1:7" hidden="1">
      <c r="A18" s="76">
        <f t="shared" si="0"/>
        <v>13</v>
      </c>
      <c r="B18" s="66" t="s">
        <v>90</v>
      </c>
      <c r="C18" s="76">
        <v>3.9630000000000001</v>
      </c>
      <c r="D18" s="76"/>
      <c r="E18" s="76"/>
      <c r="F18" s="1633" t="s">
        <v>81</v>
      </c>
      <c r="G18" s="361"/>
    </row>
    <row r="19" spans="1:7" hidden="1">
      <c r="A19" s="76">
        <f t="shared" si="0"/>
        <v>14</v>
      </c>
      <c r="B19" s="1634" t="s">
        <v>1101</v>
      </c>
      <c r="C19" s="76">
        <v>1.6559999999999999</v>
      </c>
      <c r="D19" s="76"/>
      <c r="E19" s="76"/>
      <c r="F19" s="1633" t="s">
        <v>81</v>
      </c>
      <c r="G19" s="361"/>
    </row>
    <row r="20" spans="1:7" hidden="1">
      <c r="A20" s="76">
        <f t="shared" si="0"/>
        <v>15</v>
      </c>
      <c r="B20" s="1634" t="s">
        <v>1102</v>
      </c>
      <c r="C20" s="76">
        <v>1.635</v>
      </c>
      <c r="D20" s="76"/>
      <c r="E20" s="76"/>
      <c r="F20" s="1633" t="s">
        <v>81</v>
      </c>
      <c r="G20" s="76"/>
    </row>
    <row r="21" spans="1:7" hidden="1">
      <c r="A21" s="76">
        <f t="shared" si="0"/>
        <v>16</v>
      </c>
      <c r="B21" s="76" t="s">
        <v>1098</v>
      </c>
      <c r="C21" s="76">
        <v>2.2210000000000001</v>
      </c>
      <c r="D21" s="76"/>
      <c r="E21" s="76"/>
      <c r="F21" s="1633" t="s">
        <v>81</v>
      </c>
      <c r="G21" s="76"/>
    </row>
    <row r="22" spans="1:7" ht="72.5" hidden="1">
      <c r="A22" s="76">
        <f t="shared" si="0"/>
        <v>17</v>
      </c>
      <c r="B22" s="76" t="s">
        <v>1097</v>
      </c>
      <c r="C22" s="76">
        <v>10.724</v>
      </c>
      <c r="D22" s="1635" t="s">
        <v>1326</v>
      </c>
      <c r="E22" s="76"/>
      <c r="F22" s="76" t="s">
        <v>81</v>
      </c>
      <c r="G22" s="1633" t="s">
        <v>1145</v>
      </c>
    </row>
    <row r="23" spans="1:7" ht="72.5" hidden="1">
      <c r="A23" s="76">
        <f t="shared" si="0"/>
        <v>18</v>
      </c>
      <c r="B23" s="1633" t="s">
        <v>1095</v>
      </c>
      <c r="C23" s="76">
        <v>3.6659999999999999</v>
      </c>
      <c r="D23" s="1635" t="s">
        <v>1327</v>
      </c>
      <c r="E23" s="76"/>
      <c r="F23" s="76" t="s">
        <v>81</v>
      </c>
      <c r="G23" s="1633" t="s">
        <v>1145</v>
      </c>
    </row>
    <row r="24" spans="1:7" hidden="1">
      <c r="A24" s="76">
        <f t="shared" si="0"/>
        <v>19</v>
      </c>
      <c r="B24" s="1633" t="s">
        <v>1336</v>
      </c>
      <c r="C24" s="516">
        <v>4.88</v>
      </c>
      <c r="D24" s="76"/>
      <c r="E24" s="76"/>
      <c r="F24" s="1636" t="s">
        <v>81</v>
      </c>
      <c r="G24" s="76"/>
    </row>
    <row r="25" spans="1:7" hidden="1">
      <c r="A25" s="76">
        <f t="shared" si="0"/>
        <v>20</v>
      </c>
      <c r="B25" s="1633" t="s">
        <v>1286</v>
      </c>
      <c r="C25" s="76">
        <v>2.4740000000000002</v>
      </c>
      <c r="D25" s="498">
        <v>45765</v>
      </c>
      <c r="E25" s="76"/>
      <c r="F25" s="76" t="s">
        <v>81</v>
      </c>
      <c r="G25" s="76"/>
    </row>
    <row r="26" spans="1:7" hidden="1">
      <c r="A26" s="76">
        <f t="shared" si="0"/>
        <v>21</v>
      </c>
      <c r="B26" s="1633" t="s">
        <v>1117</v>
      </c>
      <c r="C26" s="76">
        <v>0.27500000000000002</v>
      </c>
      <c r="D26" s="498">
        <v>45752</v>
      </c>
      <c r="E26" s="76"/>
      <c r="F26" s="76" t="s">
        <v>81</v>
      </c>
      <c r="G26" s="76"/>
    </row>
    <row r="27" spans="1:7" hidden="1">
      <c r="A27" s="76">
        <f t="shared" si="0"/>
        <v>22</v>
      </c>
      <c r="B27" s="1633" t="s">
        <v>1096</v>
      </c>
      <c r="C27" s="76">
        <v>2.008</v>
      </c>
      <c r="D27" s="498">
        <v>45752</v>
      </c>
      <c r="E27" s="76"/>
      <c r="F27" s="76" t="s">
        <v>81</v>
      </c>
      <c r="G27" s="76"/>
    </row>
    <row r="28" spans="1:7" hidden="1">
      <c r="A28" s="76">
        <f t="shared" si="0"/>
        <v>23</v>
      </c>
      <c r="B28" s="1633" t="s">
        <v>1114</v>
      </c>
      <c r="C28" s="76">
        <v>0.223</v>
      </c>
      <c r="D28" s="498">
        <v>45752</v>
      </c>
      <c r="E28" s="76"/>
      <c r="F28" s="76" t="s">
        <v>81</v>
      </c>
      <c r="G28" s="76"/>
    </row>
    <row r="29" spans="1:7" hidden="1">
      <c r="A29" s="76">
        <f t="shared" si="0"/>
        <v>24</v>
      </c>
      <c r="B29" s="1633" t="s">
        <v>1099</v>
      </c>
      <c r="C29" s="76">
        <v>2.7309999999999999</v>
      </c>
      <c r="D29" s="498">
        <v>45752</v>
      </c>
      <c r="E29" s="76"/>
      <c r="F29" s="76" t="s">
        <v>81</v>
      </c>
      <c r="G29" s="76"/>
    </row>
    <row r="30" spans="1:7" hidden="1">
      <c r="A30" s="76">
        <f t="shared" si="0"/>
        <v>25</v>
      </c>
      <c r="B30" s="1633" t="s">
        <v>1116</v>
      </c>
      <c r="C30" s="76">
        <v>1.7170000000000001</v>
      </c>
      <c r="D30" s="498">
        <v>45752</v>
      </c>
      <c r="E30" s="76"/>
      <c r="F30" s="76" t="s">
        <v>81</v>
      </c>
      <c r="G30" s="76"/>
    </row>
    <row r="31" spans="1:7" hidden="1">
      <c r="A31" s="76">
        <f t="shared" si="0"/>
        <v>26</v>
      </c>
      <c r="B31" s="1633" t="s">
        <v>1115</v>
      </c>
      <c r="C31" s="76">
        <v>1.0680000000000001</v>
      </c>
      <c r="D31" s="498">
        <v>45752</v>
      </c>
      <c r="E31" s="76"/>
      <c r="F31" s="76" t="s">
        <v>81</v>
      </c>
      <c r="G31" s="76"/>
    </row>
    <row r="32" spans="1:7" hidden="1">
      <c r="A32" s="76">
        <f t="shared" si="0"/>
        <v>27</v>
      </c>
      <c r="B32" s="1633" t="s">
        <v>1113</v>
      </c>
      <c r="C32" s="76">
        <v>2.8730000000000002</v>
      </c>
      <c r="D32" s="498">
        <v>45752</v>
      </c>
      <c r="E32" s="76"/>
      <c r="F32" s="76" t="s">
        <v>81</v>
      </c>
      <c r="G32" s="76"/>
    </row>
    <row r="33" spans="1:8" hidden="1">
      <c r="A33" s="76"/>
      <c r="B33" s="1633"/>
      <c r="C33" s="76"/>
      <c r="D33" s="498"/>
      <c r="E33" s="76"/>
      <c r="F33" s="76"/>
      <c r="G33" s="76"/>
    </row>
    <row r="34" spans="1:8" hidden="1">
      <c r="A34" s="76">
        <f>A32+1</f>
        <v>28</v>
      </c>
      <c r="B34" s="1633" t="s">
        <v>1319</v>
      </c>
      <c r="C34" s="76">
        <v>19.57</v>
      </c>
      <c r="D34" s="1633" t="s">
        <v>1325</v>
      </c>
      <c r="E34" s="76"/>
      <c r="F34" s="1633" t="s">
        <v>1318</v>
      </c>
      <c r="G34" s="76"/>
    </row>
    <row r="35" spans="1:8" hidden="1">
      <c r="A35" s="76">
        <f>A34+1</f>
        <v>29</v>
      </c>
      <c r="B35" s="1636" t="s">
        <v>1293</v>
      </c>
      <c r="C35" s="513">
        <v>2.6179999999999999</v>
      </c>
      <c r="D35" s="498">
        <v>45781</v>
      </c>
      <c r="E35" s="76"/>
      <c r="F35" s="66" t="s">
        <v>89</v>
      </c>
      <c r="G35" s="76"/>
    </row>
    <row r="36" spans="1:8" hidden="1">
      <c r="A36" s="76">
        <f>A35+1</f>
        <v>30</v>
      </c>
      <c r="B36" s="1633" t="s">
        <v>1324</v>
      </c>
      <c r="C36" s="76">
        <v>18.193000000000001</v>
      </c>
      <c r="D36" s="498">
        <v>45805</v>
      </c>
      <c r="E36" s="76"/>
      <c r="F36" s="1634" t="s">
        <v>89</v>
      </c>
      <c r="G36" s="76"/>
    </row>
    <row r="37" spans="1:8" hidden="1">
      <c r="A37" s="76"/>
      <c r="B37" s="1633"/>
      <c r="C37" s="76"/>
      <c r="D37" s="498"/>
      <c r="E37" s="76"/>
      <c r="F37" s="1634"/>
      <c r="G37" s="76"/>
    </row>
    <row r="38" spans="1:8" hidden="1">
      <c r="A38" s="76"/>
      <c r="B38" s="1633"/>
      <c r="C38" s="76"/>
      <c r="D38" s="498"/>
      <c r="E38" s="76"/>
      <c r="F38" s="163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30" t="s">
        <v>1633</v>
      </c>
    </row>
    <row r="46" spans="1:8" hidden="1">
      <c r="A46" s="314">
        <f>A45+1</f>
        <v>2</v>
      </c>
      <c r="B46" s="314" t="s">
        <v>1127</v>
      </c>
      <c r="C46" s="423">
        <v>45684</v>
      </c>
      <c r="D46" s="424">
        <v>7.9619999999999997</v>
      </c>
      <c r="E46" s="423" t="s">
        <v>1128</v>
      </c>
      <c r="F46" s="425">
        <v>45691</v>
      </c>
      <c r="G46" s="424">
        <v>7.9619999999999997</v>
      </c>
      <c r="H46" s="1630" t="s">
        <v>1633</v>
      </c>
    </row>
    <row r="47" spans="1:8" s="564" customFormat="1" hidden="1">
      <c r="A47" s="1044">
        <f t="shared" ref="A47:A56" si="1">A46+1</f>
        <v>3</v>
      </c>
      <c r="B47" s="1044" t="s">
        <v>1129</v>
      </c>
      <c r="C47" s="1045">
        <v>45709</v>
      </c>
      <c r="D47" s="1046">
        <v>3.0840000000000001</v>
      </c>
      <c r="E47" s="1045" t="s">
        <v>1130</v>
      </c>
      <c r="F47" s="1047">
        <v>45712</v>
      </c>
      <c r="G47" s="1046">
        <v>3.0840000000000001</v>
      </c>
      <c r="H47" s="1637" t="s">
        <v>1634</v>
      </c>
    </row>
    <row r="48" spans="1:8" s="564" customFormat="1" hidden="1">
      <c r="A48" s="1044">
        <f t="shared" si="1"/>
        <v>4</v>
      </c>
      <c r="B48" s="1044" t="s">
        <v>1132</v>
      </c>
      <c r="C48" s="1045">
        <v>45703</v>
      </c>
      <c r="D48" s="1046">
        <v>19.672000000000001</v>
      </c>
      <c r="E48" s="1045" t="s">
        <v>1133</v>
      </c>
      <c r="F48" s="1047">
        <v>45713</v>
      </c>
      <c r="G48" s="1046">
        <v>19.672000000000001</v>
      </c>
      <c r="H48" s="1637" t="s">
        <v>1634</v>
      </c>
    </row>
    <row r="49" spans="1:8" s="564" customFormat="1" hidden="1">
      <c r="A49" s="1044">
        <f t="shared" si="1"/>
        <v>5</v>
      </c>
      <c r="B49" s="1044" t="s">
        <v>1135</v>
      </c>
      <c r="C49" s="1045">
        <v>45713</v>
      </c>
      <c r="D49" s="1046">
        <v>14.016999999999999</v>
      </c>
      <c r="E49" s="1045" t="s">
        <v>1136</v>
      </c>
      <c r="F49" s="1047">
        <v>45715</v>
      </c>
      <c r="G49" s="1046">
        <v>14.016999999999999</v>
      </c>
      <c r="H49" s="1637" t="s">
        <v>1634</v>
      </c>
    </row>
    <row r="50" spans="1:8" hidden="1">
      <c r="A50" s="314">
        <f t="shared" si="1"/>
        <v>6</v>
      </c>
      <c r="B50" s="314" t="s">
        <v>1137</v>
      </c>
      <c r="C50" s="423">
        <v>45721</v>
      </c>
      <c r="D50" s="424">
        <v>9.4949999999999992</v>
      </c>
      <c r="E50" s="423" t="s">
        <v>1138</v>
      </c>
      <c r="F50" s="425">
        <v>45722</v>
      </c>
      <c r="G50" s="424">
        <v>9.4949999999999992</v>
      </c>
      <c r="H50" s="1630" t="s">
        <v>1635</v>
      </c>
    </row>
    <row r="51" spans="1:8" s="564" customFormat="1" hidden="1">
      <c r="A51" s="1044">
        <f t="shared" si="1"/>
        <v>7</v>
      </c>
      <c r="B51" s="1044" t="s">
        <v>1139</v>
      </c>
      <c r="C51" s="1045">
        <v>45751</v>
      </c>
      <c r="D51" s="1046">
        <v>8.6969999999999992</v>
      </c>
      <c r="E51" s="1638" t="s">
        <v>1292</v>
      </c>
      <c r="F51" s="1047">
        <v>45763</v>
      </c>
      <c r="G51" s="1046">
        <v>8.6969999999999992</v>
      </c>
      <c r="H51" s="1637" t="s">
        <v>1636</v>
      </c>
    </row>
    <row r="52" spans="1:8" s="564" customFormat="1" hidden="1">
      <c r="A52" s="1044">
        <f t="shared" si="1"/>
        <v>8</v>
      </c>
      <c r="B52" s="1044" t="s">
        <v>1141</v>
      </c>
      <c r="C52" s="1045">
        <v>45742</v>
      </c>
      <c r="D52" s="1046">
        <v>14.39</v>
      </c>
      <c r="E52" s="1045" t="s">
        <v>1142</v>
      </c>
      <c r="F52" s="1047">
        <v>45763</v>
      </c>
      <c r="G52" s="1046">
        <v>14.39</v>
      </c>
      <c r="H52" s="1637"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1639" t="s">
        <v>1308</v>
      </c>
      <c r="D54" s="424">
        <v>19.57</v>
      </c>
      <c r="E54" s="1640"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41" t="s">
        <v>1339</v>
      </c>
      <c r="C58" s="423">
        <v>45802</v>
      </c>
      <c r="D58" s="424">
        <v>5.6189999999999998</v>
      </c>
      <c r="E58" s="1631" t="s">
        <v>1346</v>
      </c>
      <c r="F58" s="424"/>
      <c r="G58" s="424"/>
    </row>
    <row r="59" spans="1:8" hidden="1">
      <c r="A59" s="314">
        <f>A58+1</f>
        <v>15</v>
      </c>
      <c r="B59" s="1642" t="s">
        <v>1310</v>
      </c>
      <c r="C59" s="423">
        <v>45794</v>
      </c>
      <c r="D59" s="424">
        <v>3.95</v>
      </c>
      <c r="E59" s="1640" t="s">
        <v>1311</v>
      </c>
      <c r="F59" s="425">
        <v>45810</v>
      </c>
      <c r="G59" s="424"/>
    </row>
    <row r="60" spans="1:8" hidden="1">
      <c r="A60" s="314">
        <f>A59+1</f>
        <v>16</v>
      </c>
      <c r="B60" s="1641" t="s">
        <v>1340</v>
      </c>
      <c r="C60" s="423">
        <v>45802</v>
      </c>
      <c r="D60" s="424">
        <v>1.635</v>
      </c>
      <c r="E60" s="423" t="s">
        <v>1341</v>
      </c>
      <c r="F60" s="424"/>
      <c r="G60" s="424"/>
    </row>
    <row r="61" spans="1:8" hidden="1">
      <c r="A61" s="314">
        <f>A60+1</f>
        <v>17</v>
      </c>
      <c r="B61" s="1641" t="s">
        <v>1328</v>
      </c>
      <c r="C61" s="423">
        <v>45802</v>
      </c>
      <c r="D61" s="424">
        <v>4.88</v>
      </c>
      <c r="E61" s="1640"/>
      <c r="F61" s="424"/>
      <c r="G61" s="424"/>
    </row>
    <row r="62" spans="1:8" hidden="1">
      <c r="A62" s="314"/>
      <c r="B62" s="1642"/>
      <c r="C62" s="423"/>
      <c r="D62" s="424"/>
      <c r="E62" s="423"/>
      <c r="F62" s="424"/>
      <c r="G62" s="424"/>
    </row>
    <row r="63" spans="1:8" hidden="1">
      <c r="A63" s="1851" t="s">
        <v>1144</v>
      </c>
      <c r="B63" s="1851"/>
      <c r="C63" s="352"/>
      <c r="D63" s="352">
        <f>SUM(D45:D61)</f>
        <v>151.91599999999997</v>
      </c>
      <c r="E63" s="352"/>
      <c r="F63" s="352"/>
      <c r="G63" s="352">
        <f>SUM(G45:G62)</f>
        <v>97.59</v>
      </c>
    </row>
    <row r="64" spans="1:8" hidden="1">
      <c r="A64" s="422"/>
      <c r="B64" s="422"/>
      <c r="C64" s="352"/>
      <c r="D64" s="352"/>
      <c r="E64" s="352"/>
      <c r="F64" s="352"/>
      <c r="G64" s="352"/>
    </row>
    <row r="65" spans="1:8">
      <c r="A65" s="1851"/>
      <c r="B65" s="1851"/>
      <c r="C65" s="1851"/>
      <c r="D65" s="1851"/>
      <c r="E65" s="1851"/>
      <c r="F65" s="1851"/>
      <c r="G65" s="1851"/>
    </row>
    <row r="66" spans="1:8" ht="15.5">
      <c r="A66" s="1838" t="s">
        <v>1363</v>
      </c>
      <c r="B66" s="1839"/>
      <c r="C66" s="1839"/>
      <c r="D66" s="1839"/>
      <c r="E66" s="1839"/>
      <c r="F66" s="1839"/>
      <c r="G66" s="1840"/>
    </row>
    <row r="67" spans="1:8" ht="29">
      <c r="A67" s="352" t="s">
        <v>1527</v>
      </c>
      <c r="B67" s="422" t="s">
        <v>1364</v>
      </c>
      <c r="C67" s="422" t="s">
        <v>1366</v>
      </c>
      <c r="D67" s="422" t="s">
        <v>1367</v>
      </c>
      <c r="E67" s="422" t="s">
        <v>1368</v>
      </c>
      <c r="F67" s="422" t="s">
        <v>1369</v>
      </c>
      <c r="G67" s="352" t="s">
        <v>20</v>
      </c>
      <c r="H67" s="1631" t="s">
        <v>1714</v>
      </c>
    </row>
    <row r="68" spans="1:8" ht="39.5" customHeight="1">
      <c r="A68" s="541">
        <v>1</v>
      </c>
      <c r="B68" s="902" t="s">
        <v>1048</v>
      </c>
      <c r="C68" s="902" t="s">
        <v>2061</v>
      </c>
      <c r="D68" s="903">
        <v>1.609</v>
      </c>
      <c r="E68" s="309"/>
      <c r="F68" s="309"/>
      <c r="G68" s="625" t="s">
        <v>2062</v>
      </c>
      <c r="H68" s="310"/>
    </row>
    <row r="69" spans="1:8" ht="16.5" customHeight="1">
      <c r="A69" s="541">
        <v>2</v>
      </c>
      <c r="B69" s="902" t="s">
        <v>1048</v>
      </c>
      <c r="C69" s="902" t="s">
        <v>2063</v>
      </c>
      <c r="D69" s="903">
        <v>3.6190000000000002</v>
      </c>
      <c r="E69" s="322" t="s">
        <v>2078</v>
      </c>
      <c r="F69" s="322" t="s">
        <v>1530</v>
      </c>
      <c r="G69" s="625" t="s">
        <v>74</v>
      </c>
      <c r="H69" s="310"/>
    </row>
    <row r="70" spans="1:8" ht="22" customHeight="1">
      <c r="A70" s="541">
        <v>3</v>
      </c>
      <c r="B70" s="902" t="s">
        <v>1048</v>
      </c>
      <c r="C70" s="902" t="s">
        <v>2064</v>
      </c>
      <c r="D70" s="903">
        <v>5.3739999999999997</v>
      </c>
      <c r="E70" s="322"/>
      <c r="F70" s="322"/>
      <c r="G70" s="625" t="s">
        <v>78</v>
      </c>
      <c r="H70" s="310"/>
    </row>
    <row r="71" spans="1:8">
      <c r="A71" s="541">
        <v>4</v>
      </c>
      <c r="B71" s="335" t="s">
        <v>1048</v>
      </c>
      <c r="C71" s="335" t="s">
        <v>1408</v>
      </c>
      <c r="D71" s="1704">
        <v>8.7159999999999993</v>
      </c>
      <c r="E71" s="322"/>
      <c r="F71" s="322"/>
      <c r="G71" s="625" t="s">
        <v>1643</v>
      </c>
      <c r="H71" s="310"/>
    </row>
    <row r="72" spans="1:8">
      <c r="A72" s="541">
        <f>A71+1</f>
        <v>5</v>
      </c>
      <c r="B72" s="335"/>
      <c r="C72" s="335" t="s">
        <v>1373</v>
      </c>
      <c r="D72" s="804">
        <v>19.571999999999999</v>
      </c>
      <c r="E72" s="556" t="s">
        <v>1374</v>
      </c>
      <c r="F72" s="556"/>
      <c r="G72" s="625" t="s">
        <v>1632</v>
      </c>
      <c r="H72" s="1631" t="s">
        <v>1636</v>
      </c>
    </row>
    <row r="73" spans="1:8">
      <c r="A73" s="541">
        <f t="shared" ref="A73:A91" si="2">A72+1</f>
        <v>6</v>
      </c>
      <c r="B73" s="1643" t="s">
        <v>1054</v>
      </c>
      <c r="C73" s="335" t="s">
        <v>1484</v>
      </c>
      <c r="D73" s="804">
        <v>2.6160000000000001</v>
      </c>
      <c r="E73" s="556" t="s">
        <v>1374</v>
      </c>
      <c r="F73" s="556"/>
      <c r="G73" s="625" t="s">
        <v>1637</v>
      </c>
      <c r="H73" s="310"/>
    </row>
    <row r="74" spans="1:8">
      <c r="A74" s="541">
        <f t="shared" si="2"/>
        <v>7</v>
      </c>
      <c r="B74" s="335" t="s">
        <v>1048</v>
      </c>
      <c r="C74" s="902" t="s">
        <v>1639</v>
      </c>
      <c r="D74" s="801">
        <v>1.4279999999999999</v>
      </c>
      <c r="E74" s="556" t="s">
        <v>1374</v>
      </c>
      <c r="F74" s="904"/>
      <c r="G74" s="625" t="s">
        <v>1698</v>
      </c>
      <c r="H74" s="310"/>
    </row>
    <row r="75" spans="1:8">
      <c r="A75" s="541">
        <f t="shared" si="2"/>
        <v>8</v>
      </c>
      <c r="B75" s="335" t="s">
        <v>1048</v>
      </c>
      <c r="C75" s="335" t="s">
        <v>1640</v>
      </c>
      <c r="D75" s="804">
        <v>16.760000000000002</v>
      </c>
      <c r="E75" s="565"/>
      <c r="F75" s="904"/>
      <c r="G75" s="625" t="s">
        <v>1637</v>
      </c>
      <c r="H75" s="310"/>
    </row>
    <row r="76" spans="1:8" ht="34.5" customHeight="1">
      <c r="A76" s="541">
        <f t="shared" si="2"/>
        <v>9</v>
      </c>
      <c r="B76" s="335"/>
      <c r="C76" s="335" t="s">
        <v>1378</v>
      </c>
      <c r="D76" s="804">
        <v>6.6589999999999998</v>
      </c>
      <c r="E76" s="541" t="s">
        <v>1530</v>
      </c>
      <c r="F76" s="556"/>
      <c r="G76" s="625" t="s">
        <v>1406</v>
      </c>
      <c r="H76" s="1631" t="s">
        <v>1636</v>
      </c>
    </row>
    <row r="77" spans="1:8">
      <c r="A77" s="541">
        <f t="shared" si="2"/>
        <v>10</v>
      </c>
      <c r="B77" s="902" t="s">
        <v>1048</v>
      </c>
      <c r="C77" s="902" t="s">
        <v>1379</v>
      </c>
      <c r="D77" s="905">
        <v>3.1869999999999998</v>
      </c>
      <c r="E77" s="556" t="s">
        <v>1374</v>
      </c>
      <c r="F77" s="904"/>
      <c r="G77" s="901" t="s">
        <v>1406</v>
      </c>
      <c r="H77" s="310"/>
    </row>
    <row r="78" spans="1:8">
      <c r="A78" s="541">
        <f t="shared" si="2"/>
        <v>11</v>
      </c>
      <c r="B78" s="335"/>
      <c r="C78" s="335" t="s">
        <v>1382</v>
      </c>
      <c r="D78" s="976">
        <v>1.0509999999999999</v>
      </c>
      <c r="E78" s="556" t="s">
        <v>1530</v>
      </c>
      <c r="F78" s="556"/>
      <c r="G78" s="625" t="s">
        <v>1406</v>
      </c>
      <c r="H78" s="1631" t="s">
        <v>1636</v>
      </c>
    </row>
    <row r="79" spans="1:8">
      <c r="A79" s="541">
        <f t="shared" si="2"/>
        <v>12</v>
      </c>
      <c r="B79" s="1841"/>
      <c r="C79" s="335" t="s">
        <v>1383</v>
      </c>
      <c r="D79" s="804">
        <v>7.9619999999999997</v>
      </c>
      <c r="E79" s="556" t="s">
        <v>1530</v>
      </c>
      <c r="F79" s="541"/>
      <c r="G79" s="625" t="s">
        <v>74</v>
      </c>
      <c r="H79" s="1631" t="s">
        <v>1633</v>
      </c>
    </row>
    <row r="80" spans="1:8">
      <c r="A80" s="541">
        <f t="shared" si="2"/>
        <v>13</v>
      </c>
      <c r="B80" s="1842"/>
      <c r="C80" s="335" t="s">
        <v>1385</v>
      </c>
      <c r="D80" s="804">
        <v>19.567</v>
      </c>
      <c r="E80" s="556" t="s">
        <v>1530</v>
      </c>
      <c r="F80" s="541"/>
      <c r="G80" s="625" t="s">
        <v>74</v>
      </c>
      <c r="H80" s="1631" t="s">
        <v>1636</v>
      </c>
    </row>
    <row r="81" spans="1:8">
      <c r="A81" s="541">
        <f t="shared" si="2"/>
        <v>14</v>
      </c>
      <c r="B81" s="1842"/>
      <c r="C81" s="335" t="s">
        <v>1386</v>
      </c>
      <c r="D81" s="804">
        <v>20.274000000000001</v>
      </c>
      <c r="E81" s="556" t="s">
        <v>1530</v>
      </c>
      <c r="F81" s="541"/>
      <c r="G81" s="625" t="s">
        <v>74</v>
      </c>
      <c r="H81" s="1631" t="s">
        <v>1633</v>
      </c>
    </row>
    <row r="82" spans="1:8">
      <c r="A82" s="541">
        <f t="shared" si="2"/>
        <v>15</v>
      </c>
      <c r="B82" s="1842"/>
      <c r="C82" s="335" t="s">
        <v>1387</v>
      </c>
      <c r="D82" s="804">
        <v>3.0840000000000001</v>
      </c>
      <c r="E82" s="556" t="s">
        <v>1530</v>
      </c>
      <c r="F82" s="541"/>
      <c r="G82" s="625" t="s">
        <v>74</v>
      </c>
      <c r="H82" s="1631" t="s">
        <v>1634</v>
      </c>
    </row>
    <row r="83" spans="1:8">
      <c r="A83" s="541">
        <f t="shared" si="2"/>
        <v>16</v>
      </c>
      <c r="B83" s="1842"/>
      <c r="C83" s="335" t="s">
        <v>1388</v>
      </c>
      <c r="D83" s="804">
        <v>14.119</v>
      </c>
      <c r="E83" s="556" t="s">
        <v>1530</v>
      </c>
      <c r="F83" s="541"/>
      <c r="G83" s="625" t="s">
        <v>74</v>
      </c>
      <c r="H83" s="1631" t="s">
        <v>1634</v>
      </c>
    </row>
    <row r="84" spans="1:8">
      <c r="A84" s="541">
        <f t="shared" si="2"/>
        <v>17</v>
      </c>
      <c r="B84" s="1842"/>
      <c r="C84" s="335" t="s">
        <v>1389</v>
      </c>
      <c r="D84" s="804">
        <v>9.4949999999999992</v>
      </c>
      <c r="E84" s="556" t="s">
        <v>1530</v>
      </c>
      <c r="F84" s="541"/>
      <c r="G84" s="625" t="s">
        <v>74</v>
      </c>
      <c r="H84" s="1631" t="s">
        <v>1635</v>
      </c>
    </row>
    <row r="85" spans="1:8">
      <c r="A85" s="541">
        <f t="shared" si="2"/>
        <v>18</v>
      </c>
      <c r="B85" s="1843"/>
      <c r="C85" s="335" t="s">
        <v>1390</v>
      </c>
      <c r="D85" s="804">
        <v>8.6929999999999996</v>
      </c>
      <c r="E85" s="556" t="s">
        <v>1530</v>
      </c>
      <c r="F85" s="541"/>
      <c r="G85" s="625" t="s">
        <v>74</v>
      </c>
      <c r="H85" s="1631" t="s">
        <v>1636</v>
      </c>
    </row>
    <row r="86" spans="1:8">
      <c r="A86" s="541">
        <f t="shared" si="2"/>
        <v>19</v>
      </c>
      <c r="B86" s="335" t="s">
        <v>1048</v>
      </c>
      <c r="C86" s="335" t="s">
        <v>1411</v>
      </c>
      <c r="D86" s="804">
        <v>12.659000000000001</v>
      </c>
      <c r="E86" s="556" t="s">
        <v>1530</v>
      </c>
      <c r="F86" s="556"/>
      <c r="G86" s="625" t="s">
        <v>1631</v>
      </c>
      <c r="H86" s="1631" t="s">
        <v>1636</v>
      </c>
    </row>
    <row r="87" spans="1:8">
      <c r="A87" s="541">
        <f t="shared" si="2"/>
        <v>20</v>
      </c>
      <c r="B87" s="335" t="s">
        <v>1048</v>
      </c>
      <c r="C87" s="335" t="s">
        <v>1395</v>
      </c>
      <c r="D87" s="804">
        <v>14.391999999999999</v>
      </c>
      <c r="E87" s="556" t="s">
        <v>1530</v>
      </c>
      <c r="F87" s="541"/>
      <c r="G87" s="625" t="s">
        <v>74</v>
      </c>
      <c r="H87" s="1631" t="s">
        <v>1636</v>
      </c>
    </row>
    <row r="88" spans="1:8">
      <c r="A88" s="541">
        <f t="shared" si="2"/>
        <v>21</v>
      </c>
      <c r="B88" s="335" t="s">
        <v>1048</v>
      </c>
      <c r="C88" s="335" t="s">
        <v>1532</v>
      </c>
      <c r="D88" s="804">
        <v>6.3209999999999997</v>
      </c>
      <c r="E88" s="556" t="s">
        <v>1530</v>
      </c>
      <c r="F88" s="556"/>
      <c r="G88" s="625" t="s">
        <v>74</v>
      </c>
      <c r="H88" s="1631" t="s">
        <v>1636</v>
      </c>
    </row>
    <row r="89" spans="1:8">
      <c r="A89" s="541">
        <f t="shared" si="2"/>
        <v>22</v>
      </c>
      <c r="B89" s="1643" t="s">
        <v>1054</v>
      </c>
      <c r="C89" s="335" t="s">
        <v>1533</v>
      </c>
      <c r="D89" s="804">
        <v>0.73199999999999998</v>
      </c>
      <c r="E89" s="556" t="s">
        <v>1530</v>
      </c>
      <c r="F89" s="906"/>
      <c r="G89" s="625" t="s">
        <v>1698</v>
      </c>
      <c r="H89" s="310"/>
    </row>
    <row r="90" spans="1:8">
      <c r="A90" s="541">
        <f t="shared" si="2"/>
        <v>23</v>
      </c>
      <c r="B90" s="902" t="s">
        <v>1048</v>
      </c>
      <c r="C90" s="902" t="s">
        <v>1534</v>
      </c>
      <c r="D90" s="801">
        <v>0.218</v>
      </c>
      <c r="E90" s="556" t="s">
        <v>1530</v>
      </c>
      <c r="F90" s="906"/>
      <c r="G90" s="625" t="s">
        <v>1698</v>
      </c>
      <c r="H90" s="310"/>
    </row>
    <row r="91" spans="1:8">
      <c r="A91" s="541">
        <f t="shared" si="2"/>
        <v>24</v>
      </c>
      <c r="B91" s="931" t="s">
        <v>1054</v>
      </c>
      <c r="C91" s="902" t="s">
        <v>1536</v>
      </c>
      <c r="D91" s="801">
        <v>0.57099999999999995</v>
      </c>
      <c r="E91" s="556" t="s">
        <v>1530</v>
      </c>
      <c r="F91" s="906"/>
      <c r="G91" s="625" t="s">
        <v>1698</v>
      </c>
      <c r="H91" s="310"/>
    </row>
    <row r="92" spans="1:8">
      <c r="A92" s="1844"/>
      <c r="B92" s="1845"/>
      <c r="C92" s="352" t="s">
        <v>1402</v>
      </c>
      <c r="D92" s="907">
        <f>SUM(D68:D91)</f>
        <v>188.678</v>
      </c>
      <c r="E92" s="1846"/>
      <c r="F92" s="1847"/>
      <c r="G92" s="1848"/>
      <c r="H92" s="310"/>
    </row>
    <row r="93" spans="1:8">
      <c r="A93" s="1849"/>
      <c r="B93" s="1849"/>
      <c r="C93" s="1849"/>
      <c r="D93" s="1849"/>
      <c r="E93" s="1849"/>
      <c r="F93" s="1849"/>
      <c r="G93" s="1849"/>
    </row>
    <row r="94" spans="1:8" ht="18.5">
      <c r="A94" s="1832" t="s">
        <v>1402</v>
      </c>
      <c r="B94" s="1832"/>
      <c r="C94" s="1832"/>
      <c r="D94" s="1832"/>
      <c r="E94" s="908">
        <f>D92</f>
        <v>188.678</v>
      </c>
      <c r="F94" s="1630"/>
      <c r="G94" s="1644"/>
    </row>
    <row r="95" spans="1:8" ht="18.5">
      <c r="A95" s="1832" t="s">
        <v>1538</v>
      </c>
      <c r="B95" s="1832"/>
      <c r="C95" s="1832"/>
      <c r="D95" s="1832"/>
      <c r="E95" s="910">
        <v>188.678</v>
      </c>
      <c r="F95" s="1630"/>
      <c r="G95" s="1644"/>
    </row>
    <row r="96" spans="1:8" ht="18.5">
      <c r="A96" s="1832" t="s">
        <v>1539</v>
      </c>
      <c r="B96" s="1832"/>
      <c r="C96" s="1832"/>
      <c r="D96" s="1832"/>
      <c r="E96" s="910">
        <v>188.678</v>
      </c>
      <c r="F96" s="1630"/>
      <c r="G96" s="1644"/>
    </row>
    <row r="97" spans="1:7" ht="18.5">
      <c r="A97" s="1837" t="s">
        <v>1540</v>
      </c>
      <c r="B97" s="1837"/>
      <c r="C97" s="1837"/>
      <c r="D97" s="1837"/>
      <c r="E97" s="909">
        <f>E94-E95</f>
        <v>0</v>
      </c>
      <c r="F97" s="1630"/>
      <c r="G97" s="1644"/>
    </row>
    <row r="98" spans="1:7" ht="18.5">
      <c r="A98" s="1832" t="s">
        <v>1699</v>
      </c>
      <c r="B98" s="1832"/>
      <c r="C98" s="1832"/>
      <c r="D98" s="1832"/>
      <c r="E98" s="909">
        <f>E95-E96</f>
        <v>0</v>
      </c>
      <c r="F98" s="1630">
        <v>13.1</v>
      </c>
      <c r="G98" s="1644"/>
    </row>
    <row r="101" spans="1:7" ht="31.5" hidden="1" thickBot="1">
      <c r="A101" s="875" t="s">
        <v>1527</v>
      </c>
      <c r="B101" s="876" t="s">
        <v>1366</v>
      </c>
      <c r="C101" s="876" t="s">
        <v>1367</v>
      </c>
      <c r="D101" s="876" t="s">
        <v>1363</v>
      </c>
      <c r="E101" s="876" t="s">
        <v>1644</v>
      </c>
      <c r="F101" s="877" t="s">
        <v>20</v>
      </c>
    </row>
    <row r="102" spans="1:7" ht="117" hidden="1">
      <c r="A102" s="878">
        <v>1</v>
      </c>
      <c r="B102" s="879" t="s">
        <v>1528</v>
      </c>
      <c r="C102" s="880">
        <v>10.369</v>
      </c>
      <c r="D102" s="881" t="s">
        <v>1374</v>
      </c>
      <c r="E102" s="881" t="s">
        <v>1374</v>
      </c>
      <c r="F102" s="882" t="s">
        <v>1645</v>
      </c>
    </row>
    <row r="103" spans="1:7" hidden="1">
      <c r="A103" s="883">
        <f>A102+1</f>
        <v>2</v>
      </c>
      <c r="B103" s="789" t="s">
        <v>1408</v>
      </c>
      <c r="C103" s="790">
        <v>8.7129999999999992</v>
      </c>
      <c r="D103" s="793" t="s">
        <v>1374</v>
      </c>
      <c r="E103" s="791"/>
      <c r="F103" s="884" t="s">
        <v>74</v>
      </c>
    </row>
    <row r="104" spans="1:7" hidden="1">
      <c r="A104" s="883">
        <f>A103+1</f>
        <v>3</v>
      </c>
      <c r="B104" s="789" t="s">
        <v>1373</v>
      </c>
      <c r="C104" s="792">
        <v>19.57</v>
      </c>
      <c r="D104" s="793" t="s">
        <v>1374</v>
      </c>
      <c r="E104" s="885"/>
      <c r="F104" s="884" t="s">
        <v>74</v>
      </c>
    </row>
    <row r="105" spans="1:7" hidden="1">
      <c r="A105" s="883">
        <f t="shared" ref="A105:A121" si="3">A104+1</f>
        <v>4</v>
      </c>
      <c r="B105" s="789" t="s">
        <v>1484</v>
      </c>
      <c r="C105" s="784">
        <v>2.6179999999999999</v>
      </c>
      <c r="D105" s="793" t="s">
        <v>1374</v>
      </c>
      <c r="E105" s="886"/>
      <c r="F105" s="884" t="s">
        <v>74</v>
      </c>
    </row>
    <row r="106" spans="1:7" ht="104" hidden="1">
      <c r="A106" s="883">
        <f t="shared" si="3"/>
        <v>5</v>
      </c>
      <c r="B106" s="789" t="s">
        <v>1639</v>
      </c>
      <c r="C106" s="784">
        <v>1.44</v>
      </c>
      <c r="D106" s="793" t="s">
        <v>1374</v>
      </c>
      <c r="E106" s="885"/>
      <c r="F106" s="884" t="s">
        <v>1646</v>
      </c>
    </row>
    <row r="107" spans="1:7" hidden="1">
      <c r="A107" s="883">
        <f t="shared" si="3"/>
        <v>6</v>
      </c>
      <c r="B107" s="789" t="s">
        <v>1640</v>
      </c>
      <c r="C107" s="784">
        <v>16.759</v>
      </c>
      <c r="D107" s="793" t="s">
        <v>1374</v>
      </c>
      <c r="E107" s="887"/>
      <c r="F107" s="884" t="s">
        <v>74</v>
      </c>
    </row>
    <row r="108" spans="1:7" hidden="1">
      <c r="A108" s="883">
        <f t="shared" si="3"/>
        <v>7</v>
      </c>
      <c r="B108" s="789" t="s">
        <v>1378</v>
      </c>
      <c r="C108" s="784">
        <v>6.6719999999999997</v>
      </c>
      <c r="D108" s="793" t="s">
        <v>1374</v>
      </c>
      <c r="E108" s="885"/>
      <c r="F108" s="884" t="s">
        <v>74</v>
      </c>
    </row>
    <row r="109" spans="1:7" ht="117" hidden="1">
      <c r="A109" s="883">
        <f t="shared" si="3"/>
        <v>8</v>
      </c>
      <c r="B109" s="789" t="s">
        <v>1379</v>
      </c>
      <c r="C109" s="888">
        <v>3.1720000000000002</v>
      </c>
      <c r="D109" s="793" t="s">
        <v>1374</v>
      </c>
      <c r="E109" s="793" t="s">
        <v>1374</v>
      </c>
      <c r="F109" s="884" t="s">
        <v>1645</v>
      </c>
    </row>
    <row r="110" spans="1:7" hidden="1">
      <c r="A110" s="883">
        <f t="shared" si="3"/>
        <v>9</v>
      </c>
      <c r="B110" s="789" t="s">
        <v>1382</v>
      </c>
      <c r="C110" s="799">
        <v>1.05</v>
      </c>
      <c r="D110" s="793" t="s">
        <v>1530</v>
      </c>
      <c r="E110" s="885"/>
      <c r="F110" s="884" t="s">
        <v>74</v>
      </c>
    </row>
    <row r="111" spans="1:7" hidden="1">
      <c r="A111" s="883">
        <f t="shared" si="3"/>
        <v>10</v>
      </c>
      <c r="B111" s="789" t="s">
        <v>1383</v>
      </c>
      <c r="C111" s="784">
        <v>7.9619999999999997</v>
      </c>
      <c r="D111" s="793" t="s">
        <v>1530</v>
      </c>
      <c r="E111" s="789"/>
      <c r="F111" s="884" t="s">
        <v>74</v>
      </c>
    </row>
    <row r="112" spans="1:7" hidden="1">
      <c r="A112" s="883">
        <f t="shared" si="3"/>
        <v>11</v>
      </c>
      <c r="B112" s="789" t="s">
        <v>1385</v>
      </c>
      <c r="C112" s="784">
        <v>19.567</v>
      </c>
      <c r="D112" s="793" t="s">
        <v>1530</v>
      </c>
      <c r="E112" s="789"/>
      <c r="F112" s="884" t="s">
        <v>74</v>
      </c>
    </row>
    <row r="113" spans="1:6" hidden="1">
      <c r="A113" s="883">
        <f t="shared" si="3"/>
        <v>12</v>
      </c>
      <c r="B113" s="789" t="s">
        <v>1386</v>
      </c>
      <c r="C113" s="784">
        <v>20.273</v>
      </c>
      <c r="D113" s="793" t="s">
        <v>1530</v>
      </c>
      <c r="E113" s="789"/>
      <c r="F113" s="884" t="s">
        <v>74</v>
      </c>
    </row>
    <row r="114" spans="1:6" hidden="1">
      <c r="A114" s="883">
        <f t="shared" si="3"/>
        <v>13</v>
      </c>
      <c r="B114" s="789" t="s">
        <v>1387</v>
      </c>
      <c r="C114" s="784">
        <v>3.0840000000000001</v>
      </c>
      <c r="D114" s="793" t="s">
        <v>1530</v>
      </c>
      <c r="E114" s="789"/>
      <c r="F114" s="884" t="s">
        <v>74</v>
      </c>
    </row>
    <row r="115" spans="1:6" hidden="1">
      <c r="A115" s="883">
        <f t="shared" si="3"/>
        <v>14</v>
      </c>
      <c r="B115" s="789" t="s">
        <v>1388</v>
      </c>
      <c r="C115" s="784">
        <v>14.119</v>
      </c>
      <c r="D115" s="793" t="s">
        <v>1530</v>
      </c>
      <c r="E115" s="789"/>
      <c r="F115" s="884" t="s">
        <v>74</v>
      </c>
    </row>
    <row r="116" spans="1:6" hidden="1">
      <c r="A116" s="883">
        <f t="shared" si="3"/>
        <v>15</v>
      </c>
      <c r="B116" s="789" t="s">
        <v>1389</v>
      </c>
      <c r="C116" s="784">
        <v>9.4949999999999992</v>
      </c>
      <c r="D116" s="793" t="s">
        <v>1530</v>
      </c>
      <c r="E116" s="789"/>
      <c r="F116" s="884" t="s">
        <v>74</v>
      </c>
    </row>
    <row r="117" spans="1:6" hidden="1">
      <c r="A117" s="883">
        <f t="shared" si="3"/>
        <v>16</v>
      </c>
      <c r="B117" s="789" t="s">
        <v>1390</v>
      </c>
      <c r="C117" s="784">
        <v>8.6969999999999992</v>
      </c>
      <c r="D117" s="793" t="s">
        <v>1530</v>
      </c>
      <c r="E117" s="789"/>
      <c r="F117" s="884" t="s">
        <v>74</v>
      </c>
    </row>
    <row r="118" spans="1:6" hidden="1">
      <c r="A118" s="883">
        <f t="shared" si="3"/>
        <v>17</v>
      </c>
      <c r="B118" s="789" t="s">
        <v>1411</v>
      </c>
      <c r="C118" s="784">
        <v>12.65</v>
      </c>
      <c r="D118" s="793" t="s">
        <v>1530</v>
      </c>
      <c r="E118" s="885"/>
      <c r="F118" s="884" t="s">
        <v>74</v>
      </c>
    </row>
    <row r="119" spans="1:6" hidden="1">
      <c r="A119" s="883">
        <f t="shared" si="3"/>
        <v>18</v>
      </c>
      <c r="B119" s="789" t="s">
        <v>1395</v>
      </c>
      <c r="C119" s="784">
        <v>14.391999999999999</v>
      </c>
      <c r="D119" s="793" t="s">
        <v>1530</v>
      </c>
      <c r="E119" s="789"/>
      <c r="F119" s="884" t="s">
        <v>74</v>
      </c>
    </row>
    <row r="120" spans="1:6" hidden="1">
      <c r="A120" s="883">
        <f t="shared" si="3"/>
        <v>19</v>
      </c>
      <c r="B120" s="789" t="s">
        <v>1532</v>
      </c>
      <c r="C120" s="541">
        <v>6.3209999999999997</v>
      </c>
      <c r="D120" s="793" t="s">
        <v>1530</v>
      </c>
      <c r="E120" s="885"/>
      <c r="F120" s="884" t="s">
        <v>74</v>
      </c>
    </row>
    <row r="121" spans="1:6" ht="104.5" hidden="1" thickBot="1">
      <c r="A121" s="889">
        <f t="shared" si="3"/>
        <v>20</v>
      </c>
      <c r="B121" s="890" t="s">
        <v>1647</v>
      </c>
      <c r="C121" s="891">
        <v>1.5209999999999999</v>
      </c>
      <c r="D121" s="892" t="s">
        <v>1530</v>
      </c>
      <c r="E121" s="893"/>
      <c r="F121" s="894" t="s">
        <v>1646</v>
      </c>
    </row>
    <row r="122" spans="1:6" ht="15" hidden="1" thickBot="1">
      <c r="A122" s="895"/>
      <c r="B122" s="896" t="s">
        <v>1402</v>
      </c>
      <c r="C122" s="896">
        <f>SUM(C102:C121)</f>
        <v>188.44399999999999</v>
      </c>
      <c r="D122" s="1833"/>
      <c r="E122" s="1834"/>
      <c r="F122" s="1835"/>
    </row>
    <row r="123" spans="1:6">
      <c r="A123" s="1836"/>
      <c r="B123" s="1836"/>
      <c r="C123" s="1836"/>
      <c r="D123" s="1836"/>
      <c r="E123" s="1836"/>
      <c r="F123" s="1836"/>
    </row>
    <row r="124" spans="1:6">
      <c r="A124" s="1630"/>
      <c r="B124" s="1630"/>
      <c r="C124" s="1630"/>
      <c r="D124" s="1630"/>
      <c r="E124" s="1630"/>
      <c r="F124" s="1630"/>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61" t="s">
        <v>64</v>
      </c>
      <c r="B1" s="1862"/>
      <c r="C1" s="1862"/>
      <c r="D1" s="1862"/>
      <c r="E1" s="1862"/>
      <c r="F1" s="1862"/>
      <c r="G1" s="1862"/>
      <c r="H1" s="1862"/>
      <c r="I1" s="1862"/>
      <c r="J1" s="1862"/>
      <c r="K1" s="1862"/>
      <c r="L1" s="1862"/>
      <c r="M1" s="1862"/>
      <c r="N1" s="1862"/>
      <c r="O1" s="1862"/>
      <c r="P1" s="1862"/>
      <c r="Q1" s="1862"/>
      <c r="R1" s="1862"/>
      <c r="S1" s="1863"/>
    </row>
    <row r="2" spans="1:19" ht="15.5">
      <c r="A2" s="1864" t="s">
        <v>65</v>
      </c>
      <c r="B2" s="1865"/>
      <c r="C2" s="1865"/>
      <c r="D2" s="1865"/>
      <c r="E2" s="1865"/>
      <c r="F2" s="1865"/>
      <c r="G2" s="1865"/>
      <c r="H2" s="1865"/>
      <c r="I2" s="1865"/>
      <c r="J2" s="1865"/>
      <c r="K2" s="1865"/>
      <c r="L2" s="1865"/>
      <c r="M2" s="1865"/>
      <c r="N2" s="1865"/>
      <c r="O2" s="1865"/>
      <c r="P2" s="1865"/>
      <c r="Q2" s="1865"/>
      <c r="R2" s="1865"/>
      <c r="S2" s="1866"/>
    </row>
    <row r="3" spans="1:19" ht="15.5">
      <c r="A3" s="1864" t="s">
        <v>66</v>
      </c>
      <c r="B3" s="1865"/>
      <c r="C3" s="1865"/>
      <c r="D3" s="1865"/>
      <c r="E3" s="1865"/>
      <c r="F3" s="1865"/>
      <c r="G3" s="1865"/>
      <c r="H3" s="1865"/>
      <c r="I3" s="1865"/>
      <c r="J3" s="1865"/>
      <c r="K3" s="1865"/>
      <c r="L3" s="1865"/>
      <c r="M3" s="1865"/>
      <c r="N3" s="1865"/>
      <c r="O3" s="1865"/>
      <c r="P3" s="1865"/>
      <c r="Q3" s="1865"/>
      <c r="R3" s="1865"/>
      <c r="S3" s="1866"/>
    </row>
    <row r="4" spans="1:19" ht="18.5">
      <c r="A4" s="1867" t="s">
        <v>67</v>
      </c>
      <c r="B4" s="1868"/>
      <c r="C4" s="1868"/>
      <c r="D4" s="1868"/>
      <c r="E4" s="1868"/>
      <c r="F4" s="1868"/>
      <c r="G4" s="1868"/>
      <c r="H4" s="1868"/>
      <c r="I4" s="1868"/>
      <c r="J4" s="1868"/>
      <c r="K4" s="1868"/>
      <c r="L4" s="1868"/>
      <c r="M4" s="1868"/>
      <c r="N4" s="1868"/>
      <c r="O4" s="1868"/>
      <c r="P4" s="1868"/>
      <c r="Q4" s="1868"/>
      <c r="R4" s="1868"/>
      <c r="S4" s="1869"/>
    </row>
    <row r="5" spans="1:19" ht="29" hidden="1">
      <c r="A5" s="351" t="s">
        <v>68</v>
      </c>
      <c r="B5" s="351" t="s">
        <v>69</v>
      </c>
      <c r="C5" s="351" t="s">
        <v>70</v>
      </c>
      <c r="D5" s="351" t="s">
        <v>71</v>
      </c>
      <c r="E5" s="351" t="s">
        <v>72</v>
      </c>
      <c r="F5" s="351" t="s">
        <v>20</v>
      </c>
    </row>
    <row r="6" spans="1:19" hidden="1">
      <c r="A6" s="76">
        <v>1</v>
      </c>
      <c r="B6" s="76" t="s">
        <v>73</v>
      </c>
      <c r="C6" s="76">
        <v>2.653</v>
      </c>
      <c r="D6" s="1870">
        <v>45684</v>
      </c>
      <c r="E6" s="1870">
        <v>45691</v>
      </c>
      <c r="F6" s="76" t="s">
        <v>74</v>
      </c>
    </row>
    <row r="7" spans="1:19" hidden="1">
      <c r="A7" s="76">
        <f>A6+1</f>
        <v>2</v>
      </c>
      <c r="B7" s="76" t="s">
        <v>75</v>
      </c>
      <c r="C7" s="76">
        <v>5.31</v>
      </c>
      <c r="D7" s="1871"/>
      <c r="E7" s="1871"/>
      <c r="F7" s="76" t="s">
        <v>74</v>
      </c>
    </row>
    <row r="8" spans="1:19" ht="58"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43.5"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870">
        <v>45715</v>
      </c>
      <c r="F11" s="76" t="s">
        <v>74</v>
      </c>
    </row>
    <row r="12" spans="1:19" hidden="1">
      <c r="A12" s="76">
        <f>A11+1</f>
        <v>7</v>
      </c>
      <c r="B12" s="76" t="s">
        <v>83</v>
      </c>
      <c r="C12" s="76">
        <v>2.09</v>
      </c>
      <c r="D12" s="498">
        <v>45713</v>
      </c>
      <c r="E12" s="1872"/>
      <c r="F12" s="76" t="s">
        <v>74</v>
      </c>
    </row>
    <row r="13" spans="1:19" hidden="1">
      <c r="A13" s="76">
        <f t="shared" si="0"/>
        <v>8</v>
      </c>
      <c r="B13" s="76" t="s">
        <v>84</v>
      </c>
      <c r="C13" s="76">
        <v>3.8929999999999998</v>
      </c>
      <c r="D13" s="498">
        <v>45713</v>
      </c>
      <c r="E13" s="1872"/>
      <c r="F13" s="76" t="s">
        <v>74</v>
      </c>
    </row>
    <row r="14" spans="1:19" hidden="1">
      <c r="A14" s="76">
        <f t="shared" si="0"/>
        <v>9</v>
      </c>
      <c r="B14" s="76" t="s">
        <v>85</v>
      </c>
      <c r="C14" s="76">
        <v>6.9710000000000001</v>
      </c>
      <c r="D14" s="498">
        <v>45713</v>
      </c>
      <c r="E14" s="1873"/>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851" t="s">
        <v>1144</v>
      </c>
      <c r="B63" s="1851"/>
      <c r="C63" s="352"/>
      <c r="D63" s="352">
        <f>SUM(D45:D61)</f>
        <v>151.91599999999997</v>
      </c>
      <c r="E63" s="352"/>
      <c r="F63" s="352"/>
      <c r="G63" s="352">
        <f>SUM(G45:G62)</f>
        <v>97.59</v>
      </c>
    </row>
    <row r="64" spans="1:7" hidden="1">
      <c r="A64" s="422"/>
      <c r="B64" s="422"/>
      <c r="C64" s="352"/>
      <c r="D64" s="352"/>
      <c r="E64" s="352"/>
      <c r="F64" s="352"/>
      <c r="G64" s="352"/>
    </row>
    <row r="65" spans="1:7">
      <c r="A65" s="1874"/>
      <c r="B65" s="1875"/>
      <c r="C65" s="1875"/>
      <c r="D65" s="1875"/>
      <c r="E65" s="1875"/>
      <c r="F65" s="1875"/>
      <c r="G65" s="1876"/>
    </row>
    <row r="66" spans="1:7" ht="15.5">
      <c r="A66" s="781"/>
      <c r="B66" s="781"/>
      <c r="C66" s="1877" t="s">
        <v>1363</v>
      </c>
      <c r="D66" s="1877"/>
      <c r="E66" s="1877"/>
      <c r="F66" s="1877"/>
      <c r="G66" s="1877"/>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878"/>
      <c r="C76" s="604" t="s">
        <v>1383</v>
      </c>
      <c r="D76" s="784">
        <v>7.9619999999999997</v>
      </c>
      <c r="E76" s="793" t="s">
        <v>1530</v>
      </c>
      <c r="F76" s="784"/>
      <c r="G76" s="791" t="s">
        <v>74</v>
      </c>
    </row>
    <row r="77" spans="1:7">
      <c r="A77" s="784">
        <f t="shared" si="2"/>
        <v>10</v>
      </c>
      <c r="B77" s="1879"/>
      <c r="C77" s="604" t="s">
        <v>1385</v>
      </c>
      <c r="D77" s="784">
        <v>19.567</v>
      </c>
      <c r="E77" s="793" t="s">
        <v>1530</v>
      </c>
      <c r="F77" s="784"/>
      <c r="G77" s="791" t="s">
        <v>74</v>
      </c>
    </row>
    <row r="78" spans="1:7">
      <c r="A78" s="784">
        <f t="shared" si="2"/>
        <v>11</v>
      </c>
      <c r="B78" s="1879"/>
      <c r="C78" s="604" t="s">
        <v>1386</v>
      </c>
      <c r="D78" s="784">
        <v>20.273</v>
      </c>
      <c r="E78" s="793" t="s">
        <v>1530</v>
      </c>
      <c r="F78" s="784"/>
      <c r="G78" s="791" t="s">
        <v>74</v>
      </c>
    </row>
    <row r="79" spans="1:7">
      <c r="A79" s="784">
        <f t="shared" si="2"/>
        <v>12</v>
      </c>
      <c r="B79" s="1879"/>
      <c r="C79" s="604" t="s">
        <v>1387</v>
      </c>
      <c r="D79" s="784">
        <v>3.0840000000000001</v>
      </c>
      <c r="E79" s="793" t="s">
        <v>1530</v>
      </c>
      <c r="F79" s="784"/>
      <c r="G79" s="791" t="s">
        <v>74</v>
      </c>
    </row>
    <row r="80" spans="1:7">
      <c r="A80" s="784">
        <f t="shared" si="2"/>
        <v>13</v>
      </c>
      <c r="B80" s="1879"/>
      <c r="C80" s="604" t="s">
        <v>1388</v>
      </c>
      <c r="D80" s="784">
        <v>14.119</v>
      </c>
      <c r="E80" s="793" t="s">
        <v>1530</v>
      </c>
      <c r="F80" s="784"/>
      <c r="G80" s="791" t="s">
        <v>74</v>
      </c>
    </row>
    <row r="81" spans="1:7">
      <c r="A81" s="784">
        <f t="shared" si="2"/>
        <v>14</v>
      </c>
      <c r="B81" s="1879"/>
      <c r="C81" s="604" t="s">
        <v>1389</v>
      </c>
      <c r="D81" s="784">
        <v>9.4949999999999992</v>
      </c>
      <c r="E81" s="793" t="s">
        <v>1530</v>
      </c>
      <c r="F81" s="784"/>
      <c r="G81" s="791" t="s">
        <v>74</v>
      </c>
    </row>
    <row r="82" spans="1:7">
      <c r="A82" s="784">
        <f t="shared" si="2"/>
        <v>15</v>
      </c>
      <c r="B82" s="1880"/>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856"/>
      <c r="B89" s="1857"/>
      <c r="C89" s="782" t="s">
        <v>1402</v>
      </c>
      <c r="D89" s="782">
        <f>SUM(D68:D88)</f>
        <v>187.99599999999998</v>
      </c>
      <c r="E89" s="1858"/>
      <c r="F89" s="1859"/>
      <c r="G89" s="1860"/>
    </row>
    <row r="90" spans="1:7">
      <c r="A90" s="1887"/>
      <c r="B90" s="1887"/>
      <c r="C90" s="1887"/>
      <c r="D90" s="1887"/>
      <c r="E90" s="1887"/>
      <c r="F90" s="1887"/>
      <c r="G90" s="1887"/>
    </row>
    <row r="91" spans="1:7" hidden="1">
      <c r="A91" s="805"/>
      <c r="B91" s="806"/>
      <c r="C91" s="806"/>
      <c r="D91" s="807"/>
      <c r="E91" s="808">
        <v>2.6179999999999999</v>
      </c>
      <c r="F91" s="809" t="s">
        <v>1401</v>
      </c>
      <c r="G91" s="805"/>
    </row>
    <row r="92" spans="1:7" ht="18.5">
      <c r="A92" s="1888" t="s">
        <v>1402</v>
      </c>
      <c r="B92" s="1888"/>
      <c r="C92" s="1888"/>
      <c r="D92" s="1888"/>
      <c r="E92" s="810">
        <f>D89</f>
        <v>187.99599999999998</v>
      </c>
      <c r="F92" s="806"/>
      <c r="G92" s="805"/>
    </row>
    <row r="93" spans="1:7" ht="18.5">
      <c r="A93" s="1888" t="s">
        <v>1538</v>
      </c>
      <c r="B93" s="1888"/>
      <c r="C93" s="1888"/>
      <c r="D93" s="1888"/>
      <c r="E93" s="811">
        <f>E92-E96</f>
        <v>156.04</v>
      </c>
      <c r="F93" s="806"/>
      <c r="G93" s="805"/>
    </row>
    <row r="94" spans="1:7" ht="18.5">
      <c r="A94" s="1888" t="s">
        <v>1539</v>
      </c>
      <c r="B94" s="1888"/>
      <c r="C94" s="1888"/>
      <c r="D94" s="1888"/>
      <c r="E94" s="812">
        <f>E93-E95</f>
        <v>152.46299999999999</v>
      </c>
      <c r="F94" s="806"/>
      <c r="G94" s="805"/>
    </row>
    <row r="95" spans="1:7" ht="18.5">
      <c r="A95" s="1889" t="s">
        <v>1540</v>
      </c>
      <c r="B95" s="1889"/>
      <c r="C95" s="1889"/>
      <c r="D95" s="1889"/>
      <c r="E95" s="813">
        <v>3.577</v>
      </c>
      <c r="F95" s="806"/>
      <c r="G95" s="805"/>
    </row>
    <row r="96" spans="1:7" ht="18.5">
      <c r="A96" s="1888" t="s">
        <v>1541</v>
      </c>
      <c r="B96" s="1888"/>
      <c r="C96" s="1888"/>
      <c r="D96" s="1888"/>
      <c r="E96" s="812">
        <v>31.956</v>
      </c>
      <c r="F96" s="806"/>
      <c r="G96" s="805"/>
    </row>
    <row r="98" spans="2:7" ht="15" thickBot="1">
      <c r="B98" s="1881" t="s">
        <v>1363</v>
      </c>
      <c r="C98" s="1882"/>
      <c r="D98" s="1882"/>
      <c r="E98" s="1882"/>
      <c r="F98" s="1882"/>
      <c r="G98" s="1882"/>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883">
        <v>4</v>
      </c>
      <c r="C103" s="579" t="s">
        <v>1418</v>
      </c>
      <c r="D103" s="1885">
        <v>10.894</v>
      </c>
      <c r="E103" s="580"/>
      <c r="F103" s="581" t="s">
        <v>1415</v>
      </c>
      <c r="G103" s="582" t="s">
        <v>1419</v>
      </c>
    </row>
    <row r="104" spans="2:7" ht="29.5" thickBot="1">
      <c r="B104" s="1884"/>
      <c r="C104" s="579" t="s">
        <v>1420</v>
      </c>
      <c r="D104" s="1886"/>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93" t="s">
        <v>64</v>
      </c>
      <c r="B1" s="1894"/>
      <c r="C1" s="1894"/>
      <c r="D1" s="1894"/>
      <c r="E1" s="1894"/>
      <c r="F1" s="1894"/>
      <c r="G1" s="1894"/>
      <c r="H1" s="1894"/>
      <c r="I1" s="1894"/>
      <c r="J1" s="1894"/>
      <c r="K1" s="1894"/>
      <c r="L1" s="1894"/>
      <c r="M1" s="1894"/>
      <c r="N1" s="1894"/>
      <c r="O1" s="1894"/>
      <c r="P1" s="1894"/>
      <c r="Q1" s="1894"/>
      <c r="R1" s="1894"/>
      <c r="S1" s="1894"/>
      <c r="T1" s="1894"/>
      <c r="U1" s="1894"/>
      <c r="V1" s="1894"/>
      <c r="W1" s="1894"/>
      <c r="X1" s="1894"/>
      <c r="Y1" s="1894"/>
      <c r="Z1" s="1894"/>
      <c r="AA1" s="1894"/>
      <c r="AB1" s="1894"/>
      <c r="AC1" s="1894"/>
      <c r="AD1" s="1894"/>
      <c r="AE1" s="1895"/>
    </row>
    <row r="2" spans="1:31" ht="15.5">
      <c r="A2" s="1896" t="s">
        <v>65</v>
      </c>
      <c r="B2" s="1897"/>
      <c r="C2" s="1897"/>
      <c r="D2" s="1897"/>
      <c r="E2" s="1897"/>
      <c r="F2" s="1897"/>
      <c r="G2" s="1897"/>
      <c r="H2" s="1897"/>
      <c r="I2" s="1897"/>
      <c r="J2" s="1897"/>
      <c r="K2" s="1897"/>
      <c r="L2" s="1897"/>
      <c r="M2" s="1897"/>
      <c r="N2" s="1897"/>
      <c r="O2" s="1897"/>
      <c r="P2" s="1897"/>
      <c r="Q2" s="1897"/>
      <c r="R2" s="1897"/>
      <c r="S2" s="1897"/>
      <c r="T2" s="1897"/>
      <c r="U2" s="1897"/>
      <c r="V2" s="1897"/>
      <c r="W2" s="1897"/>
      <c r="X2" s="1897"/>
      <c r="Y2" s="1897"/>
      <c r="Z2" s="1897"/>
      <c r="AA2" s="1897"/>
      <c r="AB2" s="1897"/>
      <c r="AC2" s="1897"/>
      <c r="AD2" s="1897"/>
      <c r="AE2" s="1898"/>
    </row>
    <row r="3" spans="1:31" ht="15.5">
      <c r="A3" s="1899" t="s">
        <v>66</v>
      </c>
      <c r="B3" s="1900"/>
      <c r="C3" s="1900"/>
      <c r="D3" s="1900"/>
      <c r="E3" s="1900"/>
      <c r="F3" s="1900"/>
      <c r="G3" s="1900"/>
      <c r="H3" s="1900"/>
      <c r="I3" s="1900"/>
      <c r="J3" s="1900"/>
      <c r="K3" s="1900"/>
      <c r="L3" s="1900"/>
      <c r="M3" s="1900"/>
      <c r="N3" s="1900"/>
      <c r="O3" s="1900"/>
      <c r="P3" s="1900"/>
      <c r="Q3" s="1900"/>
      <c r="R3" s="1900"/>
      <c r="S3" s="1900"/>
      <c r="T3" s="1900"/>
      <c r="U3" s="1900"/>
      <c r="V3" s="1900"/>
      <c r="W3" s="1900"/>
      <c r="X3" s="1900"/>
      <c r="Y3" s="1900"/>
      <c r="Z3" s="1900"/>
      <c r="AA3" s="1900"/>
      <c r="AB3" s="1900"/>
      <c r="AC3" s="1900"/>
      <c r="AD3" s="1900"/>
      <c r="AE3" s="1901"/>
    </row>
    <row r="4" spans="1:31" ht="18.5">
      <c r="A4" s="1902" t="s">
        <v>67</v>
      </c>
      <c r="B4" s="1903"/>
      <c r="C4" s="1903"/>
      <c r="D4" s="1903"/>
      <c r="E4" s="1903"/>
      <c r="F4" s="1903"/>
      <c r="G4" s="1903"/>
      <c r="H4" s="1903"/>
      <c r="I4" s="1903"/>
      <c r="J4" s="1903"/>
      <c r="K4" s="1903"/>
      <c r="L4" s="1903"/>
      <c r="M4" s="1903"/>
      <c r="N4" s="1903"/>
      <c r="O4" s="1903"/>
      <c r="P4" s="1903"/>
      <c r="Q4" s="1903"/>
      <c r="R4" s="1903"/>
      <c r="S4" s="1903"/>
      <c r="T4" s="1903"/>
      <c r="U4" s="1903"/>
      <c r="V4" s="1903"/>
      <c r="W4" s="1903"/>
      <c r="X4" s="1903"/>
      <c r="Y4" s="1903"/>
      <c r="Z4" s="1903"/>
      <c r="AA4" s="1903"/>
      <c r="AB4" s="1903"/>
      <c r="AC4" s="1903"/>
      <c r="AD4" s="1903"/>
      <c r="AE4" s="1904"/>
    </row>
    <row r="5" spans="1:31" ht="29" hidden="1">
      <c r="A5" s="351" t="s">
        <v>68</v>
      </c>
      <c r="B5" s="351" t="s">
        <v>69</v>
      </c>
      <c r="C5" s="351" t="s">
        <v>70</v>
      </c>
      <c r="D5" s="351" t="s">
        <v>71</v>
      </c>
      <c r="E5" s="351" t="s">
        <v>72</v>
      </c>
      <c r="F5" s="351" t="s">
        <v>20</v>
      </c>
    </row>
    <row r="6" spans="1:31" hidden="1">
      <c r="A6" s="76">
        <v>1</v>
      </c>
      <c r="B6" s="76" t="s">
        <v>73</v>
      </c>
      <c r="C6" s="76">
        <v>2.653</v>
      </c>
      <c r="D6" s="1870">
        <v>45684</v>
      </c>
      <c r="E6" s="1870">
        <v>45691</v>
      </c>
      <c r="F6" s="76" t="s">
        <v>74</v>
      </c>
    </row>
    <row r="7" spans="1:31" hidden="1">
      <c r="A7" s="76">
        <f>A6+1</f>
        <v>2</v>
      </c>
      <c r="B7" s="76" t="s">
        <v>75</v>
      </c>
      <c r="C7" s="76">
        <v>5.31</v>
      </c>
      <c r="D7" s="1873"/>
      <c r="E7" s="1873"/>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870">
        <v>45715</v>
      </c>
      <c r="F11" s="76" t="s">
        <v>74</v>
      </c>
      <c r="H11" s="515"/>
      <c r="I11" s="76"/>
      <c r="J11" s="361"/>
      <c r="K11" s="76"/>
      <c r="L11" s="76"/>
      <c r="M11" s="76"/>
    </row>
    <row r="12" spans="1:31" hidden="1">
      <c r="A12" s="76">
        <f>A11+1</f>
        <v>7</v>
      </c>
      <c r="B12" s="76" t="s">
        <v>83</v>
      </c>
      <c r="C12" s="76">
        <v>2.09</v>
      </c>
      <c r="D12" s="498">
        <v>45713</v>
      </c>
      <c r="E12" s="1872"/>
      <c r="F12" s="76" t="s">
        <v>74</v>
      </c>
    </row>
    <row r="13" spans="1:31" hidden="1">
      <c r="A13" s="76">
        <f t="shared" si="0"/>
        <v>8</v>
      </c>
      <c r="B13" s="76" t="s">
        <v>84</v>
      </c>
      <c r="C13" s="76">
        <v>3.8929999999999998</v>
      </c>
      <c r="D13" s="498">
        <v>45713</v>
      </c>
      <c r="E13" s="1872"/>
      <c r="F13" s="76" t="s">
        <v>74</v>
      </c>
    </row>
    <row r="14" spans="1:31" hidden="1">
      <c r="A14" s="76">
        <f t="shared" si="0"/>
        <v>9</v>
      </c>
      <c r="B14" s="76" t="s">
        <v>85</v>
      </c>
      <c r="C14" s="76">
        <v>6.9710000000000001</v>
      </c>
      <c r="D14" s="498">
        <v>45713</v>
      </c>
      <c r="E14" s="1873"/>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905"/>
    </row>
    <row r="19" spans="1:14" hidden="1">
      <c r="A19" s="76">
        <f t="shared" si="0"/>
        <v>14</v>
      </c>
      <c r="B19" s="531" t="s">
        <v>1101</v>
      </c>
      <c r="C19" s="76">
        <v>1.6559999999999999</v>
      </c>
      <c r="D19" s="76"/>
      <c r="E19" s="76"/>
      <c r="F19" s="523" t="s">
        <v>81</v>
      </c>
      <c r="G19" s="360"/>
      <c r="H19" s="1905"/>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874" t="s">
        <v>1144</v>
      </c>
      <c r="B63" s="1876"/>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890" t="s">
        <v>1363</v>
      </c>
      <c r="D66" s="1891"/>
      <c r="E66" s="1891"/>
      <c r="F66" s="1891"/>
      <c r="G66" s="1892"/>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65">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841" t="s">
        <v>1048</v>
      </c>
      <c r="B76" s="541">
        <f t="shared" si="2"/>
        <v>9</v>
      </c>
      <c r="C76" s="335" t="s">
        <v>1383</v>
      </c>
      <c r="D76" s="572">
        <v>7.9619999999999997</v>
      </c>
      <c r="E76" s="556">
        <v>45691</v>
      </c>
      <c r="F76" s="541"/>
      <c r="G76" s="557" t="s">
        <v>74</v>
      </c>
      <c r="H76" s="562" t="s">
        <v>1384</v>
      </c>
    </row>
    <row r="77" spans="1:9">
      <c r="A77" s="1842"/>
      <c r="B77" s="541">
        <f t="shared" si="2"/>
        <v>10</v>
      </c>
      <c r="C77" s="335" t="s">
        <v>1385</v>
      </c>
      <c r="D77" s="572">
        <v>19.567</v>
      </c>
      <c r="E77" s="556">
        <v>45713</v>
      </c>
      <c r="F77" s="541"/>
      <c r="G77" s="557" t="s">
        <v>74</v>
      </c>
      <c r="H77" s="562"/>
    </row>
    <row r="78" spans="1:9">
      <c r="A78" s="1842"/>
      <c r="B78" s="541">
        <f t="shared" si="2"/>
        <v>11</v>
      </c>
      <c r="C78" s="335" t="s">
        <v>1386</v>
      </c>
      <c r="D78" s="572">
        <v>20.273</v>
      </c>
      <c r="E78" s="556">
        <v>45691</v>
      </c>
      <c r="F78" s="541"/>
      <c r="G78" s="557" t="s">
        <v>74</v>
      </c>
      <c r="H78" s="562"/>
    </row>
    <row r="79" spans="1:9">
      <c r="A79" s="1842"/>
      <c r="B79" s="541">
        <f t="shared" si="2"/>
        <v>12</v>
      </c>
      <c r="C79" s="335" t="s">
        <v>1387</v>
      </c>
      <c r="D79" s="572">
        <v>3.0840000000000001</v>
      </c>
      <c r="E79" s="556">
        <v>45712</v>
      </c>
      <c r="F79" s="541"/>
      <c r="G79" s="557" t="s">
        <v>74</v>
      </c>
      <c r="H79" s="562"/>
    </row>
    <row r="80" spans="1:9">
      <c r="A80" s="1842"/>
      <c r="B80" s="541">
        <f t="shared" si="2"/>
        <v>13</v>
      </c>
      <c r="C80" s="335" t="s">
        <v>1388</v>
      </c>
      <c r="D80" s="572">
        <v>14.119</v>
      </c>
      <c r="E80" s="556">
        <v>45715</v>
      </c>
      <c r="F80" s="541"/>
      <c r="G80" s="557" t="s">
        <v>74</v>
      </c>
      <c r="H80" s="562"/>
    </row>
    <row r="81" spans="1:8">
      <c r="A81" s="1842"/>
      <c r="B81" s="541">
        <f t="shared" si="2"/>
        <v>14</v>
      </c>
      <c r="C81" s="335" t="s">
        <v>1389</v>
      </c>
      <c r="D81" s="572">
        <v>9.4949999999999992</v>
      </c>
      <c r="E81" s="556">
        <v>45722</v>
      </c>
      <c r="F81" s="541"/>
      <c r="G81" s="557" t="s">
        <v>74</v>
      </c>
      <c r="H81" s="562"/>
    </row>
    <row r="82" spans="1:8">
      <c r="A82" s="1843"/>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881" t="s">
        <v>1363</v>
      </c>
      <c r="C95" s="1882"/>
      <c r="D95" s="1882"/>
      <c r="E95" s="1882"/>
      <c r="F95" s="1882"/>
      <c r="G95" s="1882"/>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883">
        <v>4</v>
      </c>
      <c r="C100" s="579" t="s">
        <v>1418</v>
      </c>
      <c r="D100" s="1885">
        <v>10.894</v>
      </c>
      <c r="E100" s="580"/>
      <c r="F100" s="581" t="s">
        <v>1415</v>
      </c>
      <c r="G100" s="582" t="s">
        <v>1419</v>
      </c>
    </row>
    <row r="101" spans="2:7" ht="29.5" hidden="1" customHeight="1" thickBot="1">
      <c r="B101" s="1884"/>
      <c r="C101" s="579" t="s">
        <v>1420</v>
      </c>
      <c r="D101" s="1886"/>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60"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73"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74" t="s">
        <v>3</v>
      </c>
    </row>
    <row r="4" spans="3:6" ht="29">
      <c r="C4" s="973" t="s">
        <v>1629</v>
      </c>
      <c r="D4" s="422" t="s">
        <v>1366</v>
      </c>
      <c r="E4" s="422" t="s">
        <v>1367</v>
      </c>
      <c r="F4" s="978" t="s">
        <v>20</v>
      </c>
    </row>
    <row r="5" spans="3:6">
      <c r="C5" s="973">
        <v>1</v>
      </c>
      <c r="D5" s="335" t="s">
        <v>1484</v>
      </c>
      <c r="E5" s="541">
        <v>2.6179999999999999</v>
      </c>
      <c r="F5" s="310"/>
    </row>
    <row r="6" spans="3:6">
      <c r="C6" s="973">
        <f t="shared" ref="C6:C11" si="0">C5+1</f>
        <v>2</v>
      </c>
      <c r="D6" s="335" t="s">
        <v>1639</v>
      </c>
      <c r="E6" s="541">
        <v>1.4279999999999999</v>
      </c>
      <c r="F6" s="310"/>
    </row>
    <row r="7" spans="3:6">
      <c r="C7" s="973">
        <f t="shared" si="0"/>
        <v>3</v>
      </c>
      <c r="D7" s="335" t="s">
        <v>1640</v>
      </c>
      <c r="E7" s="541">
        <v>16.760000000000002</v>
      </c>
      <c r="F7" s="310"/>
    </row>
    <row r="8" spans="3:6">
      <c r="C8" s="973">
        <f t="shared" si="0"/>
        <v>4</v>
      </c>
      <c r="D8" s="335" t="s">
        <v>1379</v>
      </c>
      <c r="E8" s="976">
        <v>3.1869999999999998</v>
      </c>
      <c r="F8" s="310"/>
    </row>
    <row r="9" spans="3:6">
      <c r="C9" s="973">
        <f t="shared" si="0"/>
        <v>5</v>
      </c>
      <c r="D9" s="335" t="s">
        <v>1533</v>
      </c>
      <c r="E9" s="541">
        <v>0.73199999999999998</v>
      </c>
      <c r="F9" s="310"/>
    </row>
    <row r="10" spans="3:6">
      <c r="C10" s="973">
        <f t="shared" si="0"/>
        <v>6</v>
      </c>
      <c r="D10" s="335" t="s">
        <v>1534</v>
      </c>
      <c r="E10" s="804">
        <v>0.218</v>
      </c>
      <c r="F10" s="310"/>
    </row>
    <row r="11" spans="3:6">
      <c r="C11" s="973">
        <f t="shared" si="0"/>
        <v>7</v>
      </c>
      <c r="D11" s="335" t="s">
        <v>1536</v>
      </c>
      <c r="E11" s="804">
        <v>0.57099999999999995</v>
      </c>
      <c r="F11" s="310"/>
    </row>
    <row r="12" spans="3:6">
      <c r="C12" s="310"/>
      <c r="D12" s="975" t="s">
        <v>1402</v>
      </c>
      <c r="E12" s="359">
        <f>SUM(E5:E11)</f>
        <v>25.514000000000003</v>
      </c>
      <c r="F12" s="310"/>
    </row>
    <row r="14" spans="3:6">
      <c r="C14" s="974" t="s">
        <v>1715</v>
      </c>
    </row>
    <row r="15" spans="3:6">
      <c r="C15" s="972"/>
    </row>
    <row r="16" spans="3:6" ht="29">
      <c r="C16" s="973" t="s">
        <v>1629</v>
      </c>
      <c r="D16" s="422" t="s">
        <v>1366</v>
      </c>
      <c r="E16" s="422" t="s">
        <v>1367</v>
      </c>
      <c r="F16" s="1906" t="s">
        <v>1718</v>
      </c>
    </row>
    <row r="17" spans="3:6">
      <c r="C17" s="973"/>
      <c r="D17" s="422" t="s">
        <v>1716</v>
      </c>
      <c r="E17" s="422">
        <f>7584/1000</f>
        <v>7.5839999999999996</v>
      </c>
      <c r="F17" s="1906"/>
    </row>
    <row r="18" spans="3:6">
      <c r="C18" s="973"/>
      <c r="D18" s="977" t="s">
        <v>1717</v>
      </c>
      <c r="E18" s="422">
        <f>6951/1000</f>
        <v>6.9509999999999996</v>
      </c>
      <c r="F18" s="1906"/>
    </row>
    <row r="19" spans="3:6" ht="1" customHeight="1">
      <c r="C19" s="310"/>
      <c r="D19" s="975" t="s">
        <v>1402</v>
      </c>
      <c r="E19" s="359">
        <f>SUM(E17:E18)</f>
        <v>14.535</v>
      </c>
      <c r="F19" s="1906"/>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991" t="s">
        <v>1773</v>
      </c>
      <c r="B1" s="991" t="s">
        <v>1774</v>
      </c>
      <c r="C1" s="991" t="s">
        <v>1775</v>
      </c>
      <c r="D1" s="991" t="s">
        <v>1776</v>
      </c>
      <c r="E1" s="991" t="s">
        <v>1777</v>
      </c>
      <c r="F1" s="991" t="s">
        <v>1778</v>
      </c>
      <c r="G1" s="991" t="s">
        <v>1779</v>
      </c>
      <c r="H1" s="991" t="s">
        <v>1780</v>
      </c>
      <c r="I1" s="991" t="s">
        <v>1781</v>
      </c>
      <c r="J1" s="991" t="s">
        <v>1782</v>
      </c>
      <c r="K1" s="991" t="s">
        <v>1783</v>
      </c>
    </row>
    <row r="2" spans="1:11" ht="26">
      <c r="A2" s="992" t="s">
        <v>1784</v>
      </c>
      <c r="B2" s="993" t="s">
        <v>1785</v>
      </c>
      <c r="C2" s="993" t="s">
        <v>1786</v>
      </c>
      <c r="D2" s="994">
        <v>45632</v>
      </c>
      <c r="E2" s="994">
        <v>46178</v>
      </c>
      <c r="F2" s="994" t="s">
        <v>1820</v>
      </c>
      <c r="G2" s="994" t="s">
        <v>1821</v>
      </c>
      <c r="H2" s="993"/>
      <c r="I2" s="993" t="s">
        <v>1822</v>
      </c>
      <c r="J2" s="1043" t="s">
        <v>1996</v>
      </c>
      <c r="K2" s="993"/>
    </row>
    <row r="3" spans="1:11">
      <c r="A3" s="992"/>
      <c r="B3" s="993"/>
      <c r="C3" s="993"/>
      <c r="D3" s="994"/>
      <c r="E3" s="994"/>
      <c r="F3" s="994"/>
      <c r="G3" s="994"/>
      <c r="H3" s="993"/>
      <c r="I3" s="993"/>
      <c r="J3" s="993"/>
      <c r="K3" s="993"/>
    </row>
    <row r="4" spans="1:11">
      <c r="A4" s="993"/>
      <c r="B4" s="993"/>
      <c r="C4" s="993"/>
      <c r="D4" s="993"/>
      <c r="E4" s="993"/>
      <c r="F4" s="993"/>
      <c r="G4" s="993"/>
      <c r="H4" s="993"/>
      <c r="I4" s="993"/>
      <c r="J4" s="993"/>
      <c r="K4" s="993"/>
    </row>
    <row r="5" spans="1:11">
      <c r="A5" s="993"/>
      <c r="B5" s="993"/>
      <c r="C5" s="993"/>
      <c r="D5" s="993"/>
      <c r="E5" s="993"/>
      <c r="F5" s="993"/>
      <c r="G5" s="993"/>
      <c r="H5" s="993"/>
      <c r="I5" s="993"/>
      <c r="J5" s="993"/>
      <c r="K5" s="993"/>
    </row>
    <row r="6" spans="1:11">
      <c r="A6" s="993"/>
      <c r="B6" s="993"/>
      <c r="C6" s="993"/>
      <c r="D6" s="993"/>
      <c r="E6" s="993"/>
      <c r="F6" s="993"/>
      <c r="G6" s="993"/>
      <c r="H6" s="993"/>
      <c r="I6" s="993"/>
      <c r="J6" s="993"/>
      <c r="K6" s="993"/>
    </row>
    <row r="7" spans="1:11">
      <c r="A7" s="993"/>
      <c r="B7" s="993"/>
      <c r="C7" s="993"/>
      <c r="D7" s="993"/>
      <c r="E7" s="993"/>
      <c r="F7" s="993"/>
      <c r="G7" s="993"/>
      <c r="H7" s="993"/>
      <c r="I7" s="993"/>
      <c r="J7" s="993"/>
      <c r="K7" s="993"/>
    </row>
    <row r="8" spans="1:11">
      <c r="A8" s="993"/>
      <c r="B8" s="993"/>
      <c r="C8" s="993"/>
      <c r="D8" s="993"/>
      <c r="E8" s="993"/>
      <c r="F8" s="993"/>
      <c r="G8" s="993"/>
      <c r="H8" s="993"/>
      <c r="I8" s="993"/>
      <c r="J8" s="993"/>
      <c r="K8" s="993"/>
    </row>
    <row r="9" spans="1:11">
      <c r="A9" s="993"/>
      <c r="B9" s="993"/>
      <c r="C9" s="993"/>
      <c r="D9" s="993"/>
      <c r="E9" s="993"/>
      <c r="F9" s="993"/>
      <c r="G9" s="993"/>
      <c r="H9" s="993"/>
      <c r="I9" s="993"/>
      <c r="J9" s="993"/>
      <c r="K9" s="993"/>
    </row>
    <row r="10" spans="1:11">
      <c r="A10" s="993"/>
      <c r="B10" s="993"/>
      <c r="C10" s="993"/>
      <c r="D10" s="993"/>
      <c r="E10" s="993"/>
      <c r="F10" s="993"/>
      <c r="G10" s="1566"/>
      <c r="H10" s="993"/>
      <c r="I10" s="993"/>
      <c r="J10" s="993"/>
      <c r="K10" s="993"/>
    </row>
    <row r="11" spans="1:11">
      <c r="A11" s="993"/>
      <c r="B11" s="993"/>
      <c r="C11" s="993"/>
      <c r="D11" s="993"/>
      <c r="E11" s="993"/>
      <c r="F11" s="993"/>
      <c r="G11" s="1566"/>
      <c r="H11" s="993"/>
      <c r="I11" s="993"/>
      <c r="J11" s="939"/>
      <c r="K11" s="993"/>
    </row>
    <row r="12" spans="1:11">
      <c r="A12" s="939"/>
      <c r="B12" s="939"/>
      <c r="C12" s="939"/>
      <c r="D12" s="939"/>
      <c r="E12" s="939"/>
      <c r="F12" s="939"/>
      <c r="G12" s="1566"/>
      <c r="H12" s="939"/>
      <c r="I12" s="939"/>
      <c r="J12" s="939"/>
      <c r="K12" s="993"/>
    </row>
    <row r="13" spans="1:11">
      <c r="A13" s="939"/>
      <c r="B13" s="939"/>
      <c r="C13" s="939"/>
      <c r="D13" s="939"/>
      <c r="E13" s="939"/>
      <c r="F13" s="939"/>
      <c r="G13" s="1566"/>
      <c r="H13" s="939"/>
      <c r="I13" s="939"/>
      <c r="J13" s="939"/>
      <c r="K13" s="99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07" t="s">
        <v>189</v>
      </c>
      <c r="C2" s="1907" t="s">
        <v>190</v>
      </c>
      <c r="D2" s="1909" t="s">
        <v>205</v>
      </c>
      <c r="E2" s="1907" t="s">
        <v>191</v>
      </c>
      <c r="F2" s="1908" t="s">
        <v>206</v>
      </c>
      <c r="G2" s="1907" t="s">
        <v>207</v>
      </c>
      <c r="H2" s="1907"/>
      <c r="I2" s="1907"/>
      <c r="J2" s="1907"/>
      <c r="K2" s="1907"/>
      <c r="L2" s="320"/>
    </row>
    <row r="3" spans="2:12" ht="39">
      <c r="B3" s="1908"/>
      <c r="C3" s="1908"/>
      <c r="D3" s="1909"/>
      <c r="E3" s="1908"/>
      <c r="F3" s="1910"/>
      <c r="G3" s="1908"/>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12" priority="7"/>
    <cfRule type="duplicateValues" dxfId="411" priority="8"/>
    <cfRule type="duplicateValues" dxfId="410" priority="9" stopIfTrue="1"/>
  </conditionalFormatting>
  <conditionalFormatting sqref="C7:C22">
    <cfRule type="duplicateValues" dxfId="409" priority="22"/>
    <cfRule type="duplicateValues" dxfId="408" priority="26"/>
    <cfRule type="duplicateValues" dxfId="407" priority="27" stopIfTrue="1"/>
  </conditionalFormatting>
  <conditionalFormatting sqref="C23:C24">
    <cfRule type="duplicateValues" dxfId="406" priority="125"/>
  </conditionalFormatting>
  <conditionalFormatting sqref="C23:C29">
    <cfRule type="duplicateValues" dxfId="405" priority="127" stopIfTrue="1"/>
    <cfRule type="duplicateValues" dxfId="404" priority="129"/>
  </conditionalFormatting>
  <conditionalFormatting sqref="D4 D6 D5:G5">
    <cfRule type="duplicateValues" dxfId="403" priority="19"/>
    <cfRule type="duplicateValues" dxfId="402" priority="20"/>
    <cfRule type="duplicateValues" dxfId="401" priority="21" stopIfTrue="1"/>
  </conditionalFormatting>
  <conditionalFormatting sqref="E11">
    <cfRule type="duplicateValues" dxfId="400" priority="13"/>
    <cfRule type="duplicateValues" dxfId="399" priority="14"/>
    <cfRule type="duplicateValues" dxfId="398" priority="15" stopIfTrue="1"/>
  </conditionalFormatting>
  <conditionalFormatting sqref="E12">
    <cfRule type="duplicateValues" dxfId="397" priority="10"/>
    <cfRule type="duplicateValues" dxfId="396" priority="11"/>
    <cfRule type="duplicateValues" dxfId="395" priority="12" stopIfTrue="1"/>
  </conditionalFormatting>
  <conditionalFormatting sqref="E17">
    <cfRule type="duplicateValues" dxfId="394" priority="23"/>
    <cfRule type="duplicateValues" dxfId="393" priority="24"/>
    <cfRule type="duplicateValues" dxfId="392" priority="25" stopIfTrue="1"/>
  </conditionalFormatting>
  <conditionalFormatting sqref="E23:E24">
    <cfRule type="duplicateValues" dxfId="391" priority="119"/>
    <cfRule type="duplicateValues" dxfId="390" priority="120"/>
    <cfRule type="duplicateValues" dxfId="389" priority="121" stopIfTrue="1"/>
  </conditionalFormatting>
  <conditionalFormatting sqref="E6:G6">
    <cfRule type="duplicateValues" dxfId="388" priority="16"/>
    <cfRule type="duplicateValues" dxfId="387" priority="17"/>
    <cfRule type="duplicateValues" dxfId="386"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11" t="s">
        <v>284</v>
      </c>
      <c r="C1" s="1912"/>
      <c r="D1" s="1912"/>
      <c r="E1" s="1912"/>
      <c r="F1" s="1912"/>
      <c r="G1" s="1912"/>
      <c r="H1" s="1912"/>
      <c r="I1" s="1912"/>
      <c r="J1" s="1912"/>
      <c r="K1" s="1912"/>
      <c r="L1" s="1912"/>
      <c r="M1" s="1912"/>
      <c r="N1" s="1912"/>
      <c r="O1" s="1912"/>
      <c r="P1" s="1912"/>
      <c r="Q1" s="1912"/>
      <c r="R1" s="1912"/>
      <c r="S1" s="1912"/>
      <c r="T1" s="1912"/>
      <c r="U1" s="1913"/>
      <c r="V1" s="166"/>
    </row>
    <row r="2" spans="1:22">
      <c r="A2" s="1914" t="s">
        <v>285</v>
      </c>
      <c r="B2" s="1915"/>
      <c r="C2" s="1915"/>
      <c r="D2" s="1915"/>
      <c r="E2" s="1915"/>
      <c r="F2" s="1915"/>
      <c r="G2" s="1915"/>
      <c r="H2" s="1915"/>
      <c r="I2" s="1915"/>
      <c r="J2" s="1915"/>
      <c r="K2" s="1915"/>
      <c r="L2" s="1915"/>
      <c r="M2" s="1915"/>
      <c r="N2" s="1915"/>
      <c r="O2" s="1915"/>
      <c r="P2" s="1915"/>
      <c r="Q2" s="1915"/>
      <c r="R2" s="1915"/>
      <c r="S2" s="1915"/>
      <c r="T2" s="191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28" t="s">
        <v>286</v>
      </c>
      <c r="B4" s="1929"/>
      <c r="C4" s="127"/>
      <c r="D4" s="1930" t="s">
        <v>287</v>
      </c>
      <c r="E4" s="1931"/>
      <c r="F4" s="1924" t="s">
        <v>288</v>
      </c>
      <c r="G4" s="1917" t="s">
        <v>289</v>
      </c>
      <c r="H4" s="1917" t="s">
        <v>290</v>
      </c>
      <c r="I4" s="1917"/>
      <c r="J4" s="1917"/>
      <c r="K4" s="128" t="s">
        <v>291</v>
      </c>
      <c r="L4" s="1918" t="s">
        <v>292</v>
      </c>
      <c r="M4" s="1919"/>
      <c r="N4" s="1920"/>
      <c r="O4" s="1917" t="s">
        <v>293</v>
      </c>
      <c r="P4" s="1917"/>
      <c r="Q4" s="1917"/>
      <c r="R4" s="1921"/>
      <c r="S4" s="1921"/>
      <c r="T4" s="1921"/>
      <c r="U4" s="264"/>
    </row>
    <row r="5" spans="1:22">
      <c r="A5" s="1928"/>
      <c r="B5" s="1929"/>
      <c r="C5" s="127"/>
      <c r="D5" s="1932"/>
      <c r="E5" s="1933"/>
      <c r="F5" s="1924"/>
      <c r="G5" s="1917"/>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22"/>
      <c r="E6" s="1923"/>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25"/>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26"/>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2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8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11" t="s">
        <v>284</v>
      </c>
      <c r="D2" s="1912"/>
      <c r="E2" s="1912"/>
      <c r="F2" s="1912"/>
      <c r="G2" s="1912"/>
      <c r="H2" s="1912"/>
      <c r="I2" s="1912"/>
      <c r="J2" s="1912"/>
      <c r="K2" s="1912"/>
      <c r="L2" s="1912"/>
      <c r="M2" s="1912"/>
      <c r="N2" s="1912"/>
      <c r="O2" s="1912"/>
      <c r="P2" s="1912"/>
      <c r="Q2" s="1912"/>
      <c r="R2" s="1912"/>
      <c r="S2" s="1912"/>
      <c r="T2" s="1912"/>
      <c r="U2" s="1912"/>
      <c r="V2" s="1913"/>
      <c r="W2" s="264"/>
    </row>
    <row r="3" spans="1:31" ht="14">
      <c r="B3" s="247"/>
      <c r="C3" s="1934" t="s">
        <v>285</v>
      </c>
      <c r="D3" s="1935"/>
      <c r="E3" s="1935"/>
      <c r="F3" s="1935"/>
      <c r="G3" s="1935"/>
      <c r="H3" s="1935"/>
      <c r="I3" s="1935"/>
      <c r="J3" s="1935"/>
      <c r="K3" s="1935"/>
      <c r="L3" s="1935"/>
      <c r="M3" s="1935"/>
      <c r="N3" s="1935"/>
      <c r="O3" s="1935"/>
      <c r="P3" s="1935"/>
      <c r="Q3" s="1935"/>
      <c r="R3" s="1935"/>
      <c r="S3" s="1935"/>
      <c r="T3" s="1935"/>
      <c r="U3" s="1935"/>
      <c r="V3" s="193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29" t="s">
        <v>286</v>
      </c>
      <c r="D5" s="1929"/>
      <c r="E5" s="127"/>
      <c r="F5" s="1930" t="s">
        <v>287</v>
      </c>
      <c r="G5" s="1931"/>
      <c r="H5" s="1924" t="s">
        <v>288</v>
      </c>
      <c r="I5" s="1917" t="s">
        <v>289</v>
      </c>
      <c r="J5" s="1917" t="s">
        <v>290</v>
      </c>
      <c r="K5" s="1917"/>
      <c r="L5" s="1917"/>
      <c r="M5" s="128" t="s">
        <v>291</v>
      </c>
      <c r="N5" s="1918" t="s">
        <v>292</v>
      </c>
      <c r="O5" s="1919"/>
      <c r="P5" s="1920"/>
      <c r="Q5" s="1917" t="s">
        <v>293</v>
      </c>
      <c r="R5" s="1917"/>
      <c r="S5" s="1917"/>
      <c r="T5" s="1921"/>
      <c r="U5" s="1921"/>
      <c r="V5" s="1921"/>
      <c r="W5" s="264"/>
    </row>
    <row r="6" spans="1:31" ht="14">
      <c r="B6" s="247"/>
      <c r="C6" s="1929"/>
      <c r="D6" s="1929"/>
      <c r="E6" s="127"/>
      <c r="F6" s="1932"/>
      <c r="G6" s="1933"/>
      <c r="H6" s="1924"/>
      <c r="I6" s="1917"/>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22"/>
      <c r="G7" s="1923"/>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40" t="s">
        <v>689</v>
      </c>
      <c r="L187" s="1941"/>
      <c r="M187" s="1941"/>
      <c r="N187" s="1941"/>
      <c r="O187" s="1941"/>
      <c r="P187" s="1941"/>
      <c r="Q187" s="1941"/>
      <c r="R187" s="1941"/>
      <c r="S187" s="1941"/>
      <c r="T187" s="1941"/>
      <c r="U187" s="195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40" t="s">
        <v>689</v>
      </c>
      <c r="D196" s="1941"/>
      <c r="E196" s="1941"/>
      <c r="F196" s="1941"/>
      <c r="G196" s="1941"/>
      <c r="H196" s="1941"/>
      <c r="I196" s="1941"/>
      <c r="J196" s="1941"/>
      <c r="K196" s="1941"/>
      <c r="L196" s="1941"/>
      <c r="M196" s="1941"/>
      <c r="N196" s="1941"/>
      <c r="O196" s="1941"/>
      <c r="P196" s="1941"/>
      <c r="Q196" s="1941"/>
      <c r="R196" s="1941"/>
      <c r="S196" s="1941"/>
      <c r="T196" s="1941"/>
      <c r="U196" s="195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40" t="s">
        <v>689</v>
      </c>
      <c r="D204" s="1941"/>
      <c r="E204" s="1941"/>
      <c r="F204" s="1941"/>
      <c r="G204" s="1941"/>
      <c r="H204" s="1941"/>
      <c r="I204" s="1941"/>
      <c r="J204" s="1941"/>
      <c r="K204" s="1941"/>
      <c r="L204" s="1941"/>
      <c r="M204" s="1941"/>
      <c r="N204" s="1941"/>
      <c r="O204" s="1941"/>
      <c r="P204" s="1941"/>
      <c r="Q204" s="1941"/>
      <c r="R204" s="1941"/>
      <c r="S204" s="1941"/>
      <c r="T204" s="1941"/>
      <c r="U204" s="1950"/>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40" t="s">
        <v>689</v>
      </c>
      <c r="D213" s="1941"/>
      <c r="E213" s="1941"/>
      <c r="F213" s="1941"/>
      <c r="G213" s="1941"/>
      <c r="H213" s="1941"/>
      <c r="I213" s="1941"/>
      <c r="J213" s="1941"/>
      <c r="K213" s="1941"/>
      <c r="L213" s="1941"/>
      <c r="M213" s="1941"/>
      <c r="N213" s="1941"/>
      <c r="O213" s="1941"/>
      <c r="P213" s="1941"/>
      <c r="Q213" s="1941"/>
      <c r="R213" s="1941"/>
      <c r="S213" s="1941"/>
      <c r="T213" s="1941"/>
      <c r="U213" s="195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37" t="s">
        <v>689</v>
      </c>
      <c r="D221" s="1938"/>
      <c r="E221" s="1938"/>
      <c r="F221" s="1938"/>
      <c r="G221" s="1938"/>
      <c r="H221" s="1938"/>
      <c r="I221" s="1938"/>
      <c r="J221" s="1938"/>
      <c r="K221" s="1938"/>
      <c r="L221" s="1938"/>
      <c r="M221" s="1938"/>
      <c r="N221" s="1938"/>
      <c r="O221" s="1938"/>
      <c r="P221" s="1938"/>
      <c r="Q221" s="1938"/>
      <c r="R221" s="1938"/>
      <c r="S221" s="1938"/>
      <c r="T221" s="1938"/>
      <c r="U221" s="193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40" t="s">
        <v>689</v>
      </c>
      <c r="D229" s="1941"/>
      <c r="E229" s="1941"/>
      <c r="F229" s="1941"/>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42" t="s">
        <v>699</v>
      </c>
      <c r="L271" s="1943"/>
      <c r="M271" s="1943"/>
      <c r="N271" s="1943"/>
      <c r="O271" s="1943"/>
      <c r="P271" s="1943"/>
      <c r="Q271" s="1943"/>
      <c r="R271" s="1943"/>
      <c r="S271" s="1943"/>
      <c r="T271" s="1943"/>
      <c r="U271" s="194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48"/>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49"/>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49"/>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25"/>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26"/>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2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45"/>
      <c r="C432" s="1946"/>
      <c r="D432" s="1946"/>
      <c r="E432" s="1946"/>
      <c r="F432" s="1946"/>
      <c r="G432" s="1946"/>
      <c r="H432" s="1946"/>
      <c r="I432" s="1946"/>
      <c r="J432" s="1946"/>
      <c r="K432" s="1946"/>
      <c r="L432" s="1946"/>
      <c r="M432" s="1946"/>
      <c r="N432" s="1946"/>
      <c r="O432" s="1946"/>
      <c r="P432" s="1946"/>
      <c r="Q432" s="1946"/>
      <c r="R432" s="1946"/>
      <c r="S432" s="1946"/>
      <c r="T432" s="1946"/>
      <c r="U432" s="1946"/>
      <c r="V432" s="1946"/>
      <c r="W432" s="1947"/>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61" t="s">
        <v>64</v>
      </c>
      <c r="B1" s="1862"/>
      <c r="C1" s="1862"/>
      <c r="D1" s="1862"/>
      <c r="E1" s="1862"/>
      <c r="F1" s="1862"/>
      <c r="G1" s="1862"/>
      <c r="H1" s="1862"/>
      <c r="I1" s="1862"/>
      <c r="J1" s="1862"/>
      <c r="K1" s="1862"/>
      <c r="L1" s="1862"/>
      <c r="M1" s="1862"/>
      <c r="N1" s="1862"/>
      <c r="O1" s="1862"/>
      <c r="P1" s="1862"/>
      <c r="Q1" s="1862"/>
      <c r="R1" s="1862"/>
      <c r="S1" s="1862"/>
      <c r="T1" s="1862"/>
      <c r="U1" s="1862"/>
      <c r="V1" s="1862"/>
      <c r="W1" s="1862"/>
      <c r="X1" s="1863"/>
    </row>
    <row r="2" spans="1:24" ht="15.5">
      <c r="A2" s="1864" t="s">
        <v>65</v>
      </c>
      <c r="B2" s="1865"/>
      <c r="C2" s="1865"/>
      <c r="D2" s="1865"/>
      <c r="E2" s="1865"/>
      <c r="F2" s="1865"/>
      <c r="G2" s="1865"/>
      <c r="H2" s="1865"/>
      <c r="I2" s="1865"/>
      <c r="J2" s="1865"/>
      <c r="K2" s="1865"/>
      <c r="L2" s="1865"/>
      <c r="M2" s="1865"/>
      <c r="N2" s="1865"/>
      <c r="O2" s="1865"/>
      <c r="P2" s="1865"/>
      <c r="Q2" s="1865"/>
      <c r="R2" s="1865"/>
      <c r="S2" s="1865"/>
      <c r="T2" s="1865"/>
      <c r="U2" s="1865"/>
      <c r="V2" s="1865"/>
      <c r="W2" s="1865"/>
      <c r="X2" s="1866"/>
    </row>
    <row r="3" spans="1:24" ht="15.5">
      <c r="A3" s="1864" t="s">
        <v>66</v>
      </c>
      <c r="B3" s="1865"/>
      <c r="C3" s="1865"/>
      <c r="D3" s="1865"/>
      <c r="E3" s="1865"/>
      <c r="F3" s="1865"/>
      <c r="G3" s="1865"/>
      <c r="H3" s="1865"/>
      <c r="I3" s="1865"/>
      <c r="J3" s="1865"/>
      <c r="K3" s="1865"/>
      <c r="L3" s="1865"/>
      <c r="M3" s="1865"/>
      <c r="N3" s="1865"/>
      <c r="O3" s="1865"/>
      <c r="P3" s="1865"/>
      <c r="Q3" s="1865"/>
      <c r="R3" s="1865"/>
      <c r="S3" s="1865"/>
      <c r="T3" s="1865"/>
      <c r="U3" s="1865"/>
      <c r="V3" s="1865"/>
      <c r="W3" s="1865"/>
      <c r="X3" s="1866"/>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07" t="s">
        <v>189</v>
      </c>
      <c r="B7" s="1907" t="s">
        <v>190</v>
      </c>
      <c r="C7" s="1909" t="s">
        <v>205</v>
      </c>
      <c r="D7" s="1907" t="s">
        <v>191</v>
      </c>
      <c r="E7" s="1908" t="s">
        <v>250</v>
      </c>
      <c r="F7" s="1908" t="s">
        <v>251</v>
      </c>
      <c r="G7" s="1908" t="s">
        <v>252</v>
      </c>
    </row>
    <row r="8" spans="1:24">
      <c r="A8" s="1908"/>
      <c r="B8" s="1908"/>
      <c r="C8" s="1909"/>
      <c r="D8" s="1908"/>
      <c r="E8" s="1910"/>
      <c r="F8" s="1910"/>
      <c r="G8" s="1910"/>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84" priority="1"/>
    <cfRule type="duplicateValues" dxfId="383" priority="9"/>
    <cfRule type="duplicateValues" dxfId="382" priority="10"/>
    <cfRule type="duplicateValues" dxfId="381" priority="15"/>
    <cfRule type="duplicateValues" dxfId="380" priority="16"/>
  </conditionalFormatting>
  <conditionalFormatting sqref="B10 B7:B8">
    <cfRule type="duplicateValues" dxfId="379" priority="1879"/>
  </conditionalFormatting>
  <conditionalFormatting sqref="B10:B38 B1:B8 B41:B1048576">
    <cfRule type="duplicateValues" dxfId="378" priority="21"/>
  </conditionalFormatting>
  <conditionalFormatting sqref="B18:B22 B7:B8 B10:B13 B16">
    <cfRule type="duplicateValues" dxfId="377" priority="2012" stopIfTrue="1"/>
    <cfRule type="duplicateValues" dxfId="376" priority="2013"/>
  </conditionalFormatting>
  <conditionalFormatting sqref="B18:B22 B7:B8 B16 B10:B13">
    <cfRule type="duplicateValues" dxfId="375" priority="2022"/>
  </conditionalFormatting>
  <conditionalFormatting sqref="B23:B38 B1:B6 B41:B1048576">
    <cfRule type="duplicateValues" dxfId="374" priority="35"/>
  </conditionalFormatting>
  <conditionalFormatting sqref="B23:B38 B41:B64911">
    <cfRule type="duplicateValues" dxfId="373" priority="2036" stopIfTrue="1"/>
  </conditionalFormatting>
  <conditionalFormatting sqref="B23:B38 B41:B1048576">
    <cfRule type="duplicateValues" dxfId="372" priority="53"/>
  </conditionalFormatting>
  <conditionalFormatting sqref="D10">
    <cfRule type="duplicateValues" dxfId="371" priority="1893"/>
    <cfRule type="duplicateValues" dxfId="370" priority="1894"/>
    <cfRule type="duplicateValues" dxfId="36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68" priority="1"/>
  </conditionalFormatting>
  <conditionalFormatting sqref="C2:C9 C11:C26">
    <cfRule type="duplicateValues" dxfId="367" priority="6"/>
    <cfRule type="duplicateValues" dxfId="366" priority="7"/>
    <cfRule type="duplicateValues" dxfId="365" priority="8" stopIfTrue="1"/>
  </conditionalFormatting>
  <conditionalFormatting sqref="C2:C26">
    <cfRule type="duplicateValues" dxfId="364" priority="2"/>
  </conditionalFormatting>
  <conditionalFormatting sqref="C10">
    <cfRule type="duplicateValues" dxfId="363" priority="3"/>
    <cfRule type="duplicateValues" dxfId="362" priority="4"/>
    <cfRule type="duplicateValues" dxfId="36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32A6-68AA-41E3-8459-7E70D6F95E1C}">
  <dimension ref="A1:N54"/>
  <sheetViews>
    <sheetView topLeftCell="H1" workbookViewId="0">
      <selection activeCell="M5" sqref="M5"/>
    </sheetView>
  </sheetViews>
  <sheetFormatPr defaultRowHeight="15.5"/>
  <cols>
    <col min="1" max="1" width="6.08984375" style="563" bestFit="1" customWidth="1"/>
    <col min="2" max="2" width="23.36328125" customWidth="1"/>
    <col min="3" max="3" width="26.26953125" style="188" customWidth="1"/>
    <col min="4" max="4" width="15.7265625" style="188" customWidth="1"/>
    <col min="5" max="5" width="15" style="188" customWidth="1"/>
    <col min="6" max="6" width="15.81640625" style="188" customWidth="1"/>
    <col min="7" max="7" width="14.453125" style="188" customWidth="1"/>
    <col min="8" max="8" width="14.36328125" style="188" customWidth="1"/>
    <col min="9" max="9" width="19.54296875" style="188" customWidth="1"/>
    <col min="10" max="11" width="14.81640625" style="188" customWidth="1"/>
    <col min="12" max="12" width="38.54296875" style="188" customWidth="1"/>
    <col min="13" max="13" width="58" style="2275" bestFit="1" customWidth="1"/>
    <col min="14" max="14" width="0" hidden="1" customWidth="1"/>
  </cols>
  <sheetData>
    <row r="1" spans="1:14" ht="30.5" customHeight="1">
      <c r="A1" s="2227" t="s">
        <v>2082</v>
      </c>
      <c r="B1" s="2227"/>
      <c r="C1" s="2227"/>
      <c r="D1" s="2227"/>
      <c r="E1" s="2227"/>
      <c r="F1" s="2227"/>
      <c r="G1" s="2227"/>
      <c r="H1" s="2227"/>
      <c r="I1" s="2227"/>
      <c r="J1" s="2227"/>
      <c r="K1" s="2227"/>
      <c r="L1" s="2227"/>
      <c r="M1" s="2227"/>
    </row>
    <row r="2" spans="1:14" ht="21" customHeight="1">
      <c r="A2" s="2228"/>
      <c r="B2" s="2229" t="s">
        <v>2083</v>
      </c>
      <c r="C2" s="2229"/>
      <c r="D2" s="2229"/>
      <c r="E2" s="2229"/>
      <c r="F2" s="2229" t="s">
        <v>2084</v>
      </c>
      <c r="G2" s="2229"/>
      <c r="H2" s="2229"/>
      <c r="I2" s="2229"/>
      <c r="J2" s="2229"/>
      <c r="K2" s="2229"/>
      <c r="L2" s="2229"/>
      <c r="M2" s="2229"/>
    </row>
    <row r="3" spans="1:14" ht="74.5" customHeight="1">
      <c r="A3" s="2230" t="s">
        <v>2085</v>
      </c>
      <c r="B3" s="2230" t="s">
        <v>2086</v>
      </c>
      <c r="C3" s="2230" t="s">
        <v>486</v>
      </c>
      <c r="D3" s="2230" t="s">
        <v>2087</v>
      </c>
      <c r="E3" s="2230" t="s">
        <v>2088</v>
      </c>
      <c r="F3" s="2230" t="s">
        <v>2089</v>
      </c>
      <c r="G3" s="2230" t="s">
        <v>2090</v>
      </c>
      <c r="H3" s="2230" t="s">
        <v>2091</v>
      </c>
      <c r="I3" s="2230" t="s">
        <v>2092</v>
      </c>
      <c r="J3" s="2230" t="s">
        <v>2093</v>
      </c>
      <c r="K3" s="2230" t="s">
        <v>2094</v>
      </c>
      <c r="L3" s="2231" t="s">
        <v>2095</v>
      </c>
      <c r="M3" s="2232" t="s">
        <v>20</v>
      </c>
    </row>
    <row r="4" spans="1:14" ht="18">
      <c r="A4" s="2233" t="s">
        <v>2096</v>
      </c>
      <c r="B4" s="2233"/>
      <c r="C4" s="2233"/>
      <c r="D4" s="2233"/>
      <c r="E4" s="2234"/>
      <c r="F4" s="2234"/>
      <c r="G4" s="2234"/>
      <c r="H4" s="2234"/>
      <c r="I4" s="2234"/>
      <c r="J4" s="2234"/>
      <c r="K4" s="2235"/>
      <c r="L4" s="2236"/>
      <c r="M4" s="2237"/>
    </row>
    <row r="5" spans="1:14" ht="52.5">
      <c r="A5" s="2238">
        <v>1</v>
      </c>
      <c r="B5" s="2239" t="s">
        <v>2097</v>
      </c>
      <c r="C5" s="2240" t="s">
        <v>2098</v>
      </c>
      <c r="D5" s="2240" t="s">
        <v>2099</v>
      </c>
      <c r="E5" s="2241" t="s">
        <v>2100</v>
      </c>
      <c r="F5" s="2241" t="s">
        <v>2100</v>
      </c>
      <c r="G5" s="2242"/>
      <c r="H5" s="2242"/>
      <c r="I5" s="2242"/>
      <c r="J5" s="2240" t="s">
        <v>74</v>
      </c>
      <c r="K5" s="2240"/>
      <c r="L5" s="2243" t="s">
        <v>2101</v>
      </c>
      <c r="M5" s="2244"/>
    </row>
    <row r="6" spans="1:14" ht="18.5">
      <c r="A6" s="2238">
        <v>2</v>
      </c>
      <c r="B6" s="2239" t="s">
        <v>2102</v>
      </c>
      <c r="C6" s="2240" t="s">
        <v>2103</v>
      </c>
      <c r="D6" s="2240" t="s">
        <v>2104</v>
      </c>
      <c r="E6" s="2241" t="s">
        <v>2105</v>
      </c>
      <c r="F6" s="2240"/>
      <c r="G6" s="2240"/>
      <c r="H6" s="2240"/>
      <c r="I6" s="2240"/>
      <c r="J6" s="2240"/>
      <c r="K6" s="2240" t="s">
        <v>2106</v>
      </c>
      <c r="L6" s="2243"/>
      <c r="M6" s="2244"/>
    </row>
    <row r="7" spans="1:14" ht="35">
      <c r="A7" s="2238">
        <v>3</v>
      </c>
      <c r="B7" s="2239" t="s">
        <v>2107</v>
      </c>
      <c r="C7" s="2240" t="s">
        <v>2108</v>
      </c>
      <c r="D7" s="2240" t="s">
        <v>1323</v>
      </c>
      <c r="E7" s="2241" t="s">
        <v>2109</v>
      </c>
      <c r="F7" s="2240" t="s">
        <v>2110</v>
      </c>
      <c r="G7" s="2240"/>
      <c r="H7" s="2240"/>
      <c r="I7" s="2240"/>
      <c r="J7" s="2240"/>
      <c r="K7" s="2240" t="s">
        <v>2111</v>
      </c>
      <c r="L7" s="2243" t="s">
        <v>2112</v>
      </c>
      <c r="M7" s="2244"/>
    </row>
    <row r="8" spans="1:14" ht="35">
      <c r="A8" s="2238">
        <v>4</v>
      </c>
      <c r="B8" s="2239" t="s">
        <v>2113</v>
      </c>
      <c r="C8" s="2240" t="s">
        <v>2114</v>
      </c>
      <c r="D8" s="2240" t="s">
        <v>1323</v>
      </c>
      <c r="E8" s="2241" t="s">
        <v>2109</v>
      </c>
      <c r="F8" s="2240" t="s">
        <v>2110</v>
      </c>
      <c r="G8" s="2240"/>
      <c r="H8" s="2240"/>
      <c r="I8" s="2240"/>
      <c r="J8" s="2240"/>
      <c r="K8" s="2240" t="s">
        <v>2111</v>
      </c>
      <c r="L8" s="2243" t="s">
        <v>2112</v>
      </c>
      <c r="M8" s="2244"/>
    </row>
    <row r="9" spans="1:14" ht="18.5">
      <c r="A9" s="2238">
        <v>5</v>
      </c>
      <c r="B9" s="2239" t="s">
        <v>2115</v>
      </c>
      <c r="C9" s="2240" t="s">
        <v>2098</v>
      </c>
      <c r="D9" s="2240" t="s">
        <v>1323</v>
      </c>
      <c r="E9" s="2240" t="s">
        <v>2116</v>
      </c>
      <c r="F9" s="2240" t="s">
        <v>2045</v>
      </c>
      <c r="G9" s="2240" t="s">
        <v>2045</v>
      </c>
      <c r="H9" s="2242"/>
      <c r="I9" s="2242"/>
      <c r="J9" s="2240" t="s">
        <v>2117</v>
      </c>
      <c r="K9" s="2242"/>
      <c r="L9" s="2239"/>
      <c r="M9" s="2245"/>
    </row>
    <row r="10" spans="1:14" ht="16" customHeight="1">
      <c r="A10" s="2238">
        <v>6</v>
      </c>
      <c r="B10" s="2239" t="s">
        <v>2118</v>
      </c>
      <c r="C10" s="2240" t="s">
        <v>2119</v>
      </c>
      <c r="D10" s="2240" t="s">
        <v>1323</v>
      </c>
      <c r="E10" s="2240" t="s">
        <v>2120</v>
      </c>
      <c r="F10" s="2240" t="s">
        <v>2121</v>
      </c>
      <c r="G10" s="2240" t="s">
        <v>2122</v>
      </c>
      <c r="H10" s="2242"/>
      <c r="I10" s="2242"/>
      <c r="J10" s="2240" t="s">
        <v>2117</v>
      </c>
      <c r="K10" s="2242"/>
      <c r="L10" s="2239"/>
      <c r="M10" s="2245" t="s">
        <v>2123</v>
      </c>
    </row>
    <row r="11" spans="1:14" ht="18.5">
      <c r="A11" s="2238">
        <v>7</v>
      </c>
      <c r="B11" s="2239" t="s">
        <v>2124</v>
      </c>
      <c r="C11" s="2240" t="s">
        <v>2119</v>
      </c>
      <c r="D11" s="2240" t="s">
        <v>1323</v>
      </c>
      <c r="E11" s="2240" t="s">
        <v>2120</v>
      </c>
      <c r="F11" s="2240" t="s">
        <v>2121</v>
      </c>
      <c r="G11" s="2240" t="s">
        <v>2125</v>
      </c>
      <c r="H11" s="2242"/>
      <c r="I11" s="2242"/>
      <c r="J11" s="2240" t="s">
        <v>2117</v>
      </c>
      <c r="K11" s="2242"/>
      <c r="L11" s="2239"/>
      <c r="M11" s="2245" t="s">
        <v>2123</v>
      </c>
      <c r="N11" t="s">
        <v>2126</v>
      </c>
    </row>
    <row r="12" spans="1:14" ht="18.5">
      <c r="A12" s="2238">
        <v>8</v>
      </c>
      <c r="B12" s="2239" t="s">
        <v>2127</v>
      </c>
      <c r="C12" s="2240" t="s">
        <v>2108</v>
      </c>
      <c r="D12" s="2240" t="s">
        <v>1323</v>
      </c>
      <c r="E12" s="2240" t="s">
        <v>2120</v>
      </c>
      <c r="F12" s="2240" t="s">
        <v>2121</v>
      </c>
      <c r="G12" s="2240" t="s">
        <v>2122</v>
      </c>
      <c r="H12" s="2242"/>
      <c r="I12" s="2242"/>
      <c r="J12" s="2240" t="s">
        <v>2117</v>
      </c>
      <c r="K12" s="2242"/>
      <c r="L12" s="2239"/>
      <c r="M12" s="2245" t="s">
        <v>2123</v>
      </c>
    </row>
    <row r="13" spans="1:14" ht="18.5">
      <c r="A13" s="2238">
        <v>9</v>
      </c>
      <c r="B13" s="2239" t="s">
        <v>2128</v>
      </c>
      <c r="C13" s="2240" t="s">
        <v>2108</v>
      </c>
      <c r="D13" s="2240" t="s">
        <v>1323</v>
      </c>
      <c r="E13" s="2240" t="s">
        <v>2120</v>
      </c>
      <c r="F13" s="2240" t="s">
        <v>2129</v>
      </c>
      <c r="G13" s="2240" t="s">
        <v>2130</v>
      </c>
      <c r="H13" s="2242"/>
      <c r="I13" s="2242"/>
      <c r="J13" s="2240" t="s">
        <v>2131</v>
      </c>
      <c r="K13" s="2242"/>
      <c r="L13" s="2239"/>
      <c r="M13" s="2245"/>
    </row>
    <row r="14" spans="1:14" ht="18.5">
      <c r="A14" s="2238">
        <v>10</v>
      </c>
      <c r="B14" s="2239" t="s">
        <v>2132</v>
      </c>
      <c r="C14" s="2240" t="s">
        <v>2108</v>
      </c>
      <c r="D14" s="2240" t="s">
        <v>1323</v>
      </c>
      <c r="E14" s="2240" t="s">
        <v>2120</v>
      </c>
      <c r="F14" s="2240" t="s">
        <v>2129</v>
      </c>
      <c r="G14" s="2240" t="s">
        <v>2130</v>
      </c>
      <c r="H14" s="2242"/>
      <c r="I14" s="2242"/>
      <c r="J14" s="2240" t="s">
        <v>2131</v>
      </c>
      <c r="K14" s="2242"/>
      <c r="L14" s="2239"/>
      <c r="M14" s="2245"/>
      <c r="N14" t="s">
        <v>2133</v>
      </c>
    </row>
    <row r="15" spans="1:14" ht="18.5">
      <c r="A15" s="2238">
        <v>11</v>
      </c>
      <c r="B15" s="2239" t="s">
        <v>2134</v>
      </c>
      <c r="C15" s="2240" t="s">
        <v>2103</v>
      </c>
      <c r="D15" s="2240" t="s">
        <v>1551</v>
      </c>
      <c r="E15" s="2240" t="s">
        <v>2120</v>
      </c>
      <c r="F15" s="2240" t="s">
        <v>2129</v>
      </c>
      <c r="G15" s="2240" t="s">
        <v>2130</v>
      </c>
      <c r="H15" s="2242"/>
      <c r="I15" s="2242"/>
      <c r="J15" s="2240" t="s">
        <v>2131</v>
      </c>
      <c r="K15" s="2242"/>
      <c r="L15" s="2239"/>
      <c r="M15" s="2245"/>
    </row>
    <row r="16" spans="1:14" ht="18.5">
      <c r="A16" s="2238">
        <v>12</v>
      </c>
      <c r="B16" s="2239" t="s">
        <v>2135</v>
      </c>
      <c r="C16" s="2240" t="s">
        <v>2098</v>
      </c>
      <c r="D16" s="2240" t="s">
        <v>1551</v>
      </c>
      <c r="E16" s="2240" t="s">
        <v>2116</v>
      </c>
      <c r="F16" s="2240" t="s">
        <v>2136</v>
      </c>
      <c r="G16" s="2240" t="s">
        <v>2137</v>
      </c>
      <c r="H16" s="2242"/>
      <c r="I16" s="2242"/>
      <c r="J16" s="2240" t="s">
        <v>2138</v>
      </c>
      <c r="K16" s="2242"/>
      <c r="L16" s="2243"/>
      <c r="M16" s="2246"/>
    </row>
    <row r="17" spans="1:13" ht="24.5" customHeight="1">
      <c r="A17" s="2233" t="s">
        <v>2002</v>
      </c>
      <c r="B17" s="2233"/>
      <c r="C17" s="2233"/>
      <c r="D17" s="2233"/>
      <c r="E17" s="2234"/>
      <c r="F17" s="2234"/>
      <c r="G17" s="2234"/>
      <c r="H17" s="2234"/>
      <c r="I17" s="2234"/>
      <c r="J17" s="2234"/>
      <c r="K17" s="2235"/>
      <c r="L17" s="2247"/>
      <c r="M17" s="2248"/>
    </row>
    <row r="18" spans="1:13" ht="35">
      <c r="A18" s="2240">
        <v>1</v>
      </c>
      <c r="B18" s="2239" t="s">
        <v>1997</v>
      </c>
      <c r="C18" s="2249" t="s">
        <v>1998</v>
      </c>
      <c r="D18" s="2240" t="s">
        <v>1999</v>
      </c>
      <c r="E18" s="2240" t="s">
        <v>2139</v>
      </c>
      <c r="F18" s="2240" t="s">
        <v>2139</v>
      </c>
      <c r="G18" s="2240" t="s">
        <v>2140</v>
      </c>
      <c r="H18" s="2240"/>
      <c r="I18" s="2240"/>
      <c r="J18" s="2240"/>
      <c r="K18" s="2240" t="s">
        <v>2111</v>
      </c>
      <c r="L18" s="2239" t="s">
        <v>2141</v>
      </c>
      <c r="M18" s="2246"/>
    </row>
    <row r="19" spans="1:13" ht="52.5">
      <c r="A19" s="2240">
        <v>2</v>
      </c>
      <c r="B19" s="2239" t="s">
        <v>2000</v>
      </c>
      <c r="C19" s="2249" t="s">
        <v>2001</v>
      </c>
      <c r="D19" s="2240" t="s">
        <v>1999</v>
      </c>
      <c r="E19" s="2240" t="s">
        <v>2139</v>
      </c>
      <c r="F19" s="2240" t="s">
        <v>2139</v>
      </c>
      <c r="G19" s="2240" t="s">
        <v>2142</v>
      </c>
      <c r="H19" s="2240" t="s">
        <v>2143</v>
      </c>
      <c r="I19" s="2240" t="s">
        <v>2136</v>
      </c>
      <c r="J19" s="2241" t="s">
        <v>2144</v>
      </c>
      <c r="K19" s="2242"/>
      <c r="L19" s="2239"/>
      <c r="M19" s="2246"/>
    </row>
    <row r="20" spans="1:13" ht="18.5">
      <c r="A20" s="2233" t="s">
        <v>2145</v>
      </c>
      <c r="B20" s="2233"/>
      <c r="C20" s="2233"/>
      <c r="D20" s="2233"/>
      <c r="E20" s="2234"/>
      <c r="F20" s="2234"/>
      <c r="G20" s="2234"/>
      <c r="H20" s="2234"/>
      <c r="I20" s="2234"/>
      <c r="J20" s="2234"/>
      <c r="K20" s="2235"/>
      <c r="L20" s="2247"/>
      <c r="M20" s="2248"/>
    </row>
    <row r="21" spans="1:13" ht="32.5" customHeight="1">
      <c r="A21" s="2240">
        <v>1</v>
      </c>
      <c r="B21" s="2239" t="s">
        <v>2146</v>
      </c>
      <c r="C21" s="2240" t="s">
        <v>2147</v>
      </c>
      <c r="D21" s="2240" t="s">
        <v>2148</v>
      </c>
      <c r="E21" s="2240" t="s">
        <v>2139</v>
      </c>
      <c r="F21" s="2240" t="s">
        <v>2149</v>
      </c>
      <c r="G21" s="2240" t="s">
        <v>2150</v>
      </c>
      <c r="H21" s="2240" t="s">
        <v>2151</v>
      </c>
      <c r="I21" s="2240" t="s">
        <v>2152</v>
      </c>
      <c r="J21" s="2240" t="s">
        <v>2151</v>
      </c>
      <c r="K21" s="2242"/>
      <c r="L21" s="2239"/>
      <c r="M21" s="2246"/>
    </row>
    <row r="22" spans="1:13" ht="53">
      <c r="A22" s="2240">
        <v>2</v>
      </c>
      <c r="B22" s="2239" t="s">
        <v>2153</v>
      </c>
      <c r="C22" s="2249" t="s">
        <v>2154</v>
      </c>
      <c r="D22" s="2240" t="s">
        <v>2148</v>
      </c>
      <c r="E22" s="2240" t="s">
        <v>2139</v>
      </c>
      <c r="F22" s="2240" t="s">
        <v>2149</v>
      </c>
      <c r="G22" s="2240" t="s">
        <v>2155</v>
      </c>
      <c r="H22" s="2240" t="s">
        <v>2151</v>
      </c>
      <c r="I22" s="2240" t="s">
        <v>2152</v>
      </c>
      <c r="J22" s="2240" t="s">
        <v>2151</v>
      </c>
      <c r="K22" s="2242"/>
      <c r="L22" s="2239"/>
      <c r="M22" s="2246"/>
    </row>
    <row r="23" spans="1:13" ht="18.5">
      <c r="A23" s="2233" t="s">
        <v>2156</v>
      </c>
      <c r="B23" s="2233"/>
      <c r="C23" s="2233"/>
      <c r="D23" s="2233"/>
      <c r="E23" s="2234"/>
      <c r="F23" s="2234"/>
      <c r="G23" s="2234"/>
      <c r="H23" s="2234"/>
      <c r="I23" s="2234"/>
      <c r="J23" s="2234"/>
      <c r="K23" s="2235"/>
      <c r="L23" s="2234"/>
      <c r="M23" s="2248"/>
    </row>
    <row r="24" spans="1:13" ht="35">
      <c r="A24" s="2250">
        <v>1</v>
      </c>
      <c r="B24" s="2251" t="s">
        <v>2157</v>
      </c>
      <c r="C24" s="2251" t="s">
        <v>2158</v>
      </c>
      <c r="D24" s="2240" t="s">
        <v>1749</v>
      </c>
      <c r="E24" s="2240" t="s">
        <v>2105</v>
      </c>
      <c r="F24" s="2240"/>
      <c r="G24" s="2240"/>
      <c r="H24" s="2240"/>
      <c r="I24" s="2240"/>
      <c r="J24" s="2240"/>
      <c r="K24" s="2240" t="s">
        <v>2106</v>
      </c>
      <c r="L24" s="2243"/>
      <c r="M24" s="2252"/>
    </row>
    <row r="25" spans="1:13" ht="43.5" customHeight="1">
      <c r="A25" s="2240">
        <v>2</v>
      </c>
      <c r="B25" s="2251" t="s">
        <v>2159</v>
      </c>
      <c r="C25" s="2251" t="s">
        <v>1748</v>
      </c>
      <c r="D25" s="2240" t="s">
        <v>1749</v>
      </c>
      <c r="E25" s="2240" t="s">
        <v>2160</v>
      </c>
      <c r="F25" s="2240" t="s">
        <v>2161</v>
      </c>
      <c r="G25" s="2240" t="s">
        <v>2162</v>
      </c>
      <c r="H25" s="2242"/>
      <c r="I25" s="2242"/>
      <c r="J25" s="2240" t="s">
        <v>2163</v>
      </c>
      <c r="K25" s="2242"/>
      <c r="L25" s="2239"/>
      <c r="M25" s="2253"/>
    </row>
    <row r="26" spans="1:13" ht="18.5">
      <c r="A26" s="2240">
        <v>3</v>
      </c>
      <c r="B26" s="2251" t="s">
        <v>1751</v>
      </c>
      <c r="C26" s="2251" t="s">
        <v>1752</v>
      </c>
      <c r="D26" s="2240" t="s">
        <v>1749</v>
      </c>
      <c r="E26" s="2240" t="s">
        <v>2160</v>
      </c>
      <c r="F26" s="2240" t="s">
        <v>2161</v>
      </c>
      <c r="G26" s="2240" t="s">
        <v>2125</v>
      </c>
      <c r="H26" s="2240" t="s">
        <v>2164</v>
      </c>
      <c r="I26" s="2241">
        <v>45964</v>
      </c>
      <c r="J26" s="2241">
        <v>45975</v>
      </c>
      <c r="K26" s="2242"/>
      <c r="L26" s="2251"/>
      <c r="M26" s="2253"/>
    </row>
    <row r="27" spans="1:13" ht="18.5">
      <c r="A27" s="2240">
        <v>4</v>
      </c>
      <c r="B27" s="2251" t="s">
        <v>1753</v>
      </c>
      <c r="C27" s="2251" t="s">
        <v>1754</v>
      </c>
      <c r="D27" s="2240" t="s">
        <v>1749</v>
      </c>
      <c r="E27" s="2240" t="s">
        <v>2160</v>
      </c>
      <c r="F27" s="2240" t="s">
        <v>2161</v>
      </c>
      <c r="G27" s="2242"/>
      <c r="H27" s="2242"/>
      <c r="I27" s="2242"/>
      <c r="J27" s="2240" t="s">
        <v>2165</v>
      </c>
      <c r="K27" s="2242"/>
      <c r="L27" s="2254"/>
      <c r="M27" s="2253"/>
    </row>
    <row r="28" spans="1:13" ht="35">
      <c r="A28" s="2240">
        <v>5</v>
      </c>
      <c r="B28" s="2251" t="s">
        <v>2166</v>
      </c>
      <c r="C28" s="2251" t="s">
        <v>2167</v>
      </c>
      <c r="D28" s="2240" t="s">
        <v>1749</v>
      </c>
      <c r="E28" s="2241" t="s">
        <v>2109</v>
      </c>
      <c r="F28" s="2240" t="s">
        <v>2110</v>
      </c>
      <c r="G28" s="2240"/>
      <c r="H28" s="2240"/>
      <c r="I28" s="2240"/>
      <c r="J28" s="2240"/>
      <c r="K28" s="2240" t="s">
        <v>2111</v>
      </c>
      <c r="L28" s="2243" t="s">
        <v>2112</v>
      </c>
      <c r="M28" s="2253"/>
    </row>
    <row r="29" spans="1:13" ht="18.5">
      <c r="A29" s="2240">
        <v>6</v>
      </c>
      <c r="B29" s="2251" t="s">
        <v>1755</v>
      </c>
      <c r="C29" s="2251" t="s">
        <v>1756</v>
      </c>
      <c r="D29" s="2240" t="s">
        <v>1749</v>
      </c>
      <c r="E29" s="2240" t="s">
        <v>2160</v>
      </c>
      <c r="F29" s="2240" t="s">
        <v>2161</v>
      </c>
      <c r="G29" s="2240" t="s">
        <v>2125</v>
      </c>
      <c r="H29" s="2240" t="s">
        <v>2164</v>
      </c>
      <c r="I29" s="2241">
        <v>45964</v>
      </c>
      <c r="J29" s="2241">
        <v>45975</v>
      </c>
      <c r="K29" s="2242"/>
      <c r="L29" s="2251"/>
      <c r="M29" s="2253"/>
    </row>
    <row r="30" spans="1:13" ht="35">
      <c r="A30" s="2240">
        <v>7</v>
      </c>
      <c r="B30" s="2251" t="s">
        <v>1757</v>
      </c>
      <c r="C30" s="2251" t="s">
        <v>1758</v>
      </c>
      <c r="D30" s="2240" t="s">
        <v>1749</v>
      </c>
      <c r="E30" s="2240" t="s">
        <v>2160</v>
      </c>
      <c r="F30" s="2240" t="s">
        <v>2161</v>
      </c>
      <c r="G30" s="2240" t="s">
        <v>2125</v>
      </c>
      <c r="H30" s="2240" t="s">
        <v>2164</v>
      </c>
      <c r="I30" s="2241">
        <v>45964</v>
      </c>
      <c r="J30" s="2241">
        <v>45975</v>
      </c>
      <c r="K30" s="2242"/>
      <c r="L30" s="2251"/>
      <c r="M30" s="2253"/>
    </row>
    <row r="31" spans="1:13" ht="20">
      <c r="A31" s="2255" t="s">
        <v>2168</v>
      </c>
      <c r="B31" s="2255"/>
      <c r="C31" s="2255"/>
      <c r="D31" s="2255"/>
      <c r="E31" s="2256"/>
      <c r="F31" s="2256"/>
      <c r="G31" s="2256"/>
      <c r="H31" s="2256"/>
      <c r="I31" s="2256"/>
      <c r="J31" s="2256"/>
      <c r="K31" s="2257"/>
      <c r="L31" s="2258"/>
      <c r="M31" s="2259" t="s">
        <v>2169</v>
      </c>
    </row>
    <row r="32" spans="1:13" ht="52.5">
      <c r="A32" s="2240">
        <v>1</v>
      </c>
      <c r="B32" s="2251" t="s">
        <v>2170</v>
      </c>
      <c r="C32" s="2249" t="s">
        <v>1799</v>
      </c>
      <c r="D32" s="2240" t="s">
        <v>2171</v>
      </c>
      <c r="E32" s="2240" t="s">
        <v>2172</v>
      </c>
      <c r="F32" s="2240" t="s">
        <v>2173</v>
      </c>
      <c r="G32" s="2240" t="s">
        <v>2174</v>
      </c>
      <c r="H32" s="2242"/>
      <c r="I32" s="2242"/>
      <c r="J32" s="2240" t="s">
        <v>2175</v>
      </c>
      <c r="K32" s="2242"/>
      <c r="L32" s="2239"/>
      <c r="M32" s="2260"/>
    </row>
    <row r="33" spans="1:13" ht="185">
      <c r="A33" s="2240">
        <v>2</v>
      </c>
      <c r="B33" s="2251" t="s">
        <v>2176</v>
      </c>
      <c r="C33" s="2249" t="s">
        <v>1799</v>
      </c>
      <c r="D33" s="2240" t="s">
        <v>2177</v>
      </c>
      <c r="E33" s="2240" t="s">
        <v>2172</v>
      </c>
      <c r="F33" s="2240" t="s">
        <v>2178</v>
      </c>
      <c r="G33" s="2240" t="s">
        <v>1542</v>
      </c>
      <c r="H33" s="2240" t="s">
        <v>2179</v>
      </c>
      <c r="I33" s="2240" t="s">
        <v>2180</v>
      </c>
      <c r="J33" s="2240"/>
      <c r="K33" s="2241">
        <v>46111</v>
      </c>
      <c r="L33" s="2239" t="s">
        <v>2181</v>
      </c>
      <c r="M33" s="2246" t="s">
        <v>2182</v>
      </c>
    </row>
    <row r="34" spans="1:13" ht="129.5">
      <c r="A34" s="2240">
        <v>3</v>
      </c>
      <c r="B34" s="2251" t="s">
        <v>2183</v>
      </c>
      <c r="C34" s="2249" t="s">
        <v>1799</v>
      </c>
      <c r="D34" s="2240" t="s">
        <v>2184</v>
      </c>
      <c r="E34" s="2240" t="s">
        <v>2172</v>
      </c>
      <c r="F34" s="2240" t="s">
        <v>2178</v>
      </c>
      <c r="G34" s="2240" t="s">
        <v>2139</v>
      </c>
      <c r="H34" s="2240" t="s">
        <v>2185</v>
      </c>
      <c r="I34" s="2240" t="s">
        <v>2180</v>
      </c>
      <c r="J34" s="2240"/>
      <c r="K34" s="2241">
        <v>46111</v>
      </c>
      <c r="L34" s="2239" t="s">
        <v>2186</v>
      </c>
      <c r="M34" s="2246" t="s">
        <v>2187</v>
      </c>
    </row>
    <row r="35" spans="1:13" ht="166.5">
      <c r="A35" s="2240">
        <v>4</v>
      </c>
      <c r="B35" s="2251" t="s">
        <v>2188</v>
      </c>
      <c r="C35" s="2249" t="s">
        <v>1799</v>
      </c>
      <c r="D35" s="2240" t="s">
        <v>2189</v>
      </c>
      <c r="E35" s="2240" t="s">
        <v>2172</v>
      </c>
      <c r="F35" s="2240" t="s">
        <v>2190</v>
      </c>
      <c r="G35" s="2240" t="s">
        <v>2174</v>
      </c>
      <c r="H35" s="2240" t="s">
        <v>2191</v>
      </c>
      <c r="I35" s="2240" t="s">
        <v>2180</v>
      </c>
      <c r="J35" s="2240"/>
      <c r="K35" s="2241">
        <v>46111</v>
      </c>
      <c r="L35" s="2239" t="s">
        <v>2181</v>
      </c>
      <c r="M35" s="2246" t="s">
        <v>2192</v>
      </c>
    </row>
    <row r="36" spans="1:13" ht="222">
      <c r="A36" s="2240">
        <v>5</v>
      </c>
      <c r="B36" s="2251" t="s">
        <v>2193</v>
      </c>
      <c r="C36" s="2249" t="s">
        <v>1799</v>
      </c>
      <c r="D36" s="2240" t="s">
        <v>2194</v>
      </c>
      <c r="E36" s="2240" t="s">
        <v>2172</v>
      </c>
      <c r="F36" s="2240" t="s">
        <v>2195</v>
      </c>
      <c r="G36" s="2240" t="s">
        <v>2196</v>
      </c>
      <c r="H36" s="2240" t="s">
        <v>2117</v>
      </c>
      <c r="I36" s="2240" t="s">
        <v>2180</v>
      </c>
      <c r="J36" s="2240"/>
      <c r="K36" s="2241">
        <v>46111</v>
      </c>
      <c r="L36" s="2239" t="s">
        <v>2181</v>
      </c>
      <c r="M36" s="2261" t="s">
        <v>2197</v>
      </c>
    </row>
    <row r="37" spans="1:13" ht="111">
      <c r="A37" s="2262">
        <v>6</v>
      </c>
      <c r="B37" s="2263" t="s">
        <v>2198</v>
      </c>
      <c r="C37" s="2264" t="s">
        <v>1799</v>
      </c>
      <c r="D37" s="2262" t="s">
        <v>2199</v>
      </c>
      <c r="E37" s="2240" t="s">
        <v>2172</v>
      </c>
      <c r="F37" s="2240" t="s">
        <v>2195</v>
      </c>
      <c r="G37" s="2240" t="s">
        <v>2200</v>
      </c>
      <c r="H37" s="2240" t="s">
        <v>2139</v>
      </c>
      <c r="I37" s="2240" t="s">
        <v>2180</v>
      </c>
      <c r="J37" s="2240"/>
      <c r="K37" s="2241">
        <v>46111</v>
      </c>
      <c r="L37" s="2239" t="s">
        <v>2201</v>
      </c>
      <c r="M37" s="2261" t="s">
        <v>2202</v>
      </c>
    </row>
    <row r="38" spans="1:13" ht="18.5">
      <c r="A38" s="2233" t="s">
        <v>2203</v>
      </c>
      <c r="B38" s="2233"/>
      <c r="C38" s="2233"/>
      <c r="D38" s="2233"/>
      <c r="E38" s="2234"/>
      <c r="F38" s="2234"/>
      <c r="G38" s="2234"/>
      <c r="H38" s="2234"/>
      <c r="I38" s="2234"/>
      <c r="J38" s="2234"/>
      <c r="K38" s="2235"/>
      <c r="L38" s="2234"/>
      <c r="M38" s="2265"/>
    </row>
    <row r="39" spans="1:13" ht="70">
      <c r="A39" s="2240">
        <v>1</v>
      </c>
      <c r="B39" s="2251" t="s">
        <v>2204</v>
      </c>
      <c r="C39" s="2249"/>
      <c r="D39" s="2240" t="s">
        <v>2205</v>
      </c>
      <c r="E39" s="2242"/>
      <c r="F39" s="2241">
        <v>45939</v>
      </c>
      <c r="G39" s="2242"/>
      <c r="H39" s="2242"/>
      <c r="I39" s="2240" t="s">
        <v>2206</v>
      </c>
      <c r="J39" s="2241" t="s">
        <v>2207</v>
      </c>
      <c r="K39" s="2241">
        <v>46142</v>
      </c>
      <c r="L39" s="2239" t="s">
        <v>2208</v>
      </c>
      <c r="M39" s="2246"/>
    </row>
    <row r="40" spans="1:13" ht="16.5" customHeight="1">
      <c r="A40" s="2233" t="s">
        <v>2209</v>
      </c>
      <c r="B40" s="2233"/>
      <c r="C40" s="2233"/>
      <c r="D40" s="2233"/>
      <c r="E40" s="2234"/>
      <c r="F40" s="2234"/>
      <c r="G40" s="2234"/>
      <c r="H40" s="2234"/>
      <c r="I40" s="2234"/>
      <c r="J40" s="2234"/>
      <c r="K40" s="2235"/>
      <c r="L40" s="2266"/>
      <c r="M40" s="2267"/>
    </row>
    <row r="41" spans="1:13" ht="35">
      <c r="A41" s="2240">
        <v>1</v>
      </c>
      <c r="B41" s="2251" t="s">
        <v>2210</v>
      </c>
      <c r="C41" s="2249"/>
      <c r="D41" s="2240" t="s">
        <v>2211</v>
      </c>
      <c r="E41" s="2242"/>
      <c r="F41" s="2240" t="s">
        <v>2212</v>
      </c>
      <c r="G41" s="2242"/>
      <c r="H41" s="2242"/>
      <c r="I41" s="2242"/>
      <c r="J41" s="2241">
        <v>46013</v>
      </c>
      <c r="K41" s="2240"/>
      <c r="L41" s="2239"/>
      <c r="M41" s="2246"/>
    </row>
    <row r="42" spans="1:13" ht="16.5" customHeight="1">
      <c r="A42" s="2233" t="s">
        <v>2213</v>
      </c>
      <c r="B42" s="2233"/>
      <c r="C42" s="2233"/>
      <c r="D42" s="2233"/>
      <c r="E42" s="2234"/>
      <c r="F42" s="2234"/>
      <c r="G42" s="2234"/>
      <c r="H42" s="2234"/>
      <c r="I42" s="2234"/>
      <c r="J42" s="2234"/>
      <c r="K42" s="2235"/>
      <c r="L42" s="2266"/>
      <c r="M42" s="2267"/>
    </row>
    <row r="43" spans="1:13" ht="35">
      <c r="A43" s="2240">
        <v>1</v>
      </c>
      <c r="B43" s="2251" t="s">
        <v>2210</v>
      </c>
      <c r="C43" s="2249"/>
      <c r="D43" s="2240" t="s">
        <v>2214</v>
      </c>
      <c r="E43" s="2242"/>
      <c r="F43" s="2240" t="s">
        <v>2215</v>
      </c>
      <c r="G43" s="2242"/>
      <c r="H43" s="2242"/>
      <c r="I43" s="2242"/>
      <c r="J43" s="2240" t="s">
        <v>2216</v>
      </c>
      <c r="K43" s="2240"/>
      <c r="L43" s="2239"/>
      <c r="M43" s="2246"/>
    </row>
    <row r="44" spans="1:13" ht="16.5" customHeight="1">
      <c r="A44" s="2233" t="s">
        <v>2217</v>
      </c>
      <c r="B44" s="2233"/>
      <c r="C44" s="2233"/>
      <c r="D44" s="2233"/>
      <c r="E44" s="2234"/>
      <c r="F44" s="2234"/>
      <c r="G44" s="2234"/>
      <c r="H44" s="2234"/>
      <c r="I44" s="2234"/>
      <c r="J44" s="2234"/>
      <c r="K44" s="2235"/>
      <c r="L44" s="2266"/>
      <c r="M44" s="2267"/>
    </row>
    <row r="45" spans="1:13" ht="52.5">
      <c r="A45" s="2240">
        <v>1</v>
      </c>
      <c r="B45" s="2251" t="s">
        <v>2210</v>
      </c>
      <c r="C45" s="2249"/>
      <c r="D45" s="2240"/>
      <c r="E45" s="2242"/>
      <c r="F45" s="2240" t="s">
        <v>2218</v>
      </c>
      <c r="G45" s="2242"/>
      <c r="H45" s="2242"/>
      <c r="I45" s="2242"/>
      <c r="J45" s="2240"/>
      <c r="K45" s="2240" t="s">
        <v>2106</v>
      </c>
      <c r="L45" s="2239" t="s">
        <v>2219</v>
      </c>
      <c r="M45" s="2246"/>
    </row>
    <row r="46" spans="1:13" ht="18.5">
      <c r="A46" s="2268" t="s">
        <v>2220</v>
      </c>
      <c r="B46" s="2269"/>
      <c r="C46" s="2270"/>
      <c r="D46" s="2240"/>
      <c r="E46" s="2242"/>
      <c r="F46" s="2240"/>
      <c r="G46" s="2240"/>
      <c r="H46" s="2240"/>
      <c r="I46" s="2240"/>
      <c r="J46" s="2240"/>
      <c r="K46" s="2240"/>
      <c r="L46" s="2239"/>
      <c r="M46" s="2246"/>
    </row>
    <row r="47" spans="1:13" ht="16.5" customHeight="1">
      <c r="A47" s="2233" t="s">
        <v>2209</v>
      </c>
      <c r="B47" s="2233"/>
      <c r="C47" s="2233"/>
      <c r="D47" s="2233"/>
      <c r="E47" s="2234"/>
      <c r="F47" s="2234"/>
      <c r="G47" s="2234"/>
      <c r="H47" s="2234"/>
      <c r="I47" s="2234"/>
      <c r="J47" s="2234"/>
      <c r="K47" s="2235"/>
      <c r="L47" s="2266"/>
      <c r="M47" s="2267"/>
    </row>
    <row r="48" spans="1:13" ht="35">
      <c r="A48" s="2240">
        <v>1</v>
      </c>
      <c r="B48" s="2251" t="s">
        <v>2210</v>
      </c>
      <c r="C48" s="2249"/>
      <c r="D48" s="2240" t="s">
        <v>2211</v>
      </c>
      <c r="E48" s="2242"/>
      <c r="F48" s="2240"/>
      <c r="G48" s="2242"/>
      <c r="H48" s="2242"/>
      <c r="I48" s="2242"/>
      <c r="J48" s="2241"/>
      <c r="K48" s="2240"/>
      <c r="L48" s="2239" t="s">
        <v>2221</v>
      </c>
      <c r="M48" s="2271" t="s">
        <v>2222</v>
      </c>
    </row>
    <row r="49" spans="1:13" ht="16.5" customHeight="1">
      <c r="A49" s="2233" t="s">
        <v>2213</v>
      </c>
      <c r="B49" s="2233"/>
      <c r="C49" s="2233"/>
      <c r="D49" s="2233"/>
      <c r="E49" s="2234"/>
      <c r="F49" s="2234"/>
      <c r="G49" s="2234"/>
      <c r="H49" s="2234"/>
      <c r="I49" s="2234"/>
      <c r="J49" s="2234"/>
      <c r="K49" s="2235"/>
      <c r="L49" s="2266"/>
      <c r="M49" s="2272"/>
    </row>
    <row r="50" spans="1:13" ht="35">
      <c r="A50" s="2240">
        <v>1</v>
      </c>
      <c r="B50" s="2251" t="s">
        <v>2210</v>
      </c>
      <c r="C50" s="2249"/>
      <c r="D50" s="2240" t="s">
        <v>2214</v>
      </c>
      <c r="E50" s="2242"/>
      <c r="F50" s="2240" t="s">
        <v>2223</v>
      </c>
      <c r="G50" s="2242"/>
      <c r="H50" s="2242"/>
      <c r="I50" s="2242"/>
      <c r="J50" s="2240"/>
      <c r="K50" s="2240"/>
      <c r="L50" s="2239" t="s">
        <v>2224</v>
      </c>
      <c r="M50" s="2272"/>
    </row>
    <row r="51" spans="1:13" ht="16.5" customHeight="1">
      <c r="A51" s="2233" t="s">
        <v>2217</v>
      </c>
      <c r="B51" s="2233"/>
      <c r="C51" s="2233"/>
      <c r="D51" s="2233"/>
      <c r="E51" s="2234"/>
      <c r="F51" s="2234"/>
      <c r="G51" s="2234"/>
      <c r="H51" s="2234"/>
      <c r="I51" s="2234"/>
      <c r="J51" s="2234"/>
      <c r="K51" s="2234"/>
      <c r="L51" s="2234"/>
      <c r="M51" s="2272"/>
    </row>
    <row r="52" spans="1:13" ht="17.5">
      <c r="A52" s="2240">
        <v>1</v>
      </c>
      <c r="B52" s="2251" t="s">
        <v>2210</v>
      </c>
      <c r="C52" s="2249"/>
      <c r="D52" s="2240"/>
      <c r="E52" s="2242"/>
      <c r="F52" s="2240"/>
      <c r="G52" s="2242"/>
      <c r="H52" s="2242"/>
      <c r="I52" s="2242"/>
      <c r="J52" s="2240"/>
      <c r="K52" s="2240"/>
      <c r="L52" s="2239" t="s">
        <v>2225</v>
      </c>
      <c r="M52" s="2273"/>
    </row>
    <row r="53" spans="1:13" ht="16.5" customHeight="1">
      <c r="A53" s="2233" t="s">
        <v>2226</v>
      </c>
      <c r="B53" s="2233"/>
      <c r="C53" s="2233"/>
      <c r="D53" s="2233"/>
      <c r="E53" s="2234"/>
      <c r="F53" s="2234"/>
      <c r="G53" s="2234"/>
      <c r="H53" s="2234"/>
      <c r="I53" s="2234"/>
      <c r="J53" s="2234"/>
      <c r="K53" s="2234"/>
      <c r="L53" s="2234"/>
      <c r="M53" s="2265"/>
    </row>
    <row r="54" spans="1:13" ht="18.5">
      <c r="A54" s="2240">
        <v>1</v>
      </c>
      <c r="B54" s="2251" t="s">
        <v>2210</v>
      </c>
      <c r="C54" s="2249"/>
      <c r="D54" s="2240"/>
      <c r="E54" s="2242"/>
      <c r="F54" s="2240" t="s">
        <v>2165</v>
      </c>
      <c r="G54" s="2242"/>
      <c r="H54" s="2242"/>
      <c r="I54" s="2242"/>
      <c r="J54" s="2240" t="s">
        <v>2227</v>
      </c>
      <c r="K54" s="2240"/>
      <c r="L54" s="2274"/>
      <c r="M54" s="2246"/>
    </row>
  </sheetData>
  <mergeCells count="18">
    <mergeCell ref="A46:C46"/>
    <mergeCell ref="A47:D47"/>
    <mergeCell ref="M48:M52"/>
    <mergeCell ref="A49:D49"/>
    <mergeCell ref="A51:D51"/>
    <mergeCell ref="A53:D53"/>
    <mergeCell ref="A23:D23"/>
    <mergeCell ref="A31:D31"/>
    <mergeCell ref="A38:D38"/>
    <mergeCell ref="A40:D40"/>
    <mergeCell ref="A42:D42"/>
    <mergeCell ref="A44:D44"/>
    <mergeCell ref="A1:M1"/>
    <mergeCell ref="B2:E2"/>
    <mergeCell ref="F2:M2"/>
    <mergeCell ref="A4:D4"/>
    <mergeCell ref="A17:D17"/>
    <mergeCell ref="A20:D20"/>
  </mergeCells>
  <conditionalFormatting sqref="E5:J8 E9:K16 E25:K27 E28:J30">
    <cfRule type="cellIs" dxfId="15" priority="16" operator="greaterThan">
      <formula>0</formula>
    </cfRule>
  </conditionalFormatting>
  <conditionalFormatting sqref="E18:J19">
    <cfRule type="cellIs" dxfId="14" priority="15" operator="greaterThan">
      <formula>0</formula>
    </cfRule>
  </conditionalFormatting>
  <conditionalFormatting sqref="E21:J22">
    <cfRule type="cellIs" dxfId="13" priority="13" operator="greaterThan">
      <formula>0</formula>
    </cfRule>
  </conditionalFormatting>
  <conditionalFormatting sqref="E32:J37">
    <cfRule type="cellIs" dxfId="12" priority="14" operator="greaterThan">
      <formula>0</formula>
    </cfRule>
  </conditionalFormatting>
  <conditionalFormatting sqref="E41:J41">
    <cfRule type="cellIs" dxfId="11" priority="10" operator="greaterThan">
      <formula>0</formula>
    </cfRule>
  </conditionalFormatting>
  <conditionalFormatting sqref="E43:J43">
    <cfRule type="cellIs" dxfId="10" priority="9" operator="greaterThan">
      <formula>0</formula>
    </cfRule>
  </conditionalFormatting>
  <conditionalFormatting sqref="E45:J46">
    <cfRule type="cellIs" dxfId="9" priority="4" operator="greaterThan">
      <formula>0</formula>
    </cfRule>
  </conditionalFormatting>
  <conditionalFormatting sqref="E48:J48">
    <cfRule type="cellIs" dxfId="8" priority="7" operator="greaterThan">
      <formula>0</formula>
    </cfRule>
  </conditionalFormatting>
  <conditionalFormatting sqref="E50:J50">
    <cfRule type="cellIs" dxfId="7" priority="6" operator="greaterThan">
      <formula>0</formula>
    </cfRule>
  </conditionalFormatting>
  <conditionalFormatting sqref="E54:J54">
    <cfRule type="cellIs" dxfId="6" priority="5" operator="greaterThan">
      <formula>0</formula>
    </cfRule>
  </conditionalFormatting>
  <conditionalFormatting sqref="E52:K52">
    <cfRule type="cellIs" dxfId="5" priority="3" operator="greaterThan">
      <formula>0</formula>
    </cfRule>
  </conditionalFormatting>
  <conditionalFormatting sqref="F39:J39">
    <cfRule type="cellIs" dxfId="4" priority="8" operator="greaterThan">
      <formula>0</formula>
    </cfRule>
  </conditionalFormatting>
  <conditionalFormatting sqref="K29:K30">
    <cfRule type="cellIs" dxfId="3" priority="11" operator="greaterThan">
      <formula>0</formula>
    </cfRule>
  </conditionalFormatting>
  <conditionalFormatting sqref="K32">
    <cfRule type="cellIs" dxfId="2" priority="12" operator="greaterThan">
      <formula>0</formula>
    </cfRule>
  </conditionalFormatting>
  <conditionalFormatting sqref="F24:J24">
    <cfRule type="cellIs" dxfId="1" priority="2" operator="greaterThan">
      <formula>0</formula>
    </cfRule>
  </conditionalFormatting>
  <conditionalFormatting sqref="E24">
    <cfRule type="cellIs" dxfId="0" priority="1" operator="greaterThan">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9"/>
  <sheetViews>
    <sheetView view="pageBreakPreview" topLeftCell="A273" zoomScale="90" zoomScaleNormal="80" zoomScaleSheetLayoutView="90" workbookViewId="0">
      <selection activeCell="H293" sqref="H293"/>
    </sheetView>
  </sheetViews>
  <sheetFormatPr defaultColWidth="9" defaultRowHeight="15.5"/>
  <cols>
    <col min="1" max="1" width="4.1796875" style="1279" customWidth="1"/>
    <col min="2" max="2" width="8.453125" style="830" customWidth="1"/>
    <col min="3" max="3" width="1" style="1279" hidden="1" customWidth="1"/>
    <col min="4" max="4" width="18.90625" style="1279" bestFit="1"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39" customWidth="1"/>
    <col min="12" max="12" width="14.90625" style="369" customWidth="1"/>
    <col min="13" max="13" width="12" style="369" customWidth="1"/>
    <col min="14" max="14" width="32.453125" style="1279" customWidth="1"/>
    <col min="15" max="15" width="15.1796875" style="1279" hidden="1" customWidth="1"/>
    <col min="16" max="16" width="33.6328125" style="1279" customWidth="1"/>
    <col min="17" max="21" width="30.54296875" style="830" customWidth="1"/>
    <col min="22" max="245" width="30.54296875" style="1279" customWidth="1"/>
    <col min="246" max="246" width="6.54296875" style="1279" customWidth="1"/>
    <col min="247" max="247" width="7.54296875" style="1279" customWidth="1"/>
    <col min="248" max="248" width="4.81640625" style="1279" customWidth="1"/>
    <col min="249" max="249" width="11.81640625" style="1279" customWidth="1"/>
    <col min="250" max="250" width="9.81640625" style="1279" customWidth="1"/>
    <col min="251" max="251" width="3" style="1279" customWidth="1"/>
    <col min="252" max="252" width="7.1796875" style="1279" customWidth="1"/>
    <col min="253" max="253" width="22.81640625" style="1279" customWidth="1"/>
    <col min="254" max="254" width="7.1796875" style="1279" customWidth="1"/>
    <col min="255" max="255" width="9" style="1279" hidden="1" customWidth="1"/>
    <col min="256" max="256" width="8.81640625" style="1279" customWidth="1"/>
    <col min="257" max="257" width="9.81640625" style="1279" customWidth="1"/>
    <col min="258" max="258" width="10.54296875" style="1279" customWidth="1"/>
    <col min="259" max="259" width="12.1796875" style="1279" customWidth="1"/>
    <col min="260" max="260" width="11.1796875" style="1279" customWidth="1"/>
    <col min="261" max="261" width="6.81640625" style="1279" customWidth="1"/>
    <col min="262" max="501" width="30.54296875" style="1279" customWidth="1"/>
    <col min="502" max="502" width="6.54296875" style="1279" customWidth="1"/>
    <col min="503" max="503" width="7.54296875" style="1279" customWidth="1"/>
    <col min="504" max="504" width="4.81640625" style="1279" customWidth="1"/>
    <col min="505" max="505" width="11.81640625" style="1279" customWidth="1"/>
    <col min="506" max="506" width="9.81640625" style="1279" customWidth="1"/>
    <col min="507" max="507" width="3" style="1279" customWidth="1"/>
    <col min="508" max="508" width="7.1796875" style="1279" customWidth="1"/>
    <col min="509" max="509" width="22.81640625" style="1279" customWidth="1"/>
    <col min="510" max="510" width="7.1796875" style="1279" customWidth="1"/>
    <col min="511" max="511" width="9" style="1279" hidden="1" customWidth="1"/>
    <col min="512" max="512" width="8.81640625" style="1279" customWidth="1"/>
    <col min="513" max="513" width="9.81640625" style="1279" customWidth="1"/>
    <col min="514" max="514" width="10.54296875" style="1279" customWidth="1"/>
    <col min="515" max="515" width="12.1796875" style="1279" customWidth="1"/>
    <col min="516" max="516" width="11.1796875" style="1279" customWidth="1"/>
    <col min="517" max="517" width="6.81640625" style="1279" customWidth="1"/>
    <col min="518" max="757" width="30.54296875" style="1279" customWidth="1"/>
    <col min="758" max="758" width="6.54296875" style="1279" customWidth="1"/>
    <col min="759" max="759" width="7.54296875" style="1279" customWidth="1"/>
    <col min="760" max="760" width="4.81640625" style="1279" customWidth="1"/>
    <col min="761" max="761" width="11.81640625" style="1279" customWidth="1"/>
    <col min="762" max="762" width="9.81640625" style="1279" customWidth="1"/>
    <col min="763" max="763" width="3" style="1279" customWidth="1"/>
    <col min="764" max="764" width="7.1796875" style="1279" customWidth="1"/>
    <col min="765" max="765" width="22.81640625" style="1279" customWidth="1"/>
    <col min="766" max="766" width="7.1796875" style="1279" customWidth="1"/>
    <col min="767" max="767" width="9" style="1279" hidden="1" customWidth="1"/>
    <col min="768" max="768" width="8.81640625" style="1279" customWidth="1"/>
    <col min="769" max="769" width="9.81640625" style="1279" customWidth="1"/>
    <col min="770" max="770" width="10.54296875" style="1279" customWidth="1"/>
    <col min="771" max="771" width="12.1796875" style="1279" customWidth="1"/>
    <col min="772" max="772" width="11.1796875" style="1279" customWidth="1"/>
    <col min="773" max="773" width="6.81640625" style="1279" customWidth="1"/>
    <col min="774" max="1013" width="30.54296875" style="1279" customWidth="1"/>
    <col min="1014" max="1014" width="6.54296875" style="1279" customWidth="1"/>
    <col min="1015" max="1015" width="7.54296875" style="1279" customWidth="1"/>
    <col min="1016" max="1016" width="4.81640625" style="1279" customWidth="1"/>
    <col min="1017" max="1017" width="11.81640625" style="1279" customWidth="1"/>
    <col min="1018" max="1018" width="9.81640625" style="1279" customWidth="1"/>
    <col min="1019" max="1019" width="3" style="1279" customWidth="1"/>
    <col min="1020" max="1020" width="7.1796875" style="1279" customWidth="1"/>
    <col min="1021" max="1021" width="22.81640625" style="1279" customWidth="1"/>
    <col min="1022" max="1022" width="7.1796875" style="1279" customWidth="1"/>
    <col min="1023" max="1023" width="9" style="1279" hidden="1" customWidth="1"/>
    <col min="1024" max="1024" width="8.81640625" style="1279" customWidth="1"/>
    <col min="1025" max="1025" width="9.81640625" style="1279" customWidth="1"/>
    <col min="1026" max="1026" width="10.54296875" style="1279" customWidth="1"/>
    <col min="1027" max="1027" width="12.1796875" style="1279" customWidth="1"/>
    <col min="1028" max="1028" width="11.1796875" style="1279" customWidth="1"/>
    <col min="1029" max="1029" width="6.81640625" style="1279" customWidth="1"/>
    <col min="1030" max="1269" width="30.54296875" style="1279" customWidth="1"/>
    <col min="1270" max="1270" width="6.54296875" style="1279" customWidth="1"/>
    <col min="1271" max="1271" width="7.54296875" style="1279" customWidth="1"/>
    <col min="1272" max="1272" width="4.81640625" style="1279" customWidth="1"/>
    <col min="1273" max="1273" width="11.81640625" style="1279" customWidth="1"/>
    <col min="1274" max="1274" width="9.81640625" style="1279" customWidth="1"/>
    <col min="1275" max="1275" width="3" style="1279" customWidth="1"/>
    <col min="1276" max="1276" width="7.1796875" style="1279" customWidth="1"/>
    <col min="1277" max="1277" width="22.81640625" style="1279" customWidth="1"/>
    <col min="1278" max="1278" width="7.1796875" style="1279" customWidth="1"/>
    <col min="1279" max="1279" width="9" style="1279" hidden="1" customWidth="1"/>
    <col min="1280" max="1280" width="8.81640625" style="1279" customWidth="1"/>
    <col min="1281" max="1281" width="9.81640625" style="1279" customWidth="1"/>
    <col min="1282" max="1282" width="10.54296875" style="1279" customWidth="1"/>
    <col min="1283" max="1283" width="12.1796875" style="1279" customWidth="1"/>
    <col min="1284" max="1284" width="11.1796875" style="1279" customWidth="1"/>
    <col min="1285" max="1285" width="6.81640625" style="1279" customWidth="1"/>
    <col min="1286" max="1525" width="30.54296875" style="1279" customWidth="1"/>
    <col min="1526" max="1526" width="6.54296875" style="1279" customWidth="1"/>
    <col min="1527" max="1527" width="7.54296875" style="1279" customWidth="1"/>
    <col min="1528" max="1528" width="4.81640625" style="1279" customWidth="1"/>
    <col min="1529" max="1529" width="11.81640625" style="1279" customWidth="1"/>
    <col min="1530" max="1530" width="9.81640625" style="1279" customWidth="1"/>
    <col min="1531" max="1531" width="3" style="1279" customWidth="1"/>
    <col min="1532" max="1532" width="7.1796875" style="1279" customWidth="1"/>
    <col min="1533" max="1533" width="22.81640625" style="1279" customWidth="1"/>
    <col min="1534" max="1534" width="7.1796875" style="1279" customWidth="1"/>
    <col min="1535" max="1535" width="9" style="1279" hidden="1" customWidth="1"/>
    <col min="1536" max="1536" width="8.81640625" style="1279" customWidth="1"/>
    <col min="1537" max="1537" width="9.81640625" style="1279" customWidth="1"/>
    <col min="1538" max="1538" width="10.54296875" style="1279" customWidth="1"/>
    <col min="1539" max="1539" width="12.1796875" style="1279" customWidth="1"/>
    <col min="1540" max="1540" width="11.1796875" style="1279" customWidth="1"/>
    <col min="1541" max="1541" width="6.81640625" style="1279" customWidth="1"/>
    <col min="1542" max="1781" width="30.54296875" style="1279" customWidth="1"/>
    <col min="1782" max="1782" width="6.54296875" style="1279" customWidth="1"/>
    <col min="1783" max="1783" width="7.54296875" style="1279" customWidth="1"/>
    <col min="1784" max="1784" width="4.81640625" style="1279" customWidth="1"/>
    <col min="1785" max="1785" width="11.81640625" style="1279" customWidth="1"/>
    <col min="1786" max="1786" width="9.81640625" style="1279" customWidth="1"/>
    <col min="1787" max="1787" width="3" style="1279" customWidth="1"/>
    <col min="1788" max="1788" width="7.1796875" style="1279" customWidth="1"/>
    <col min="1789" max="1789" width="22.81640625" style="1279" customWidth="1"/>
    <col min="1790" max="1790" width="7.1796875" style="1279" customWidth="1"/>
    <col min="1791" max="1791" width="9" style="1279" hidden="1" customWidth="1"/>
    <col min="1792" max="1792" width="8.81640625" style="1279" customWidth="1"/>
    <col min="1793" max="1793" width="9.81640625" style="1279" customWidth="1"/>
    <col min="1794" max="1794" width="10.54296875" style="1279" customWidth="1"/>
    <col min="1795" max="1795" width="12.1796875" style="1279" customWidth="1"/>
    <col min="1796" max="1796" width="11.1796875" style="1279" customWidth="1"/>
    <col min="1797" max="1797" width="6.81640625" style="1279" customWidth="1"/>
    <col min="1798" max="2037" width="30.54296875" style="1279" customWidth="1"/>
    <col min="2038" max="2038" width="6.54296875" style="1279" customWidth="1"/>
    <col min="2039" max="2039" width="7.54296875" style="1279" customWidth="1"/>
    <col min="2040" max="2040" width="4.81640625" style="1279" customWidth="1"/>
    <col min="2041" max="2041" width="11.81640625" style="1279" customWidth="1"/>
    <col min="2042" max="2042" width="9.81640625" style="1279" customWidth="1"/>
    <col min="2043" max="2043" width="3" style="1279" customWidth="1"/>
    <col min="2044" max="2044" width="7.1796875" style="1279" customWidth="1"/>
    <col min="2045" max="2045" width="22.81640625" style="1279" customWidth="1"/>
    <col min="2046" max="2046" width="7.1796875" style="1279" customWidth="1"/>
    <col min="2047" max="2047" width="9" style="1279" hidden="1" customWidth="1"/>
    <col min="2048" max="2048" width="8.81640625" style="1279" customWidth="1"/>
    <col min="2049" max="2049" width="9.81640625" style="1279" customWidth="1"/>
    <col min="2050" max="2050" width="10.54296875" style="1279" customWidth="1"/>
    <col min="2051" max="2051" width="12.1796875" style="1279" customWidth="1"/>
    <col min="2052" max="2052" width="11.1796875" style="1279" customWidth="1"/>
    <col min="2053" max="2053" width="6.81640625" style="1279" customWidth="1"/>
    <col min="2054" max="2293" width="30.54296875" style="1279" customWidth="1"/>
    <col min="2294" max="2294" width="6.54296875" style="1279" customWidth="1"/>
    <col min="2295" max="2295" width="7.54296875" style="1279" customWidth="1"/>
    <col min="2296" max="2296" width="4.81640625" style="1279" customWidth="1"/>
    <col min="2297" max="2297" width="11.81640625" style="1279" customWidth="1"/>
    <col min="2298" max="2298" width="9.81640625" style="1279" customWidth="1"/>
    <col min="2299" max="2299" width="3" style="1279" customWidth="1"/>
    <col min="2300" max="2300" width="7.1796875" style="1279" customWidth="1"/>
    <col min="2301" max="2301" width="22.81640625" style="1279" customWidth="1"/>
    <col min="2302" max="2302" width="7.1796875" style="1279" customWidth="1"/>
    <col min="2303" max="2303" width="9" style="1279" hidden="1" customWidth="1"/>
    <col min="2304" max="2304" width="8.81640625" style="1279" customWidth="1"/>
    <col min="2305" max="2305" width="9.81640625" style="1279" customWidth="1"/>
    <col min="2306" max="2306" width="10.54296875" style="1279" customWidth="1"/>
    <col min="2307" max="2307" width="12.1796875" style="1279" customWidth="1"/>
    <col min="2308" max="2308" width="11.1796875" style="1279" customWidth="1"/>
    <col min="2309" max="2309" width="6.81640625" style="1279" customWidth="1"/>
    <col min="2310" max="2549" width="30.54296875" style="1279" customWidth="1"/>
    <col min="2550" max="2550" width="6.54296875" style="1279" customWidth="1"/>
    <col min="2551" max="2551" width="7.54296875" style="1279" customWidth="1"/>
    <col min="2552" max="2552" width="4.81640625" style="1279" customWidth="1"/>
    <col min="2553" max="2553" width="11.81640625" style="1279" customWidth="1"/>
    <col min="2554" max="2554" width="9.81640625" style="1279" customWidth="1"/>
    <col min="2555" max="2555" width="3" style="1279" customWidth="1"/>
    <col min="2556" max="2556" width="7.1796875" style="1279" customWidth="1"/>
    <col min="2557" max="2557" width="22.81640625" style="1279" customWidth="1"/>
    <col min="2558" max="2558" width="7.1796875" style="1279" customWidth="1"/>
    <col min="2559" max="2559" width="9" style="1279" hidden="1" customWidth="1"/>
    <col min="2560" max="2560" width="8.81640625" style="1279" customWidth="1"/>
    <col min="2561" max="2561" width="9.81640625" style="1279" customWidth="1"/>
    <col min="2562" max="2562" width="10.54296875" style="1279" customWidth="1"/>
    <col min="2563" max="2563" width="12.1796875" style="1279" customWidth="1"/>
    <col min="2564" max="2564" width="11.1796875" style="1279" customWidth="1"/>
    <col min="2565" max="2565" width="6.81640625" style="1279" customWidth="1"/>
    <col min="2566" max="2805" width="30.54296875" style="1279" customWidth="1"/>
    <col min="2806" max="2806" width="6.54296875" style="1279" customWidth="1"/>
    <col min="2807" max="2807" width="7.54296875" style="1279" customWidth="1"/>
    <col min="2808" max="2808" width="4.81640625" style="1279" customWidth="1"/>
    <col min="2809" max="2809" width="11.81640625" style="1279" customWidth="1"/>
    <col min="2810" max="2810" width="9.81640625" style="1279" customWidth="1"/>
    <col min="2811" max="2811" width="3" style="1279" customWidth="1"/>
    <col min="2812" max="2812" width="7.1796875" style="1279" customWidth="1"/>
    <col min="2813" max="2813" width="22.81640625" style="1279" customWidth="1"/>
    <col min="2814" max="2814" width="7.1796875" style="1279" customWidth="1"/>
    <col min="2815" max="2815" width="9" style="1279" hidden="1" customWidth="1"/>
    <col min="2816" max="2816" width="8.81640625" style="1279" customWidth="1"/>
    <col min="2817" max="2817" width="9.81640625" style="1279" customWidth="1"/>
    <col min="2818" max="2818" width="10.54296875" style="1279" customWidth="1"/>
    <col min="2819" max="2819" width="12.1796875" style="1279" customWidth="1"/>
    <col min="2820" max="2820" width="11.1796875" style="1279" customWidth="1"/>
    <col min="2821" max="2821" width="6.81640625" style="1279" customWidth="1"/>
    <col min="2822" max="3061" width="30.54296875" style="1279" customWidth="1"/>
    <col min="3062" max="3062" width="6.54296875" style="1279" customWidth="1"/>
    <col min="3063" max="3063" width="7.54296875" style="1279" customWidth="1"/>
    <col min="3064" max="3064" width="4.81640625" style="1279" customWidth="1"/>
    <col min="3065" max="3065" width="11.81640625" style="1279" customWidth="1"/>
    <col min="3066" max="3066" width="9.81640625" style="1279" customWidth="1"/>
    <col min="3067" max="3067" width="3" style="1279" customWidth="1"/>
    <col min="3068" max="3068" width="7.1796875" style="1279" customWidth="1"/>
    <col min="3069" max="3069" width="22.81640625" style="1279" customWidth="1"/>
    <col min="3070" max="3070" width="7.1796875" style="1279" customWidth="1"/>
    <col min="3071" max="3071" width="9" style="1279" hidden="1" customWidth="1"/>
    <col min="3072" max="3072" width="8.81640625" style="1279" customWidth="1"/>
    <col min="3073" max="3073" width="9.81640625" style="1279" customWidth="1"/>
    <col min="3074" max="3074" width="10.54296875" style="1279" customWidth="1"/>
    <col min="3075" max="3075" width="12.1796875" style="1279" customWidth="1"/>
    <col min="3076" max="3076" width="11.1796875" style="1279" customWidth="1"/>
    <col min="3077" max="3077" width="6.81640625" style="1279" customWidth="1"/>
    <col min="3078" max="3317" width="30.54296875" style="1279" customWidth="1"/>
    <col min="3318" max="3318" width="6.54296875" style="1279" customWidth="1"/>
    <col min="3319" max="3319" width="7.54296875" style="1279" customWidth="1"/>
    <col min="3320" max="3320" width="4.81640625" style="1279" customWidth="1"/>
    <col min="3321" max="3321" width="11.81640625" style="1279" customWidth="1"/>
    <col min="3322" max="3322" width="9.81640625" style="1279" customWidth="1"/>
    <col min="3323" max="3323" width="3" style="1279" customWidth="1"/>
    <col min="3324" max="3324" width="7.1796875" style="1279" customWidth="1"/>
    <col min="3325" max="3325" width="22.81640625" style="1279" customWidth="1"/>
    <col min="3326" max="3326" width="7.1796875" style="1279" customWidth="1"/>
    <col min="3327" max="3327" width="9" style="1279" hidden="1" customWidth="1"/>
    <col min="3328" max="3328" width="8.81640625" style="1279" customWidth="1"/>
    <col min="3329" max="3329" width="9.81640625" style="1279" customWidth="1"/>
    <col min="3330" max="3330" width="10.54296875" style="1279" customWidth="1"/>
    <col min="3331" max="3331" width="12.1796875" style="1279" customWidth="1"/>
    <col min="3332" max="3332" width="11.1796875" style="1279" customWidth="1"/>
    <col min="3333" max="3333" width="6.81640625" style="1279" customWidth="1"/>
    <col min="3334" max="3573" width="30.54296875" style="1279" customWidth="1"/>
    <col min="3574" max="3574" width="6.54296875" style="1279" customWidth="1"/>
    <col min="3575" max="3575" width="7.54296875" style="1279" customWidth="1"/>
    <col min="3576" max="3576" width="4.81640625" style="1279" customWidth="1"/>
    <col min="3577" max="3577" width="11.81640625" style="1279" customWidth="1"/>
    <col min="3578" max="3578" width="9.81640625" style="1279" customWidth="1"/>
    <col min="3579" max="3579" width="3" style="1279" customWidth="1"/>
    <col min="3580" max="3580" width="7.1796875" style="1279" customWidth="1"/>
    <col min="3581" max="3581" width="22.81640625" style="1279" customWidth="1"/>
    <col min="3582" max="3582" width="7.1796875" style="1279" customWidth="1"/>
    <col min="3583" max="3583" width="9" style="1279" hidden="1" customWidth="1"/>
    <col min="3584" max="3584" width="8.81640625" style="1279" customWidth="1"/>
    <col min="3585" max="3585" width="9.81640625" style="1279" customWidth="1"/>
    <col min="3586" max="3586" width="10.54296875" style="1279" customWidth="1"/>
    <col min="3587" max="3587" width="12.1796875" style="1279" customWidth="1"/>
    <col min="3588" max="3588" width="11.1796875" style="1279" customWidth="1"/>
    <col min="3589" max="3589" width="6.81640625" style="1279" customWidth="1"/>
    <col min="3590" max="3829" width="30.54296875" style="1279" customWidth="1"/>
    <col min="3830" max="3830" width="6.54296875" style="1279" customWidth="1"/>
    <col min="3831" max="3831" width="7.54296875" style="1279" customWidth="1"/>
    <col min="3832" max="3832" width="4.81640625" style="1279" customWidth="1"/>
    <col min="3833" max="3833" width="11.81640625" style="1279" customWidth="1"/>
    <col min="3834" max="3834" width="9.81640625" style="1279" customWidth="1"/>
    <col min="3835" max="3835" width="3" style="1279" customWidth="1"/>
    <col min="3836" max="3836" width="7.1796875" style="1279" customWidth="1"/>
    <col min="3837" max="3837" width="22.81640625" style="1279" customWidth="1"/>
    <col min="3838" max="3838" width="7.1796875" style="1279" customWidth="1"/>
    <col min="3839" max="3839" width="9" style="1279" hidden="1" customWidth="1"/>
    <col min="3840" max="3840" width="8.81640625" style="1279" customWidth="1"/>
    <col min="3841" max="3841" width="9.81640625" style="1279" customWidth="1"/>
    <col min="3842" max="3842" width="10.54296875" style="1279" customWidth="1"/>
    <col min="3843" max="3843" width="12.1796875" style="1279" customWidth="1"/>
    <col min="3844" max="3844" width="11.1796875" style="1279" customWidth="1"/>
    <col min="3845" max="3845" width="6.81640625" style="1279" customWidth="1"/>
    <col min="3846" max="4085" width="30.54296875" style="1279" customWidth="1"/>
    <col min="4086" max="4086" width="6.54296875" style="1279" customWidth="1"/>
    <col min="4087" max="4087" width="7.54296875" style="1279" customWidth="1"/>
    <col min="4088" max="4088" width="4.81640625" style="1279" customWidth="1"/>
    <col min="4089" max="4089" width="11.81640625" style="1279" customWidth="1"/>
    <col min="4090" max="4090" width="9.81640625" style="1279" customWidth="1"/>
    <col min="4091" max="4091" width="3" style="1279" customWidth="1"/>
    <col min="4092" max="4092" width="7.1796875" style="1279" customWidth="1"/>
    <col min="4093" max="4093" width="22.81640625" style="1279" customWidth="1"/>
    <col min="4094" max="4094" width="7.1796875" style="1279" customWidth="1"/>
    <col min="4095" max="4095" width="9" style="1279" hidden="1" customWidth="1"/>
    <col min="4096" max="4096" width="8.81640625" style="1279" customWidth="1"/>
    <col min="4097" max="4097" width="9.81640625" style="1279" customWidth="1"/>
    <col min="4098" max="4098" width="10.54296875" style="1279" customWidth="1"/>
    <col min="4099" max="4099" width="12.1796875" style="1279" customWidth="1"/>
    <col min="4100" max="4100" width="11.1796875" style="1279" customWidth="1"/>
    <col min="4101" max="4101" width="6.81640625" style="1279" customWidth="1"/>
    <col min="4102" max="4341" width="30.54296875" style="1279" customWidth="1"/>
    <col min="4342" max="4342" width="6.54296875" style="1279" customWidth="1"/>
    <col min="4343" max="4343" width="7.54296875" style="1279" customWidth="1"/>
    <col min="4344" max="4344" width="4.81640625" style="1279" customWidth="1"/>
    <col min="4345" max="4345" width="11.81640625" style="1279" customWidth="1"/>
    <col min="4346" max="4346" width="9.81640625" style="1279" customWidth="1"/>
    <col min="4347" max="4347" width="3" style="1279" customWidth="1"/>
    <col min="4348" max="4348" width="7.1796875" style="1279" customWidth="1"/>
    <col min="4349" max="4349" width="22.81640625" style="1279" customWidth="1"/>
    <col min="4350" max="4350" width="7.1796875" style="1279" customWidth="1"/>
    <col min="4351" max="4351" width="9" style="1279" hidden="1" customWidth="1"/>
    <col min="4352" max="4352" width="8.81640625" style="1279" customWidth="1"/>
    <col min="4353" max="4353" width="9.81640625" style="1279" customWidth="1"/>
    <col min="4354" max="4354" width="10.54296875" style="1279" customWidth="1"/>
    <col min="4355" max="4355" width="12.1796875" style="1279" customWidth="1"/>
    <col min="4356" max="4356" width="11.1796875" style="1279" customWidth="1"/>
    <col min="4357" max="4357" width="6.81640625" style="1279" customWidth="1"/>
    <col min="4358" max="4597" width="30.54296875" style="1279" customWidth="1"/>
    <col min="4598" max="4598" width="6.54296875" style="1279" customWidth="1"/>
    <col min="4599" max="4599" width="7.54296875" style="1279" customWidth="1"/>
    <col min="4600" max="4600" width="4.81640625" style="1279" customWidth="1"/>
    <col min="4601" max="4601" width="11.81640625" style="1279" customWidth="1"/>
    <col min="4602" max="4602" width="9.81640625" style="1279" customWidth="1"/>
    <col min="4603" max="4603" width="3" style="1279" customWidth="1"/>
    <col min="4604" max="4604" width="7.1796875" style="1279" customWidth="1"/>
    <col min="4605" max="4605" width="22.81640625" style="1279" customWidth="1"/>
    <col min="4606" max="4606" width="7.1796875" style="1279" customWidth="1"/>
    <col min="4607" max="4607" width="9" style="1279" hidden="1" customWidth="1"/>
    <col min="4608" max="4608" width="8.81640625" style="1279" customWidth="1"/>
    <col min="4609" max="4609" width="9.81640625" style="1279" customWidth="1"/>
    <col min="4610" max="4610" width="10.54296875" style="1279" customWidth="1"/>
    <col min="4611" max="4611" width="12.1796875" style="1279" customWidth="1"/>
    <col min="4612" max="4612" width="11.1796875" style="1279" customWidth="1"/>
    <col min="4613" max="4613" width="6.81640625" style="1279" customWidth="1"/>
    <col min="4614" max="4853" width="30.54296875" style="1279" customWidth="1"/>
    <col min="4854" max="4854" width="6.54296875" style="1279" customWidth="1"/>
    <col min="4855" max="4855" width="7.54296875" style="1279" customWidth="1"/>
    <col min="4856" max="4856" width="4.81640625" style="1279" customWidth="1"/>
    <col min="4857" max="4857" width="11.81640625" style="1279" customWidth="1"/>
    <col min="4858" max="4858" width="9.81640625" style="1279" customWidth="1"/>
    <col min="4859" max="4859" width="3" style="1279" customWidth="1"/>
    <col min="4860" max="4860" width="7.1796875" style="1279" customWidth="1"/>
    <col min="4861" max="4861" width="22.81640625" style="1279" customWidth="1"/>
    <col min="4862" max="4862" width="7.1796875" style="1279" customWidth="1"/>
    <col min="4863" max="4863" width="9" style="1279" hidden="1" customWidth="1"/>
    <col min="4864" max="4864" width="8.81640625" style="1279" customWidth="1"/>
    <col min="4865" max="4865" width="9.81640625" style="1279" customWidth="1"/>
    <col min="4866" max="4866" width="10.54296875" style="1279" customWidth="1"/>
    <col min="4867" max="4867" width="12.1796875" style="1279" customWidth="1"/>
    <col min="4868" max="4868" width="11.1796875" style="1279" customWidth="1"/>
    <col min="4869" max="4869" width="6.81640625" style="1279" customWidth="1"/>
    <col min="4870" max="5109" width="30.54296875" style="1279" customWidth="1"/>
    <col min="5110" max="5110" width="6.54296875" style="1279" customWidth="1"/>
    <col min="5111" max="5111" width="7.54296875" style="1279" customWidth="1"/>
    <col min="5112" max="5112" width="4.81640625" style="1279" customWidth="1"/>
    <col min="5113" max="5113" width="11.81640625" style="1279" customWidth="1"/>
    <col min="5114" max="5114" width="9.81640625" style="1279" customWidth="1"/>
    <col min="5115" max="5115" width="3" style="1279" customWidth="1"/>
    <col min="5116" max="5116" width="7.1796875" style="1279" customWidth="1"/>
    <col min="5117" max="5117" width="22.81640625" style="1279" customWidth="1"/>
    <col min="5118" max="5118" width="7.1796875" style="1279" customWidth="1"/>
    <col min="5119" max="5119" width="9" style="1279" hidden="1" customWidth="1"/>
    <col min="5120" max="5120" width="8.81640625" style="1279" customWidth="1"/>
    <col min="5121" max="5121" width="9.81640625" style="1279" customWidth="1"/>
    <col min="5122" max="5122" width="10.54296875" style="1279" customWidth="1"/>
    <col min="5123" max="5123" width="12.1796875" style="1279" customWidth="1"/>
    <col min="5124" max="5124" width="11.1796875" style="1279" customWidth="1"/>
    <col min="5125" max="5125" width="6.81640625" style="1279" customWidth="1"/>
    <col min="5126" max="5365" width="30.54296875" style="1279" customWidth="1"/>
    <col min="5366" max="5366" width="6.54296875" style="1279" customWidth="1"/>
    <col min="5367" max="5367" width="7.54296875" style="1279" customWidth="1"/>
    <col min="5368" max="5368" width="4.81640625" style="1279" customWidth="1"/>
    <col min="5369" max="5369" width="11.81640625" style="1279" customWidth="1"/>
    <col min="5370" max="5370" width="9.81640625" style="1279" customWidth="1"/>
    <col min="5371" max="5371" width="3" style="1279" customWidth="1"/>
    <col min="5372" max="5372" width="7.1796875" style="1279" customWidth="1"/>
    <col min="5373" max="5373" width="22.81640625" style="1279" customWidth="1"/>
    <col min="5374" max="5374" width="7.1796875" style="1279" customWidth="1"/>
    <col min="5375" max="5375" width="9" style="1279" hidden="1" customWidth="1"/>
    <col min="5376" max="5376" width="8.81640625" style="1279" customWidth="1"/>
    <col min="5377" max="5377" width="9.81640625" style="1279" customWidth="1"/>
    <col min="5378" max="5378" width="10.54296875" style="1279" customWidth="1"/>
    <col min="5379" max="5379" width="12.1796875" style="1279" customWidth="1"/>
    <col min="5380" max="5380" width="11.1796875" style="1279" customWidth="1"/>
    <col min="5381" max="5381" width="6.81640625" style="1279" customWidth="1"/>
    <col min="5382" max="5621" width="30.54296875" style="1279" customWidth="1"/>
    <col min="5622" max="5622" width="6.54296875" style="1279" customWidth="1"/>
    <col min="5623" max="5623" width="7.54296875" style="1279" customWidth="1"/>
    <col min="5624" max="5624" width="4.81640625" style="1279" customWidth="1"/>
    <col min="5625" max="5625" width="11.81640625" style="1279" customWidth="1"/>
    <col min="5626" max="5626" width="9.81640625" style="1279" customWidth="1"/>
    <col min="5627" max="5627" width="3" style="1279" customWidth="1"/>
    <col min="5628" max="5628" width="7.1796875" style="1279" customWidth="1"/>
    <col min="5629" max="5629" width="22.81640625" style="1279" customWidth="1"/>
    <col min="5630" max="5630" width="7.1796875" style="1279" customWidth="1"/>
    <col min="5631" max="5631" width="9" style="1279" hidden="1" customWidth="1"/>
    <col min="5632" max="5632" width="8.81640625" style="1279" customWidth="1"/>
    <col min="5633" max="5633" width="9.81640625" style="1279" customWidth="1"/>
    <col min="5634" max="5634" width="10.54296875" style="1279" customWidth="1"/>
    <col min="5635" max="5635" width="12.1796875" style="1279" customWidth="1"/>
    <col min="5636" max="5636" width="11.1796875" style="1279" customWidth="1"/>
    <col min="5637" max="5637" width="6.81640625" style="1279" customWidth="1"/>
    <col min="5638" max="5877" width="30.54296875" style="1279" customWidth="1"/>
    <col min="5878" max="5878" width="6.54296875" style="1279" customWidth="1"/>
    <col min="5879" max="5879" width="7.54296875" style="1279" customWidth="1"/>
    <col min="5880" max="5880" width="4.81640625" style="1279" customWidth="1"/>
    <col min="5881" max="5881" width="11.81640625" style="1279" customWidth="1"/>
    <col min="5882" max="5882" width="9.81640625" style="1279" customWidth="1"/>
    <col min="5883" max="5883" width="3" style="1279" customWidth="1"/>
    <col min="5884" max="5884" width="7.1796875" style="1279" customWidth="1"/>
    <col min="5885" max="5885" width="22.81640625" style="1279" customWidth="1"/>
    <col min="5886" max="5886" width="7.1796875" style="1279" customWidth="1"/>
    <col min="5887" max="5887" width="9" style="1279" hidden="1" customWidth="1"/>
    <col min="5888" max="5888" width="8.81640625" style="1279" customWidth="1"/>
    <col min="5889" max="5889" width="9.81640625" style="1279" customWidth="1"/>
    <col min="5890" max="5890" width="10.54296875" style="1279" customWidth="1"/>
    <col min="5891" max="5891" width="12.1796875" style="1279" customWidth="1"/>
    <col min="5892" max="5892" width="11.1796875" style="1279" customWidth="1"/>
    <col min="5893" max="5893" width="6.81640625" style="1279" customWidth="1"/>
    <col min="5894" max="6133" width="30.54296875" style="1279" customWidth="1"/>
    <col min="6134" max="6134" width="6.54296875" style="1279" customWidth="1"/>
    <col min="6135" max="6135" width="7.54296875" style="1279" customWidth="1"/>
    <col min="6136" max="6136" width="4.81640625" style="1279" customWidth="1"/>
    <col min="6137" max="6137" width="11.81640625" style="1279" customWidth="1"/>
    <col min="6138" max="6138" width="9.81640625" style="1279" customWidth="1"/>
    <col min="6139" max="6139" width="3" style="1279" customWidth="1"/>
    <col min="6140" max="6140" width="7.1796875" style="1279" customWidth="1"/>
    <col min="6141" max="6141" width="22.81640625" style="1279" customWidth="1"/>
    <col min="6142" max="6142" width="7.1796875" style="1279" customWidth="1"/>
    <col min="6143" max="6143" width="9" style="1279" hidden="1" customWidth="1"/>
    <col min="6144" max="6144" width="8.81640625" style="1279" customWidth="1"/>
    <col min="6145" max="6145" width="9.81640625" style="1279" customWidth="1"/>
    <col min="6146" max="6146" width="10.54296875" style="1279" customWidth="1"/>
    <col min="6147" max="6147" width="12.1796875" style="1279" customWidth="1"/>
    <col min="6148" max="6148" width="11.1796875" style="1279" customWidth="1"/>
    <col min="6149" max="6149" width="6.81640625" style="1279" customWidth="1"/>
    <col min="6150" max="6389" width="30.54296875" style="1279" customWidth="1"/>
    <col min="6390" max="6390" width="6.54296875" style="1279" customWidth="1"/>
    <col min="6391" max="6391" width="7.54296875" style="1279" customWidth="1"/>
    <col min="6392" max="6392" width="4.81640625" style="1279" customWidth="1"/>
    <col min="6393" max="6393" width="11.81640625" style="1279" customWidth="1"/>
    <col min="6394" max="6394" width="9.81640625" style="1279" customWidth="1"/>
    <col min="6395" max="6395" width="3" style="1279" customWidth="1"/>
    <col min="6396" max="6396" width="7.1796875" style="1279" customWidth="1"/>
    <col min="6397" max="6397" width="22.81640625" style="1279" customWidth="1"/>
    <col min="6398" max="6398" width="7.1796875" style="1279" customWidth="1"/>
    <col min="6399" max="6399" width="9" style="1279" hidden="1" customWidth="1"/>
    <col min="6400" max="6400" width="8.81640625" style="1279" customWidth="1"/>
    <col min="6401" max="6401" width="9.81640625" style="1279" customWidth="1"/>
    <col min="6402" max="6402" width="10.54296875" style="1279" customWidth="1"/>
    <col min="6403" max="6403" width="12.1796875" style="1279" customWidth="1"/>
    <col min="6404" max="6404" width="11.1796875" style="1279" customWidth="1"/>
    <col min="6405" max="6405" width="6.81640625" style="1279" customWidth="1"/>
    <col min="6406" max="6645" width="30.54296875" style="1279" customWidth="1"/>
    <col min="6646" max="6646" width="6.54296875" style="1279" customWidth="1"/>
    <col min="6647" max="6647" width="7.54296875" style="1279" customWidth="1"/>
    <col min="6648" max="6648" width="4.81640625" style="1279" customWidth="1"/>
    <col min="6649" max="6649" width="11.81640625" style="1279" customWidth="1"/>
    <col min="6650" max="6650" width="9.81640625" style="1279" customWidth="1"/>
    <col min="6651" max="6651" width="3" style="1279" customWidth="1"/>
    <col min="6652" max="6652" width="7.1796875" style="1279" customWidth="1"/>
    <col min="6653" max="6653" width="22.81640625" style="1279" customWidth="1"/>
    <col min="6654" max="6654" width="7.1796875" style="1279" customWidth="1"/>
    <col min="6655" max="6655" width="9" style="1279" hidden="1" customWidth="1"/>
    <col min="6656" max="6656" width="8.81640625" style="1279" customWidth="1"/>
    <col min="6657" max="6657" width="9.81640625" style="1279" customWidth="1"/>
    <col min="6658" max="6658" width="10.54296875" style="1279" customWidth="1"/>
    <col min="6659" max="6659" width="12.1796875" style="1279" customWidth="1"/>
    <col min="6660" max="6660" width="11.1796875" style="1279" customWidth="1"/>
    <col min="6661" max="6661" width="6.81640625" style="1279" customWidth="1"/>
    <col min="6662" max="6901" width="30.54296875" style="1279" customWidth="1"/>
    <col min="6902" max="6902" width="6.54296875" style="1279" customWidth="1"/>
    <col min="6903" max="6903" width="7.54296875" style="1279" customWidth="1"/>
    <col min="6904" max="6904" width="4.81640625" style="1279" customWidth="1"/>
    <col min="6905" max="6905" width="11.81640625" style="1279" customWidth="1"/>
    <col min="6906" max="6906" width="9.81640625" style="1279" customWidth="1"/>
    <col min="6907" max="6907" width="3" style="1279" customWidth="1"/>
    <col min="6908" max="6908" width="7.1796875" style="1279" customWidth="1"/>
    <col min="6909" max="6909" width="22.81640625" style="1279" customWidth="1"/>
    <col min="6910" max="6910" width="7.1796875" style="1279" customWidth="1"/>
    <col min="6911" max="6911" width="9" style="1279" hidden="1" customWidth="1"/>
    <col min="6912" max="6912" width="8.81640625" style="1279" customWidth="1"/>
    <col min="6913" max="6913" width="9.81640625" style="1279" customWidth="1"/>
    <col min="6914" max="6914" width="10.54296875" style="1279" customWidth="1"/>
    <col min="6915" max="6915" width="12.1796875" style="1279" customWidth="1"/>
    <col min="6916" max="6916" width="11.1796875" style="1279" customWidth="1"/>
    <col min="6917" max="6917" width="6.81640625" style="1279" customWidth="1"/>
    <col min="6918" max="7157" width="30.54296875" style="1279" customWidth="1"/>
    <col min="7158" max="7158" width="6.54296875" style="1279" customWidth="1"/>
    <col min="7159" max="7159" width="7.54296875" style="1279" customWidth="1"/>
    <col min="7160" max="7160" width="4.81640625" style="1279" customWidth="1"/>
    <col min="7161" max="7161" width="11.81640625" style="1279" customWidth="1"/>
    <col min="7162" max="7162" width="9.81640625" style="1279" customWidth="1"/>
    <col min="7163" max="7163" width="3" style="1279" customWidth="1"/>
    <col min="7164" max="7164" width="7.1796875" style="1279" customWidth="1"/>
    <col min="7165" max="7165" width="22.81640625" style="1279" customWidth="1"/>
    <col min="7166" max="7166" width="7.1796875" style="1279" customWidth="1"/>
    <col min="7167" max="7167" width="9" style="1279" hidden="1" customWidth="1"/>
    <col min="7168" max="7168" width="8.81640625" style="1279" customWidth="1"/>
    <col min="7169" max="7169" width="9.81640625" style="1279" customWidth="1"/>
    <col min="7170" max="7170" width="10.54296875" style="1279" customWidth="1"/>
    <col min="7171" max="7171" width="12.1796875" style="1279" customWidth="1"/>
    <col min="7172" max="7172" width="11.1796875" style="1279" customWidth="1"/>
    <col min="7173" max="7173" width="6.81640625" style="1279" customWidth="1"/>
    <col min="7174" max="7413" width="30.54296875" style="1279" customWidth="1"/>
    <col min="7414" max="7414" width="6.54296875" style="1279" customWidth="1"/>
    <col min="7415" max="7415" width="7.54296875" style="1279" customWidth="1"/>
    <col min="7416" max="7416" width="4.81640625" style="1279" customWidth="1"/>
    <col min="7417" max="7417" width="11.81640625" style="1279" customWidth="1"/>
    <col min="7418" max="7418" width="9.81640625" style="1279" customWidth="1"/>
    <col min="7419" max="7419" width="3" style="1279" customWidth="1"/>
    <col min="7420" max="7420" width="7.1796875" style="1279" customWidth="1"/>
    <col min="7421" max="7421" width="22.81640625" style="1279" customWidth="1"/>
    <col min="7422" max="7422" width="7.1796875" style="1279" customWidth="1"/>
    <col min="7423" max="7423" width="9" style="1279" hidden="1" customWidth="1"/>
    <col min="7424" max="7424" width="8.81640625" style="1279" customWidth="1"/>
    <col min="7425" max="7425" width="9.81640625" style="1279" customWidth="1"/>
    <col min="7426" max="7426" width="10.54296875" style="1279" customWidth="1"/>
    <col min="7427" max="7427" width="12.1796875" style="1279" customWidth="1"/>
    <col min="7428" max="7428" width="11.1796875" style="1279" customWidth="1"/>
    <col min="7429" max="7429" width="6.81640625" style="1279" customWidth="1"/>
    <col min="7430" max="7669" width="30.54296875" style="1279" customWidth="1"/>
    <col min="7670" max="7670" width="6.54296875" style="1279" customWidth="1"/>
    <col min="7671" max="7671" width="7.54296875" style="1279" customWidth="1"/>
    <col min="7672" max="7672" width="4.81640625" style="1279" customWidth="1"/>
    <col min="7673" max="7673" width="11.81640625" style="1279" customWidth="1"/>
    <col min="7674" max="7674" width="9.81640625" style="1279" customWidth="1"/>
    <col min="7675" max="7675" width="3" style="1279" customWidth="1"/>
    <col min="7676" max="7676" width="7.1796875" style="1279" customWidth="1"/>
    <col min="7677" max="7677" width="22.81640625" style="1279" customWidth="1"/>
    <col min="7678" max="7678" width="7.1796875" style="1279" customWidth="1"/>
    <col min="7679" max="7679" width="9" style="1279" hidden="1" customWidth="1"/>
    <col min="7680" max="7680" width="8.81640625" style="1279" customWidth="1"/>
    <col min="7681" max="7681" width="9.81640625" style="1279" customWidth="1"/>
    <col min="7682" max="7682" width="10.54296875" style="1279" customWidth="1"/>
    <col min="7683" max="7683" width="12.1796875" style="1279" customWidth="1"/>
    <col min="7684" max="7684" width="11.1796875" style="1279" customWidth="1"/>
    <col min="7685" max="7685" width="6.81640625" style="1279" customWidth="1"/>
    <col min="7686" max="7925" width="30.54296875" style="1279" customWidth="1"/>
    <col min="7926" max="7926" width="6.54296875" style="1279" customWidth="1"/>
    <col min="7927" max="7927" width="7.54296875" style="1279" customWidth="1"/>
    <col min="7928" max="7928" width="4.81640625" style="1279" customWidth="1"/>
    <col min="7929" max="7929" width="11.81640625" style="1279" customWidth="1"/>
    <col min="7930" max="7930" width="9.81640625" style="1279" customWidth="1"/>
    <col min="7931" max="7931" width="3" style="1279" customWidth="1"/>
    <col min="7932" max="7932" width="7.1796875" style="1279" customWidth="1"/>
    <col min="7933" max="7933" width="22.81640625" style="1279" customWidth="1"/>
    <col min="7934" max="7934" width="7.1796875" style="1279" customWidth="1"/>
    <col min="7935" max="7935" width="9" style="1279" hidden="1" customWidth="1"/>
    <col min="7936" max="7936" width="8.81640625" style="1279" customWidth="1"/>
    <col min="7937" max="7937" width="9.81640625" style="1279" customWidth="1"/>
    <col min="7938" max="7938" width="10.54296875" style="1279" customWidth="1"/>
    <col min="7939" max="7939" width="12.1796875" style="1279" customWidth="1"/>
    <col min="7940" max="7940" width="11.1796875" style="1279" customWidth="1"/>
    <col min="7941" max="7941" width="6.81640625" style="1279" customWidth="1"/>
    <col min="7942" max="8181" width="30.54296875" style="1279" customWidth="1"/>
    <col min="8182" max="8182" width="6.54296875" style="1279" customWidth="1"/>
    <col min="8183" max="8183" width="7.54296875" style="1279" customWidth="1"/>
    <col min="8184" max="8184" width="4.81640625" style="1279" customWidth="1"/>
    <col min="8185" max="8185" width="11.81640625" style="1279" customWidth="1"/>
    <col min="8186" max="8186" width="9.81640625" style="1279" customWidth="1"/>
    <col min="8187" max="8187" width="3" style="1279" customWidth="1"/>
    <col min="8188" max="8188" width="7.1796875" style="1279" customWidth="1"/>
    <col min="8189" max="8189" width="22.81640625" style="1279" customWidth="1"/>
    <col min="8190" max="8190" width="7.1796875" style="1279" customWidth="1"/>
    <col min="8191" max="8191" width="9" style="1279" hidden="1" customWidth="1"/>
    <col min="8192" max="8192" width="8.81640625" style="1279" customWidth="1"/>
    <col min="8193" max="8193" width="9.81640625" style="1279" customWidth="1"/>
    <col min="8194" max="8194" width="10.54296875" style="1279" customWidth="1"/>
    <col min="8195" max="8195" width="12.1796875" style="1279" customWidth="1"/>
    <col min="8196" max="8196" width="11.1796875" style="1279" customWidth="1"/>
    <col min="8197" max="8197" width="6.81640625" style="1279" customWidth="1"/>
    <col min="8198" max="8437" width="30.54296875" style="1279" customWidth="1"/>
    <col min="8438" max="8438" width="6.54296875" style="1279" customWidth="1"/>
    <col min="8439" max="8439" width="7.54296875" style="1279" customWidth="1"/>
    <col min="8440" max="8440" width="4.81640625" style="1279" customWidth="1"/>
    <col min="8441" max="8441" width="11.81640625" style="1279" customWidth="1"/>
    <col min="8442" max="8442" width="9.81640625" style="1279" customWidth="1"/>
    <col min="8443" max="8443" width="3" style="1279" customWidth="1"/>
    <col min="8444" max="8444" width="7.1796875" style="1279" customWidth="1"/>
    <col min="8445" max="8445" width="22.81640625" style="1279" customWidth="1"/>
    <col min="8446" max="8446" width="7.1796875" style="1279" customWidth="1"/>
    <col min="8447" max="8447" width="9" style="1279" hidden="1" customWidth="1"/>
    <col min="8448" max="8448" width="8.81640625" style="1279" customWidth="1"/>
    <col min="8449" max="8449" width="9.81640625" style="1279" customWidth="1"/>
    <col min="8450" max="8450" width="10.54296875" style="1279" customWidth="1"/>
    <col min="8451" max="8451" width="12.1796875" style="1279" customWidth="1"/>
    <col min="8452" max="8452" width="11.1796875" style="1279" customWidth="1"/>
    <col min="8453" max="8453" width="6.81640625" style="1279" customWidth="1"/>
    <col min="8454" max="8693" width="30.54296875" style="1279" customWidth="1"/>
    <col min="8694" max="8694" width="6.54296875" style="1279" customWidth="1"/>
    <col min="8695" max="8695" width="7.54296875" style="1279" customWidth="1"/>
    <col min="8696" max="8696" width="4.81640625" style="1279" customWidth="1"/>
    <col min="8697" max="8697" width="11.81640625" style="1279" customWidth="1"/>
    <col min="8698" max="8698" width="9.81640625" style="1279" customWidth="1"/>
    <col min="8699" max="8699" width="3" style="1279" customWidth="1"/>
    <col min="8700" max="8700" width="7.1796875" style="1279" customWidth="1"/>
    <col min="8701" max="8701" width="22.81640625" style="1279" customWidth="1"/>
    <col min="8702" max="8702" width="7.1796875" style="1279" customWidth="1"/>
    <col min="8703" max="8703" width="9" style="1279" hidden="1" customWidth="1"/>
    <col min="8704" max="8704" width="8.81640625" style="1279" customWidth="1"/>
    <col min="8705" max="8705" width="9.81640625" style="1279" customWidth="1"/>
    <col min="8706" max="8706" width="10.54296875" style="1279" customWidth="1"/>
    <col min="8707" max="8707" width="12.1796875" style="1279" customWidth="1"/>
    <col min="8708" max="8708" width="11.1796875" style="1279" customWidth="1"/>
    <col min="8709" max="8709" width="6.81640625" style="1279" customWidth="1"/>
    <col min="8710" max="8949" width="30.54296875" style="1279" customWidth="1"/>
    <col min="8950" max="8950" width="6.54296875" style="1279" customWidth="1"/>
    <col min="8951" max="8951" width="7.54296875" style="1279" customWidth="1"/>
    <col min="8952" max="8952" width="4.81640625" style="1279" customWidth="1"/>
    <col min="8953" max="8953" width="11.81640625" style="1279" customWidth="1"/>
    <col min="8954" max="8954" width="9.81640625" style="1279" customWidth="1"/>
    <col min="8955" max="8955" width="3" style="1279" customWidth="1"/>
    <col min="8956" max="8956" width="7.1796875" style="1279" customWidth="1"/>
    <col min="8957" max="8957" width="22.81640625" style="1279" customWidth="1"/>
    <col min="8958" max="8958" width="7.1796875" style="1279" customWidth="1"/>
    <col min="8959" max="8959" width="9" style="1279" hidden="1" customWidth="1"/>
    <col min="8960" max="8960" width="8.81640625" style="1279" customWidth="1"/>
    <col min="8961" max="8961" width="9.81640625" style="1279" customWidth="1"/>
    <col min="8962" max="8962" width="10.54296875" style="1279" customWidth="1"/>
    <col min="8963" max="8963" width="12.1796875" style="1279" customWidth="1"/>
    <col min="8964" max="8964" width="11.1796875" style="1279" customWidth="1"/>
    <col min="8965" max="8965" width="6.81640625" style="1279" customWidth="1"/>
    <col min="8966" max="9205" width="30.54296875" style="1279" customWidth="1"/>
    <col min="9206" max="9206" width="6.54296875" style="1279" customWidth="1"/>
    <col min="9207" max="9207" width="7.54296875" style="1279" customWidth="1"/>
    <col min="9208" max="9208" width="4.81640625" style="1279" customWidth="1"/>
    <col min="9209" max="9209" width="11.81640625" style="1279" customWidth="1"/>
    <col min="9210" max="9210" width="9.81640625" style="1279" customWidth="1"/>
    <col min="9211" max="9211" width="3" style="1279" customWidth="1"/>
    <col min="9212" max="9212" width="7.1796875" style="1279" customWidth="1"/>
    <col min="9213" max="9213" width="22.81640625" style="1279" customWidth="1"/>
    <col min="9214" max="9214" width="7.1796875" style="1279" customWidth="1"/>
    <col min="9215" max="9215" width="9" style="1279" hidden="1" customWidth="1"/>
    <col min="9216" max="9216" width="8.81640625" style="1279" customWidth="1"/>
    <col min="9217" max="9217" width="9.81640625" style="1279" customWidth="1"/>
    <col min="9218" max="9218" width="10.54296875" style="1279" customWidth="1"/>
    <col min="9219" max="9219" width="12.1796875" style="1279" customWidth="1"/>
    <col min="9220" max="9220" width="11.1796875" style="1279" customWidth="1"/>
    <col min="9221" max="9221" width="6.81640625" style="1279" customWidth="1"/>
    <col min="9222" max="9461" width="30.54296875" style="1279" customWidth="1"/>
    <col min="9462" max="9462" width="6.54296875" style="1279" customWidth="1"/>
    <col min="9463" max="9463" width="7.54296875" style="1279" customWidth="1"/>
    <col min="9464" max="9464" width="4.81640625" style="1279" customWidth="1"/>
    <col min="9465" max="9465" width="11.81640625" style="1279" customWidth="1"/>
    <col min="9466" max="9466" width="9.81640625" style="1279" customWidth="1"/>
    <col min="9467" max="9467" width="3" style="1279" customWidth="1"/>
    <col min="9468" max="9468" width="7.1796875" style="1279" customWidth="1"/>
    <col min="9469" max="9469" width="22.81640625" style="1279" customWidth="1"/>
    <col min="9470" max="9470" width="7.1796875" style="1279" customWidth="1"/>
    <col min="9471" max="9471" width="9" style="1279" hidden="1" customWidth="1"/>
    <col min="9472" max="9472" width="8.81640625" style="1279" customWidth="1"/>
    <col min="9473" max="9473" width="9.81640625" style="1279" customWidth="1"/>
    <col min="9474" max="9474" width="10.54296875" style="1279" customWidth="1"/>
    <col min="9475" max="9475" width="12.1796875" style="1279" customWidth="1"/>
    <col min="9476" max="9476" width="11.1796875" style="1279" customWidth="1"/>
    <col min="9477" max="9477" width="6.81640625" style="1279" customWidth="1"/>
    <col min="9478" max="9717" width="30.54296875" style="1279" customWidth="1"/>
    <col min="9718" max="9718" width="6.54296875" style="1279" customWidth="1"/>
    <col min="9719" max="9719" width="7.54296875" style="1279" customWidth="1"/>
    <col min="9720" max="9720" width="4.81640625" style="1279" customWidth="1"/>
    <col min="9721" max="9721" width="11.81640625" style="1279" customWidth="1"/>
    <col min="9722" max="9722" width="9.81640625" style="1279" customWidth="1"/>
    <col min="9723" max="9723" width="3" style="1279" customWidth="1"/>
    <col min="9724" max="9724" width="7.1796875" style="1279" customWidth="1"/>
    <col min="9725" max="9725" width="22.81640625" style="1279" customWidth="1"/>
    <col min="9726" max="9726" width="7.1796875" style="1279" customWidth="1"/>
    <col min="9727" max="9727" width="9" style="1279" hidden="1" customWidth="1"/>
    <col min="9728" max="9728" width="8.81640625" style="1279" customWidth="1"/>
    <col min="9729" max="9729" width="9.81640625" style="1279" customWidth="1"/>
    <col min="9730" max="9730" width="10.54296875" style="1279" customWidth="1"/>
    <col min="9731" max="9731" width="12.1796875" style="1279" customWidth="1"/>
    <col min="9732" max="9732" width="11.1796875" style="1279" customWidth="1"/>
    <col min="9733" max="9733" width="6.81640625" style="1279" customWidth="1"/>
    <col min="9734" max="9973" width="30.54296875" style="1279" customWidth="1"/>
    <col min="9974" max="9974" width="6.54296875" style="1279" customWidth="1"/>
    <col min="9975" max="9975" width="7.54296875" style="1279" customWidth="1"/>
    <col min="9976" max="9976" width="4.81640625" style="1279" customWidth="1"/>
    <col min="9977" max="9977" width="11.81640625" style="1279" customWidth="1"/>
    <col min="9978" max="9978" width="9.81640625" style="1279" customWidth="1"/>
    <col min="9979" max="9979" width="3" style="1279" customWidth="1"/>
    <col min="9980" max="9980" width="7.1796875" style="1279" customWidth="1"/>
    <col min="9981" max="9981" width="22.81640625" style="1279" customWidth="1"/>
    <col min="9982" max="9982" width="7.1796875" style="1279" customWidth="1"/>
    <col min="9983" max="9983" width="9" style="1279" hidden="1" customWidth="1"/>
    <col min="9984" max="9984" width="8.81640625" style="1279" customWidth="1"/>
    <col min="9985" max="9985" width="9.81640625" style="1279" customWidth="1"/>
    <col min="9986" max="9986" width="10.54296875" style="1279" customWidth="1"/>
    <col min="9987" max="9987" width="12.1796875" style="1279" customWidth="1"/>
    <col min="9988" max="9988" width="11.1796875" style="1279" customWidth="1"/>
    <col min="9989" max="9989" width="6.81640625" style="1279" customWidth="1"/>
    <col min="9990" max="10229" width="30.54296875" style="1279" customWidth="1"/>
    <col min="10230" max="10230" width="6.54296875" style="1279" customWidth="1"/>
    <col min="10231" max="10231" width="7.54296875" style="1279" customWidth="1"/>
    <col min="10232" max="10232" width="4.81640625" style="1279" customWidth="1"/>
    <col min="10233" max="10233" width="11.81640625" style="1279" customWidth="1"/>
    <col min="10234" max="10234" width="9.81640625" style="1279" customWidth="1"/>
    <col min="10235" max="10235" width="3" style="1279" customWidth="1"/>
    <col min="10236" max="10236" width="7.1796875" style="1279" customWidth="1"/>
    <col min="10237" max="10237" width="22.81640625" style="1279" customWidth="1"/>
    <col min="10238" max="10238" width="7.1796875" style="1279" customWidth="1"/>
    <col min="10239" max="10239" width="9" style="1279" hidden="1" customWidth="1"/>
    <col min="10240" max="10240" width="8.81640625" style="1279" customWidth="1"/>
    <col min="10241" max="10241" width="9.81640625" style="1279" customWidth="1"/>
    <col min="10242" max="10242" width="10.54296875" style="1279" customWidth="1"/>
    <col min="10243" max="10243" width="12.1796875" style="1279" customWidth="1"/>
    <col min="10244" max="10244" width="11.1796875" style="1279" customWidth="1"/>
    <col min="10245" max="10245" width="6.81640625" style="1279" customWidth="1"/>
    <col min="10246" max="10485" width="30.54296875" style="1279" customWidth="1"/>
    <col min="10486" max="10486" width="6.54296875" style="1279" customWidth="1"/>
    <col min="10487" max="10487" width="7.54296875" style="1279" customWidth="1"/>
    <col min="10488" max="10488" width="4.81640625" style="1279" customWidth="1"/>
    <col min="10489" max="10489" width="11.81640625" style="1279" customWidth="1"/>
    <col min="10490" max="10490" width="9.81640625" style="1279" customWidth="1"/>
    <col min="10491" max="10491" width="3" style="1279" customWidth="1"/>
    <col min="10492" max="10492" width="7.1796875" style="1279" customWidth="1"/>
    <col min="10493" max="10493" width="22.81640625" style="1279" customWidth="1"/>
    <col min="10494" max="10494" width="7.1796875" style="1279" customWidth="1"/>
    <col min="10495" max="10495" width="9" style="1279" hidden="1" customWidth="1"/>
    <col min="10496" max="10496" width="8.81640625" style="1279" customWidth="1"/>
    <col min="10497" max="10497" width="9.81640625" style="1279" customWidth="1"/>
    <col min="10498" max="10498" width="10.54296875" style="1279" customWidth="1"/>
    <col min="10499" max="10499" width="12.1796875" style="1279" customWidth="1"/>
    <col min="10500" max="10500" width="11.1796875" style="1279" customWidth="1"/>
    <col min="10501" max="10501" width="6.81640625" style="1279" customWidth="1"/>
    <col min="10502" max="10741" width="30.54296875" style="1279" customWidth="1"/>
    <col min="10742" max="10742" width="6.54296875" style="1279" customWidth="1"/>
    <col min="10743" max="10743" width="7.54296875" style="1279" customWidth="1"/>
    <col min="10744" max="10744" width="4.81640625" style="1279" customWidth="1"/>
    <col min="10745" max="10745" width="11.81640625" style="1279" customWidth="1"/>
    <col min="10746" max="10746" width="9.81640625" style="1279" customWidth="1"/>
    <col min="10747" max="10747" width="3" style="1279" customWidth="1"/>
    <col min="10748" max="10748" width="7.1796875" style="1279" customWidth="1"/>
    <col min="10749" max="10749" width="22.81640625" style="1279" customWidth="1"/>
    <col min="10750" max="10750" width="7.1796875" style="1279" customWidth="1"/>
    <col min="10751" max="10751" width="9" style="1279" hidden="1" customWidth="1"/>
    <col min="10752" max="10752" width="8.81640625" style="1279" customWidth="1"/>
    <col min="10753" max="10753" width="9.81640625" style="1279" customWidth="1"/>
    <col min="10754" max="10754" width="10.54296875" style="1279" customWidth="1"/>
    <col min="10755" max="10755" width="12.1796875" style="1279" customWidth="1"/>
    <col min="10756" max="10756" width="11.1796875" style="1279" customWidth="1"/>
    <col min="10757" max="10757" width="6.81640625" style="1279" customWidth="1"/>
    <col min="10758" max="10997" width="30.54296875" style="1279" customWidth="1"/>
    <col min="10998" max="10998" width="6.54296875" style="1279" customWidth="1"/>
    <col min="10999" max="10999" width="7.54296875" style="1279" customWidth="1"/>
    <col min="11000" max="11000" width="4.81640625" style="1279" customWidth="1"/>
    <col min="11001" max="11001" width="11.81640625" style="1279" customWidth="1"/>
    <col min="11002" max="11002" width="9.81640625" style="1279" customWidth="1"/>
    <col min="11003" max="11003" width="3" style="1279" customWidth="1"/>
    <col min="11004" max="11004" width="7.1796875" style="1279" customWidth="1"/>
    <col min="11005" max="11005" width="22.81640625" style="1279" customWidth="1"/>
    <col min="11006" max="11006" width="7.1796875" style="1279" customWidth="1"/>
    <col min="11007" max="11007" width="9" style="1279" hidden="1" customWidth="1"/>
    <col min="11008" max="11008" width="8.81640625" style="1279" customWidth="1"/>
    <col min="11009" max="11009" width="9.81640625" style="1279" customWidth="1"/>
    <col min="11010" max="11010" width="10.54296875" style="1279" customWidth="1"/>
    <col min="11011" max="11011" width="12.1796875" style="1279" customWidth="1"/>
    <col min="11012" max="11012" width="11.1796875" style="1279" customWidth="1"/>
    <col min="11013" max="11013" width="6.81640625" style="1279" customWidth="1"/>
    <col min="11014" max="11253" width="30.54296875" style="1279" customWidth="1"/>
    <col min="11254" max="11254" width="6.54296875" style="1279" customWidth="1"/>
    <col min="11255" max="11255" width="7.54296875" style="1279" customWidth="1"/>
    <col min="11256" max="11256" width="4.81640625" style="1279" customWidth="1"/>
    <col min="11257" max="11257" width="11.81640625" style="1279" customWidth="1"/>
    <col min="11258" max="11258" width="9.81640625" style="1279" customWidth="1"/>
    <col min="11259" max="11259" width="3" style="1279" customWidth="1"/>
    <col min="11260" max="11260" width="7.1796875" style="1279" customWidth="1"/>
    <col min="11261" max="11261" width="22.81640625" style="1279" customWidth="1"/>
    <col min="11262" max="11262" width="7.1796875" style="1279" customWidth="1"/>
    <col min="11263" max="11263" width="9" style="1279" hidden="1" customWidth="1"/>
    <col min="11264" max="11264" width="8.81640625" style="1279" customWidth="1"/>
    <col min="11265" max="11265" width="9.81640625" style="1279" customWidth="1"/>
    <col min="11266" max="11266" width="10.54296875" style="1279" customWidth="1"/>
    <col min="11267" max="11267" width="12.1796875" style="1279" customWidth="1"/>
    <col min="11268" max="11268" width="11.1796875" style="1279" customWidth="1"/>
    <col min="11269" max="11269" width="6.81640625" style="1279" customWidth="1"/>
    <col min="11270" max="11509" width="30.54296875" style="1279" customWidth="1"/>
    <col min="11510" max="11510" width="6.54296875" style="1279" customWidth="1"/>
    <col min="11511" max="11511" width="7.54296875" style="1279" customWidth="1"/>
    <col min="11512" max="11512" width="4.81640625" style="1279" customWidth="1"/>
    <col min="11513" max="11513" width="11.81640625" style="1279" customWidth="1"/>
    <col min="11514" max="11514" width="9.81640625" style="1279" customWidth="1"/>
    <col min="11515" max="11515" width="3" style="1279" customWidth="1"/>
    <col min="11516" max="11516" width="7.1796875" style="1279" customWidth="1"/>
    <col min="11517" max="11517" width="22.81640625" style="1279" customWidth="1"/>
    <col min="11518" max="11518" width="7.1796875" style="1279" customWidth="1"/>
    <col min="11519" max="11519" width="9" style="1279" hidden="1" customWidth="1"/>
    <col min="11520" max="11520" width="8.81640625" style="1279" customWidth="1"/>
    <col min="11521" max="11521" width="9.81640625" style="1279" customWidth="1"/>
    <col min="11522" max="11522" width="10.54296875" style="1279" customWidth="1"/>
    <col min="11523" max="11523" width="12.1796875" style="1279" customWidth="1"/>
    <col min="11524" max="11524" width="11.1796875" style="1279" customWidth="1"/>
    <col min="11525" max="11525" width="6.81640625" style="1279" customWidth="1"/>
    <col min="11526" max="11765" width="30.54296875" style="1279" customWidth="1"/>
    <col min="11766" max="11766" width="6.54296875" style="1279" customWidth="1"/>
    <col min="11767" max="11767" width="7.54296875" style="1279" customWidth="1"/>
    <col min="11768" max="11768" width="4.81640625" style="1279" customWidth="1"/>
    <col min="11769" max="11769" width="11.81640625" style="1279" customWidth="1"/>
    <col min="11770" max="11770" width="9.81640625" style="1279" customWidth="1"/>
    <col min="11771" max="11771" width="3" style="1279" customWidth="1"/>
    <col min="11772" max="11772" width="7.1796875" style="1279" customWidth="1"/>
    <col min="11773" max="11773" width="22.81640625" style="1279" customWidth="1"/>
    <col min="11774" max="11774" width="7.1796875" style="1279" customWidth="1"/>
    <col min="11775" max="11775" width="9" style="1279" hidden="1" customWidth="1"/>
    <col min="11776" max="11776" width="8.81640625" style="1279" customWidth="1"/>
    <col min="11777" max="11777" width="9.81640625" style="1279" customWidth="1"/>
    <col min="11778" max="11778" width="10.54296875" style="1279" customWidth="1"/>
    <col min="11779" max="11779" width="12.1796875" style="1279" customWidth="1"/>
    <col min="11780" max="11780" width="11.1796875" style="1279" customWidth="1"/>
    <col min="11781" max="11781" width="6.81640625" style="1279" customWidth="1"/>
    <col min="11782" max="12021" width="30.54296875" style="1279" customWidth="1"/>
    <col min="12022" max="12022" width="6.54296875" style="1279" customWidth="1"/>
    <col min="12023" max="12023" width="7.54296875" style="1279" customWidth="1"/>
    <col min="12024" max="12024" width="4.81640625" style="1279" customWidth="1"/>
    <col min="12025" max="12025" width="11.81640625" style="1279" customWidth="1"/>
    <col min="12026" max="12026" width="9.81640625" style="1279" customWidth="1"/>
    <col min="12027" max="12027" width="3" style="1279" customWidth="1"/>
    <col min="12028" max="12028" width="7.1796875" style="1279" customWidth="1"/>
    <col min="12029" max="12029" width="22.81640625" style="1279" customWidth="1"/>
    <col min="12030" max="12030" width="7.1796875" style="1279" customWidth="1"/>
    <col min="12031" max="12031" width="9" style="1279" hidden="1" customWidth="1"/>
    <col min="12032" max="12032" width="8.81640625" style="1279" customWidth="1"/>
    <col min="12033" max="12033" width="9.81640625" style="1279" customWidth="1"/>
    <col min="12034" max="12034" width="10.54296875" style="1279" customWidth="1"/>
    <col min="12035" max="12035" width="12.1796875" style="1279" customWidth="1"/>
    <col min="12036" max="12036" width="11.1796875" style="1279" customWidth="1"/>
    <col min="12037" max="12037" width="6.81640625" style="1279" customWidth="1"/>
    <col min="12038" max="12277" width="30.54296875" style="1279" customWidth="1"/>
    <col min="12278" max="12278" width="6.54296875" style="1279" customWidth="1"/>
    <col min="12279" max="12279" width="7.54296875" style="1279" customWidth="1"/>
    <col min="12280" max="12280" width="4.81640625" style="1279" customWidth="1"/>
    <col min="12281" max="12281" width="11.81640625" style="1279" customWidth="1"/>
    <col min="12282" max="12282" width="9.81640625" style="1279" customWidth="1"/>
    <col min="12283" max="12283" width="3" style="1279" customWidth="1"/>
    <col min="12284" max="12284" width="7.1796875" style="1279" customWidth="1"/>
    <col min="12285" max="12285" width="22.81640625" style="1279" customWidth="1"/>
    <col min="12286" max="12286" width="7.1796875" style="1279" customWidth="1"/>
    <col min="12287" max="12287" width="9" style="1279" hidden="1" customWidth="1"/>
    <col min="12288" max="12288" width="8.81640625" style="1279" customWidth="1"/>
    <col min="12289" max="12289" width="9.81640625" style="1279" customWidth="1"/>
    <col min="12290" max="12290" width="10.54296875" style="1279" customWidth="1"/>
    <col min="12291" max="12291" width="12.1796875" style="1279" customWidth="1"/>
    <col min="12292" max="12292" width="11.1796875" style="1279" customWidth="1"/>
    <col min="12293" max="12293" width="6.81640625" style="1279" customWidth="1"/>
    <col min="12294" max="12533" width="30.54296875" style="1279" customWidth="1"/>
    <col min="12534" max="12534" width="6.54296875" style="1279" customWidth="1"/>
    <col min="12535" max="12535" width="7.54296875" style="1279" customWidth="1"/>
    <col min="12536" max="12536" width="4.81640625" style="1279" customWidth="1"/>
    <col min="12537" max="12537" width="11.81640625" style="1279" customWidth="1"/>
    <col min="12538" max="12538" width="9.81640625" style="1279" customWidth="1"/>
    <col min="12539" max="12539" width="3" style="1279" customWidth="1"/>
    <col min="12540" max="12540" width="7.1796875" style="1279" customWidth="1"/>
    <col min="12541" max="12541" width="22.81640625" style="1279" customWidth="1"/>
    <col min="12542" max="12542" width="7.1796875" style="1279" customWidth="1"/>
    <col min="12543" max="12543" width="9" style="1279" hidden="1" customWidth="1"/>
    <col min="12544" max="12544" width="8.81640625" style="1279" customWidth="1"/>
    <col min="12545" max="12545" width="9.81640625" style="1279" customWidth="1"/>
    <col min="12546" max="12546" width="10.54296875" style="1279" customWidth="1"/>
    <col min="12547" max="12547" width="12.1796875" style="1279" customWidth="1"/>
    <col min="12548" max="12548" width="11.1796875" style="1279" customWidth="1"/>
    <col min="12549" max="12549" width="6.81640625" style="1279" customWidth="1"/>
    <col min="12550" max="12789" width="30.54296875" style="1279" customWidth="1"/>
    <col min="12790" max="12790" width="6.54296875" style="1279" customWidth="1"/>
    <col min="12791" max="12791" width="7.54296875" style="1279" customWidth="1"/>
    <col min="12792" max="12792" width="4.81640625" style="1279" customWidth="1"/>
    <col min="12793" max="12793" width="11.81640625" style="1279" customWidth="1"/>
    <col min="12794" max="12794" width="9.81640625" style="1279" customWidth="1"/>
    <col min="12795" max="12795" width="3" style="1279" customWidth="1"/>
    <col min="12796" max="12796" width="7.1796875" style="1279" customWidth="1"/>
    <col min="12797" max="12797" width="22.81640625" style="1279" customWidth="1"/>
    <col min="12798" max="12798" width="7.1796875" style="1279" customWidth="1"/>
    <col min="12799" max="12799" width="9" style="1279" hidden="1" customWidth="1"/>
    <col min="12800" max="12800" width="8.81640625" style="1279" customWidth="1"/>
    <col min="12801" max="12801" width="9.81640625" style="1279" customWidth="1"/>
    <col min="12802" max="12802" width="10.54296875" style="1279" customWidth="1"/>
    <col min="12803" max="12803" width="12.1796875" style="1279" customWidth="1"/>
    <col min="12804" max="12804" width="11.1796875" style="1279" customWidth="1"/>
    <col min="12805" max="12805" width="6.81640625" style="1279" customWidth="1"/>
    <col min="12806" max="13045" width="30.54296875" style="1279" customWidth="1"/>
    <col min="13046" max="13046" width="6.54296875" style="1279" customWidth="1"/>
    <col min="13047" max="13047" width="7.54296875" style="1279" customWidth="1"/>
    <col min="13048" max="13048" width="4.81640625" style="1279" customWidth="1"/>
    <col min="13049" max="13049" width="11.81640625" style="1279" customWidth="1"/>
    <col min="13050" max="13050" width="9.81640625" style="1279" customWidth="1"/>
    <col min="13051" max="13051" width="3" style="1279" customWidth="1"/>
    <col min="13052" max="13052" width="7.1796875" style="1279" customWidth="1"/>
    <col min="13053" max="13053" width="22.81640625" style="1279" customWidth="1"/>
    <col min="13054" max="13054" width="7.1796875" style="1279" customWidth="1"/>
    <col min="13055" max="13055" width="9" style="1279" hidden="1" customWidth="1"/>
    <col min="13056" max="13056" width="8.81640625" style="1279" customWidth="1"/>
    <col min="13057" max="13057" width="9.81640625" style="1279" customWidth="1"/>
    <col min="13058" max="13058" width="10.54296875" style="1279" customWidth="1"/>
    <col min="13059" max="13059" width="12.1796875" style="1279" customWidth="1"/>
    <col min="13060" max="13060" width="11.1796875" style="1279" customWidth="1"/>
    <col min="13061" max="13061" width="6.81640625" style="1279" customWidth="1"/>
    <col min="13062" max="13301" width="30.54296875" style="1279" customWidth="1"/>
    <col min="13302" max="13302" width="6.54296875" style="1279" customWidth="1"/>
    <col min="13303" max="13303" width="7.54296875" style="1279" customWidth="1"/>
    <col min="13304" max="13304" width="4.81640625" style="1279" customWidth="1"/>
    <col min="13305" max="13305" width="11.81640625" style="1279" customWidth="1"/>
    <col min="13306" max="13306" width="9.81640625" style="1279" customWidth="1"/>
    <col min="13307" max="13307" width="3" style="1279" customWidth="1"/>
    <col min="13308" max="13308" width="7.1796875" style="1279" customWidth="1"/>
    <col min="13309" max="13309" width="22.81640625" style="1279" customWidth="1"/>
    <col min="13310" max="13310" width="7.1796875" style="1279" customWidth="1"/>
    <col min="13311" max="13311" width="9" style="1279" hidden="1" customWidth="1"/>
    <col min="13312" max="13312" width="8.81640625" style="1279" customWidth="1"/>
    <col min="13313" max="13313" width="9.81640625" style="1279" customWidth="1"/>
    <col min="13314" max="13314" width="10.54296875" style="1279" customWidth="1"/>
    <col min="13315" max="13315" width="12.1796875" style="1279" customWidth="1"/>
    <col min="13316" max="13316" width="11.1796875" style="1279" customWidth="1"/>
    <col min="13317" max="13317" width="6.81640625" style="1279" customWidth="1"/>
    <col min="13318" max="13557" width="30.54296875" style="1279" customWidth="1"/>
    <col min="13558" max="13558" width="6.54296875" style="1279" customWidth="1"/>
    <col min="13559" max="13559" width="7.54296875" style="1279" customWidth="1"/>
    <col min="13560" max="13560" width="4.81640625" style="1279" customWidth="1"/>
    <col min="13561" max="13561" width="11.81640625" style="1279" customWidth="1"/>
    <col min="13562" max="13562" width="9.81640625" style="1279" customWidth="1"/>
    <col min="13563" max="13563" width="3" style="1279" customWidth="1"/>
    <col min="13564" max="13564" width="7.1796875" style="1279" customWidth="1"/>
    <col min="13565" max="13565" width="22.81640625" style="1279" customWidth="1"/>
    <col min="13566" max="13566" width="7.1796875" style="1279" customWidth="1"/>
    <col min="13567" max="13567" width="9" style="1279" hidden="1" customWidth="1"/>
    <col min="13568" max="13568" width="8.81640625" style="1279" customWidth="1"/>
    <col min="13569" max="13569" width="9.81640625" style="1279" customWidth="1"/>
    <col min="13570" max="13570" width="10.54296875" style="1279" customWidth="1"/>
    <col min="13571" max="13571" width="12.1796875" style="1279" customWidth="1"/>
    <col min="13572" max="13572" width="11.1796875" style="1279" customWidth="1"/>
    <col min="13573" max="13573" width="6.81640625" style="1279" customWidth="1"/>
    <col min="13574" max="13813" width="30.54296875" style="1279" customWidth="1"/>
    <col min="13814" max="13814" width="6.54296875" style="1279" customWidth="1"/>
    <col min="13815" max="13815" width="7.54296875" style="1279" customWidth="1"/>
    <col min="13816" max="13816" width="4.81640625" style="1279" customWidth="1"/>
    <col min="13817" max="13817" width="11.81640625" style="1279" customWidth="1"/>
    <col min="13818" max="13818" width="9.81640625" style="1279" customWidth="1"/>
    <col min="13819" max="13819" width="3" style="1279" customWidth="1"/>
    <col min="13820" max="13820" width="7.1796875" style="1279" customWidth="1"/>
    <col min="13821" max="13821" width="22.81640625" style="1279" customWidth="1"/>
    <col min="13822" max="13822" width="7.1796875" style="1279" customWidth="1"/>
    <col min="13823" max="13823" width="9" style="1279" hidden="1" customWidth="1"/>
    <col min="13824" max="13824" width="8.81640625" style="1279" customWidth="1"/>
    <col min="13825" max="13825" width="9.81640625" style="1279" customWidth="1"/>
    <col min="13826" max="13826" width="10.54296875" style="1279" customWidth="1"/>
    <col min="13827" max="13827" width="12.1796875" style="1279" customWidth="1"/>
    <col min="13828" max="13828" width="11.1796875" style="1279" customWidth="1"/>
    <col min="13829" max="13829" width="6.81640625" style="1279" customWidth="1"/>
    <col min="13830" max="14069" width="30.54296875" style="1279" customWidth="1"/>
    <col min="14070" max="14070" width="6.54296875" style="1279" customWidth="1"/>
    <col min="14071" max="14071" width="7.54296875" style="1279" customWidth="1"/>
    <col min="14072" max="14072" width="4.81640625" style="1279" customWidth="1"/>
    <col min="14073" max="14073" width="11.81640625" style="1279" customWidth="1"/>
    <col min="14074" max="14074" width="9.81640625" style="1279" customWidth="1"/>
    <col min="14075" max="14075" width="3" style="1279" customWidth="1"/>
    <col min="14076" max="14076" width="7.1796875" style="1279" customWidth="1"/>
    <col min="14077" max="14077" width="22.81640625" style="1279" customWidth="1"/>
    <col min="14078" max="14078" width="7.1796875" style="1279" customWidth="1"/>
    <col min="14079" max="14079" width="9" style="1279" hidden="1" customWidth="1"/>
    <col min="14080" max="14080" width="8.81640625" style="1279" customWidth="1"/>
    <col min="14081" max="14081" width="9.81640625" style="1279" customWidth="1"/>
    <col min="14082" max="14082" width="10.54296875" style="1279" customWidth="1"/>
    <col min="14083" max="14083" width="12.1796875" style="1279" customWidth="1"/>
    <col min="14084" max="14084" width="11.1796875" style="1279" customWidth="1"/>
    <col min="14085" max="14085" width="6.81640625" style="1279" customWidth="1"/>
    <col min="14086" max="14325" width="30.54296875" style="1279" customWidth="1"/>
    <col min="14326" max="14326" width="6.54296875" style="1279" customWidth="1"/>
    <col min="14327" max="14327" width="7.54296875" style="1279" customWidth="1"/>
    <col min="14328" max="14328" width="4.81640625" style="1279" customWidth="1"/>
    <col min="14329" max="14329" width="11.81640625" style="1279" customWidth="1"/>
    <col min="14330" max="14330" width="9.81640625" style="1279" customWidth="1"/>
    <col min="14331" max="14331" width="3" style="1279" customWidth="1"/>
    <col min="14332" max="14332" width="7.1796875" style="1279" customWidth="1"/>
    <col min="14333" max="14333" width="22.81640625" style="1279" customWidth="1"/>
    <col min="14334" max="14334" width="7.1796875" style="1279" customWidth="1"/>
    <col min="14335" max="14335" width="9" style="1279" hidden="1" customWidth="1"/>
    <col min="14336" max="14336" width="8.81640625" style="1279" customWidth="1"/>
    <col min="14337" max="14337" width="9.81640625" style="1279" customWidth="1"/>
    <col min="14338" max="14338" width="10.54296875" style="1279" customWidth="1"/>
    <col min="14339" max="14339" width="12.1796875" style="1279" customWidth="1"/>
    <col min="14340" max="14340" width="11.1796875" style="1279" customWidth="1"/>
    <col min="14341" max="14341" width="6.81640625" style="1279" customWidth="1"/>
    <col min="14342" max="14581" width="30.54296875" style="1279" customWidth="1"/>
    <col min="14582" max="14582" width="6.54296875" style="1279" customWidth="1"/>
    <col min="14583" max="14583" width="7.54296875" style="1279" customWidth="1"/>
    <col min="14584" max="14584" width="4.81640625" style="1279" customWidth="1"/>
    <col min="14585" max="14585" width="11.81640625" style="1279" customWidth="1"/>
    <col min="14586" max="14586" width="9.81640625" style="1279" customWidth="1"/>
    <col min="14587" max="14587" width="3" style="1279" customWidth="1"/>
    <col min="14588" max="14588" width="7.1796875" style="1279" customWidth="1"/>
    <col min="14589" max="14589" width="22.81640625" style="1279" customWidth="1"/>
    <col min="14590" max="14590" width="7.1796875" style="1279" customWidth="1"/>
    <col min="14591" max="14591" width="9" style="1279" hidden="1" customWidth="1"/>
    <col min="14592" max="14592" width="8.81640625" style="1279" customWidth="1"/>
    <col min="14593" max="14593" width="9.81640625" style="1279" customWidth="1"/>
    <col min="14594" max="14594" width="10.54296875" style="1279" customWidth="1"/>
    <col min="14595" max="14595" width="12.1796875" style="1279" customWidth="1"/>
    <col min="14596" max="14596" width="11.1796875" style="1279" customWidth="1"/>
    <col min="14597" max="14597" width="6.81640625" style="1279" customWidth="1"/>
    <col min="14598" max="14837" width="30.54296875" style="1279" customWidth="1"/>
    <col min="14838" max="14838" width="6.54296875" style="1279" customWidth="1"/>
    <col min="14839" max="14839" width="7.54296875" style="1279" customWidth="1"/>
    <col min="14840" max="14840" width="4.81640625" style="1279" customWidth="1"/>
    <col min="14841" max="14841" width="11.81640625" style="1279" customWidth="1"/>
    <col min="14842" max="14842" width="9.81640625" style="1279" customWidth="1"/>
    <col min="14843" max="14843" width="3" style="1279" customWidth="1"/>
    <col min="14844" max="14844" width="7.1796875" style="1279" customWidth="1"/>
    <col min="14845" max="14845" width="22.81640625" style="1279" customWidth="1"/>
    <col min="14846" max="14846" width="7.1796875" style="1279" customWidth="1"/>
    <col min="14847" max="14847" width="9" style="1279" hidden="1" customWidth="1"/>
    <col min="14848" max="14848" width="8.81640625" style="1279" customWidth="1"/>
    <col min="14849" max="14849" width="9.81640625" style="1279" customWidth="1"/>
    <col min="14850" max="14850" width="10.54296875" style="1279" customWidth="1"/>
    <col min="14851" max="14851" width="12.1796875" style="1279" customWidth="1"/>
    <col min="14852" max="14852" width="11.1796875" style="1279" customWidth="1"/>
    <col min="14853" max="14853" width="6.81640625" style="1279" customWidth="1"/>
    <col min="14854" max="15093" width="30.54296875" style="1279" customWidth="1"/>
    <col min="15094" max="15094" width="6.54296875" style="1279" customWidth="1"/>
    <col min="15095" max="15095" width="7.54296875" style="1279" customWidth="1"/>
    <col min="15096" max="15096" width="4.81640625" style="1279" customWidth="1"/>
    <col min="15097" max="15097" width="11.81640625" style="1279" customWidth="1"/>
    <col min="15098" max="15098" width="9.81640625" style="1279" customWidth="1"/>
    <col min="15099" max="15099" width="3" style="1279" customWidth="1"/>
    <col min="15100" max="15100" width="7.1796875" style="1279" customWidth="1"/>
    <col min="15101" max="15101" width="22.81640625" style="1279" customWidth="1"/>
    <col min="15102" max="15102" width="7.1796875" style="1279" customWidth="1"/>
    <col min="15103" max="15103" width="9" style="1279" hidden="1" customWidth="1"/>
    <col min="15104" max="15104" width="8.81640625" style="1279" customWidth="1"/>
    <col min="15105" max="15105" width="9.81640625" style="1279" customWidth="1"/>
    <col min="15106" max="15106" width="10.54296875" style="1279" customWidth="1"/>
    <col min="15107" max="15107" width="12.1796875" style="1279" customWidth="1"/>
    <col min="15108" max="15108" width="11.1796875" style="1279" customWidth="1"/>
    <col min="15109" max="15109" width="6.81640625" style="1279" customWidth="1"/>
    <col min="15110" max="15349" width="30.54296875" style="1279" customWidth="1"/>
    <col min="15350" max="15350" width="6.54296875" style="1279" customWidth="1"/>
    <col min="15351" max="15351" width="7.54296875" style="1279" customWidth="1"/>
    <col min="15352" max="15352" width="4.81640625" style="1279" customWidth="1"/>
    <col min="15353" max="15353" width="11.81640625" style="1279" customWidth="1"/>
    <col min="15354" max="15354" width="9.81640625" style="1279" customWidth="1"/>
    <col min="15355" max="15355" width="3" style="1279" customWidth="1"/>
    <col min="15356" max="15356" width="7.1796875" style="1279" customWidth="1"/>
    <col min="15357" max="15357" width="22.81640625" style="1279" customWidth="1"/>
    <col min="15358" max="15358" width="7.1796875" style="1279" customWidth="1"/>
    <col min="15359" max="15359" width="9" style="1279" hidden="1" customWidth="1"/>
    <col min="15360" max="15360" width="8.81640625" style="1279" customWidth="1"/>
    <col min="15361" max="15361" width="9.81640625" style="1279" customWidth="1"/>
    <col min="15362" max="15362" width="10.54296875" style="1279" customWidth="1"/>
    <col min="15363" max="15363" width="12.1796875" style="1279" customWidth="1"/>
    <col min="15364" max="15364" width="11.1796875" style="1279" customWidth="1"/>
    <col min="15365" max="15365" width="6.81640625" style="1279" customWidth="1"/>
    <col min="15366" max="15605" width="30.54296875" style="1279" customWidth="1"/>
    <col min="15606" max="15606" width="6.54296875" style="1279" customWidth="1"/>
    <col min="15607" max="15607" width="7.54296875" style="1279" customWidth="1"/>
    <col min="15608" max="15608" width="4.81640625" style="1279" customWidth="1"/>
    <col min="15609" max="15609" width="11.81640625" style="1279" customWidth="1"/>
    <col min="15610" max="15610" width="9.81640625" style="1279" customWidth="1"/>
    <col min="15611" max="15611" width="3" style="1279" customWidth="1"/>
    <col min="15612" max="15612" width="7.1796875" style="1279" customWidth="1"/>
    <col min="15613" max="15613" width="22.81640625" style="1279" customWidth="1"/>
    <col min="15614" max="15614" width="7.1796875" style="1279" customWidth="1"/>
    <col min="15615" max="15615" width="9" style="1279" hidden="1" customWidth="1"/>
    <col min="15616" max="15616" width="8.81640625" style="1279" customWidth="1"/>
    <col min="15617" max="15617" width="9.81640625" style="1279" customWidth="1"/>
    <col min="15618" max="15618" width="10.54296875" style="1279" customWidth="1"/>
    <col min="15619" max="15619" width="12.1796875" style="1279" customWidth="1"/>
    <col min="15620" max="15620" width="11.1796875" style="1279" customWidth="1"/>
    <col min="15621" max="15621" width="6.81640625" style="1279" customWidth="1"/>
    <col min="15622" max="15861" width="30.54296875" style="1279" customWidth="1"/>
    <col min="15862" max="15862" width="6.54296875" style="1279" customWidth="1"/>
    <col min="15863" max="15863" width="7.54296875" style="1279" customWidth="1"/>
    <col min="15864" max="15864" width="4.81640625" style="1279" customWidth="1"/>
    <col min="15865" max="15865" width="11.81640625" style="1279" customWidth="1"/>
    <col min="15866" max="15866" width="9.81640625" style="1279" customWidth="1"/>
    <col min="15867" max="15867" width="3" style="1279" customWidth="1"/>
    <col min="15868" max="15868" width="7.1796875" style="1279" customWidth="1"/>
    <col min="15869" max="15869" width="22.81640625" style="1279" customWidth="1"/>
    <col min="15870" max="15870" width="7.1796875" style="1279" customWidth="1"/>
    <col min="15871" max="15871" width="9" style="1279" hidden="1" customWidth="1"/>
    <col min="15872" max="15872" width="8.81640625" style="1279" customWidth="1"/>
    <col min="15873" max="15873" width="9.81640625" style="1279" customWidth="1"/>
    <col min="15874" max="15874" width="10.54296875" style="1279" customWidth="1"/>
    <col min="15875" max="15875" width="12.1796875" style="1279" customWidth="1"/>
    <col min="15876" max="15876" width="11.1796875" style="1279" customWidth="1"/>
    <col min="15877" max="15877" width="6.81640625" style="1279" customWidth="1"/>
    <col min="15878" max="16117" width="30.54296875" style="1279" customWidth="1"/>
    <col min="16118" max="16118" width="6.54296875" style="1279" customWidth="1"/>
    <col min="16119" max="16119" width="7.54296875" style="1279" customWidth="1"/>
    <col min="16120" max="16120" width="4.81640625" style="1279" customWidth="1"/>
    <col min="16121" max="16121" width="11.81640625" style="1279" customWidth="1"/>
    <col min="16122" max="16122" width="9.81640625" style="1279" customWidth="1"/>
    <col min="16123" max="16123" width="3" style="1279" customWidth="1"/>
    <col min="16124" max="16124" width="7.1796875" style="1279" customWidth="1"/>
    <col min="16125" max="16125" width="22.81640625" style="1279" customWidth="1"/>
    <col min="16126" max="16126" width="7.1796875" style="1279" customWidth="1"/>
    <col min="16127" max="16127" width="9" style="1279" hidden="1" customWidth="1"/>
    <col min="16128" max="16128" width="8.81640625" style="1279" customWidth="1"/>
    <col min="16129" max="16129" width="9.81640625" style="1279" customWidth="1"/>
    <col min="16130" max="16130" width="10.54296875" style="1279" customWidth="1"/>
    <col min="16131" max="16131" width="12.1796875" style="1279" customWidth="1"/>
    <col min="16132" max="16132" width="11.1796875" style="1279" customWidth="1"/>
    <col min="16133" max="16133" width="6.81640625" style="1279" customWidth="1"/>
    <col min="16134" max="16384" width="30.54296875" style="1279" customWidth="1"/>
  </cols>
  <sheetData>
    <row r="1" spans="1:34">
      <c r="A1" s="1951" t="s">
        <v>64</v>
      </c>
      <c r="B1" s="1952"/>
      <c r="C1" s="1952"/>
      <c r="D1" s="1952"/>
      <c r="E1" s="1952"/>
      <c r="F1" s="1952"/>
      <c r="G1" s="1952"/>
      <c r="H1" s="1952"/>
      <c r="I1" s="1952"/>
      <c r="J1" s="1952"/>
      <c r="K1" s="1952"/>
      <c r="L1" s="1952"/>
      <c r="M1" s="1952"/>
      <c r="N1" s="1952"/>
      <c r="O1" s="1952"/>
      <c r="P1" s="1952"/>
      <c r="Q1" s="1952"/>
      <c r="R1" s="1952"/>
      <c r="S1" s="1952"/>
      <c r="T1" s="1952"/>
      <c r="U1" s="1952"/>
      <c r="V1" s="1952"/>
      <c r="W1" s="1952"/>
      <c r="X1" s="1952"/>
      <c r="Y1" s="1952"/>
      <c r="Z1" s="1952"/>
      <c r="AA1" s="1952"/>
      <c r="AB1" s="1952"/>
      <c r="AC1" s="1952"/>
      <c r="AD1" s="1952"/>
      <c r="AE1" s="1952"/>
      <c r="AF1" s="1952"/>
      <c r="AG1" s="1952"/>
      <c r="AH1" s="1953"/>
    </row>
    <row r="2" spans="1:34">
      <c r="A2" s="1954" t="s">
        <v>65</v>
      </c>
      <c r="B2" s="1853"/>
      <c r="C2" s="1853"/>
      <c r="D2" s="1853"/>
      <c r="E2" s="1853"/>
      <c r="F2" s="1853"/>
      <c r="G2" s="1853"/>
      <c r="H2" s="1853"/>
      <c r="I2" s="1853"/>
      <c r="J2" s="1853"/>
      <c r="K2" s="1853"/>
      <c r="L2" s="1853"/>
      <c r="M2" s="1853"/>
      <c r="N2" s="1853"/>
      <c r="O2" s="1853"/>
      <c r="P2" s="1853"/>
      <c r="Q2" s="1853"/>
      <c r="R2" s="1853"/>
      <c r="S2" s="1853"/>
      <c r="T2" s="1853"/>
      <c r="U2" s="1853"/>
      <c r="V2" s="1853"/>
      <c r="W2" s="1853"/>
      <c r="X2" s="1853"/>
      <c r="Y2" s="1853"/>
      <c r="Z2" s="1853"/>
      <c r="AA2" s="1853"/>
      <c r="AB2" s="1853"/>
      <c r="AC2" s="1853"/>
      <c r="AD2" s="1853"/>
      <c r="AE2" s="1853"/>
      <c r="AF2" s="1853"/>
      <c r="AG2" s="1853"/>
      <c r="AH2" s="1955"/>
    </row>
    <row r="3" spans="1:34">
      <c r="A3" s="1954" t="s">
        <v>66</v>
      </c>
      <c r="B3" s="1853"/>
      <c r="C3" s="1853"/>
      <c r="D3" s="1853"/>
      <c r="E3" s="1853"/>
      <c r="F3" s="1853"/>
      <c r="G3" s="1853"/>
      <c r="H3" s="1853"/>
      <c r="I3" s="1853"/>
      <c r="J3" s="1853"/>
      <c r="K3" s="1853"/>
      <c r="L3" s="1853"/>
      <c r="M3" s="1853"/>
      <c r="N3" s="1853"/>
      <c r="O3" s="1853"/>
      <c r="P3" s="1853"/>
      <c r="Q3" s="1853"/>
      <c r="R3" s="1853"/>
      <c r="S3" s="1853"/>
      <c r="T3" s="1853"/>
      <c r="U3" s="1853"/>
      <c r="V3" s="1853"/>
      <c r="W3" s="1853"/>
      <c r="X3" s="1853"/>
      <c r="Y3" s="1853"/>
      <c r="Z3" s="1853"/>
      <c r="AA3" s="1853"/>
      <c r="AB3" s="1853"/>
      <c r="AC3" s="1853"/>
      <c r="AD3" s="1853"/>
      <c r="AE3" s="1853"/>
      <c r="AF3" s="1853"/>
      <c r="AG3" s="1853"/>
      <c r="AH3" s="1955"/>
    </row>
    <row r="5" spans="1:34">
      <c r="A5" s="1279" t="s">
        <v>204</v>
      </c>
      <c r="N5" s="1620"/>
    </row>
    <row r="6" spans="1:34" ht="13">
      <c r="A6" s="1907" t="s">
        <v>189</v>
      </c>
      <c r="B6" s="1956" t="s">
        <v>190</v>
      </c>
      <c r="C6" s="1909" t="s">
        <v>205</v>
      </c>
      <c r="D6" s="1907" t="s">
        <v>191</v>
      </c>
      <c r="E6" s="1908" t="s">
        <v>1035</v>
      </c>
      <c r="F6" s="1908" t="s">
        <v>1556</v>
      </c>
      <c r="G6" s="1908" t="s">
        <v>1166</v>
      </c>
      <c r="H6" s="1908" t="s">
        <v>1557</v>
      </c>
      <c r="I6" s="1908" t="s">
        <v>1558</v>
      </c>
      <c r="J6" s="1908" t="s">
        <v>206</v>
      </c>
      <c r="K6" s="1828" t="s">
        <v>207</v>
      </c>
      <c r="L6" s="1907"/>
      <c r="M6" s="1907"/>
      <c r="N6" s="1910"/>
      <c r="O6" s="1907"/>
      <c r="P6" s="324"/>
    </row>
    <row r="7" spans="1:34" ht="26">
      <c r="A7" s="1908"/>
      <c r="B7" s="1957"/>
      <c r="C7" s="1909"/>
      <c r="D7" s="1908"/>
      <c r="E7" s="1910"/>
      <c r="F7" s="1910"/>
      <c r="G7" s="1910"/>
      <c r="H7" s="1910"/>
      <c r="I7" s="1910"/>
      <c r="J7" s="1910"/>
      <c r="K7" s="1958"/>
      <c r="L7" s="312" t="s">
        <v>208</v>
      </c>
      <c r="M7" s="312" t="s">
        <v>194</v>
      </c>
      <c r="N7" s="311" t="s">
        <v>209</v>
      </c>
      <c r="O7" s="311" t="s">
        <v>210</v>
      </c>
      <c r="P7" s="311" t="s">
        <v>20</v>
      </c>
    </row>
    <row r="8" spans="1:34">
      <c r="A8" s="322">
        <v>1</v>
      </c>
      <c r="B8" s="800" t="s">
        <v>211</v>
      </c>
      <c r="C8" s="313" t="s">
        <v>211</v>
      </c>
      <c r="D8" s="313" t="s">
        <v>171</v>
      </c>
      <c r="E8" s="996">
        <v>1.86</v>
      </c>
      <c r="F8" s="996">
        <v>12.47</v>
      </c>
      <c r="G8" s="996">
        <v>134.69999999999999</v>
      </c>
      <c r="H8" s="826">
        <v>1.115</v>
      </c>
      <c r="I8" s="996">
        <v>0.29899999999999999</v>
      </c>
      <c r="J8" s="825"/>
      <c r="K8" s="1540" t="s">
        <v>196</v>
      </c>
      <c r="L8" s="1064">
        <v>45665</v>
      </c>
      <c r="M8" s="1064">
        <v>45674</v>
      </c>
      <c r="N8" s="1477" t="s">
        <v>212</v>
      </c>
      <c r="O8" s="313">
        <v>45674</v>
      </c>
      <c r="P8" s="995" t="s">
        <v>197</v>
      </c>
    </row>
    <row r="9" spans="1:34">
      <c r="A9" s="324">
        <f t="shared" ref="A9:A72" si="0">A8+1</f>
        <v>2</v>
      </c>
      <c r="B9" s="800" t="s">
        <v>217</v>
      </c>
      <c r="C9" s="313" t="s">
        <v>217</v>
      </c>
      <c r="D9" s="313" t="s">
        <v>168</v>
      </c>
      <c r="E9" s="996">
        <v>1.57</v>
      </c>
      <c r="F9" s="996">
        <v>11.05</v>
      </c>
      <c r="G9" s="996">
        <v>115.3</v>
      </c>
      <c r="H9" s="826">
        <v>0.91900000000000004</v>
      </c>
      <c r="I9" s="1192">
        <v>0.29899999999999999</v>
      </c>
      <c r="J9" s="825"/>
      <c r="K9" s="1540" t="s">
        <v>196</v>
      </c>
      <c r="L9" s="1064">
        <v>45675</v>
      </c>
      <c r="M9" s="1064">
        <v>45684</v>
      </c>
      <c r="N9" s="1477" t="s">
        <v>1871</v>
      </c>
      <c r="O9" s="313"/>
      <c r="P9" s="995" t="s">
        <v>197</v>
      </c>
    </row>
    <row r="10" spans="1:34" s="1288" customFormat="1">
      <c r="A10" s="1282">
        <f t="shared" si="0"/>
        <v>3</v>
      </c>
      <c r="B10" s="323" t="s">
        <v>195</v>
      </c>
      <c r="C10" s="323"/>
      <c r="D10" s="323" t="s">
        <v>168</v>
      </c>
      <c r="E10" s="1283">
        <v>1.57</v>
      </c>
      <c r="F10" s="1283">
        <v>11.05</v>
      </c>
      <c r="G10" s="1283">
        <v>115.3</v>
      </c>
      <c r="H10" s="868">
        <v>0.91900000000000004</v>
      </c>
      <c r="I10" s="1284">
        <v>0.29899999999999999</v>
      </c>
      <c r="J10" s="1602"/>
      <c r="K10" s="1601" t="s">
        <v>196</v>
      </c>
      <c r="L10" s="1590">
        <v>45685</v>
      </c>
      <c r="M10" s="1590">
        <v>45690</v>
      </c>
      <c r="N10" s="1592" t="s">
        <v>1871</v>
      </c>
      <c r="O10" s="323"/>
      <c r="P10" s="323" t="s">
        <v>197</v>
      </c>
      <c r="Q10" s="830"/>
      <c r="R10" s="830"/>
      <c r="S10" s="830"/>
      <c r="T10" s="830"/>
      <c r="U10" s="830"/>
    </row>
    <row r="11" spans="1:34">
      <c r="A11" s="324">
        <f t="shared" si="0"/>
        <v>4</v>
      </c>
      <c r="B11" s="800" t="s">
        <v>199</v>
      </c>
      <c r="C11" s="313"/>
      <c r="D11" s="313" t="s">
        <v>168</v>
      </c>
      <c r="E11" s="996">
        <v>1.57</v>
      </c>
      <c r="F11" s="996">
        <v>11.05</v>
      </c>
      <c r="G11" s="996">
        <v>115.3</v>
      </c>
      <c r="H11" s="826">
        <v>0.91900000000000004</v>
      </c>
      <c r="I11" s="1192">
        <v>0.29899999999999999</v>
      </c>
      <c r="J11" s="825"/>
      <c r="K11" s="1540" t="s">
        <v>196</v>
      </c>
      <c r="L11" s="1064">
        <v>45686</v>
      </c>
      <c r="M11" s="1064">
        <v>45693</v>
      </c>
      <c r="N11" s="1477" t="s">
        <v>1598</v>
      </c>
      <c r="O11" s="313"/>
      <c r="P11" s="995" t="s">
        <v>197</v>
      </c>
    </row>
    <row r="12" spans="1:34">
      <c r="A12" s="324">
        <f t="shared" si="0"/>
        <v>5</v>
      </c>
      <c r="B12" s="800" t="s">
        <v>198</v>
      </c>
      <c r="C12" s="313"/>
      <c r="D12" s="313" t="s">
        <v>168</v>
      </c>
      <c r="E12" s="996">
        <v>1.57</v>
      </c>
      <c r="F12" s="996">
        <v>11.05</v>
      </c>
      <c r="G12" s="996">
        <v>115.3</v>
      </c>
      <c r="H12" s="826">
        <v>0.91900000000000004</v>
      </c>
      <c r="I12" s="1192">
        <v>0.29899999999999999</v>
      </c>
      <c r="J12" s="825"/>
      <c r="K12" s="1540" t="s">
        <v>196</v>
      </c>
      <c r="L12" s="1064">
        <v>45691</v>
      </c>
      <c r="M12" s="1064">
        <v>45693</v>
      </c>
      <c r="N12" s="1477" t="s">
        <v>1871</v>
      </c>
      <c r="O12" s="313"/>
      <c r="P12" s="995" t="s">
        <v>197</v>
      </c>
    </row>
    <row r="13" spans="1:34">
      <c r="A13" s="324">
        <f t="shared" si="0"/>
        <v>6</v>
      </c>
      <c r="B13" s="800" t="s">
        <v>202</v>
      </c>
      <c r="C13" s="313"/>
      <c r="D13" s="313" t="s">
        <v>171</v>
      </c>
      <c r="E13" s="996">
        <v>1.86</v>
      </c>
      <c r="F13" s="996">
        <v>12.47</v>
      </c>
      <c r="G13" s="996">
        <v>134.69999999999999</v>
      </c>
      <c r="H13" s="826">
        <v>1.115</v>
      </c>
      <c r="I13" s="996">
        <v>0.29899999999999999</v>
      </c>
      <c r="J13" s="825"/>
      <c r="K13" s="1540" t="s">
        <v>196</v>
      </c>
      <c r="L13" s="1064">
        <v>45691</v>
      </c>
      <c r="M13" s="1064">
        <v>45697</v>
      </c>
      <c r="N13" s="1477" t="s">
        <v>1871</v>
      </c>
      <c r="O13" s="313"/>
      <c r="P13" s="995" t="s">
        <v>197</v>
      </c>
    </row>
    <row r="14" spans="1:34">
      <c r="A14" s="324">
        <f t="shared" si="0"/>
        <v>7</v>
      </c>
      <c r="B14" s="800" t="s">
        <v>200</v>
      </c>
      <c r="C14" s="313"/>
      <c r="D14" s="313" t="s">
        <v>171</v>
      </c>
      <c r="E14" s="996">
        <v>1.86</v>
      </c>
      <c r="F14" s="996">
        <v>12.47</v>
      </c>
      <c r="G14" s="996">
        <v>134.69999999999999</v>
      </c>
      <c r="H14" s="826">
        <v>1.115</v>
      </c>
      <c r="I14" s="1192">
        <v>0.29899999999999999</v>
      </c>
      <c r="J14" s="825"/>
      <c r="K14" s="1540" t="s">
        <v>196</v>
      </c>
      <c r="L14" s="1064">
        <v>24</v>
      </c>
      <c r="M14" s="1064">
        <v>45698</v>
      </c>
      <c r="N14" s="1477" t="s">
        <v>1598</v>
      </c>
      <c r="O14" s="313"/>
      <c r="P14" s="995" t="s">
        <v>197</v>
      </c>
    </row>
    <row r="15" spans="1:34">
      <c r="A15" s="324">
        <f t="shared" si="0"/>
        <v>8</v>
      </c>
      <c r="B15" s="800" t="s">
        <v>201</v>
      </c>
      <c r="C15" s="313"/>
      <c r="D15" s="313" t="s">
        <v>168</v>
      </c>
      <c r="E15" s="996">
        <v>1.57</v>
      </c>
      <c r="F15" s="996">
        <v>11.05</v>
      </c>
      <c r="G15" s="996">
        <v>115.3</v>
      </c>
      <c r="H15" s="826">
        <v>0.91900000000000004</v>
      </c>
      <c r="I15" s="1192">
        <v>0.29899999999999999</v>
      </c>
      <c r="J15" s="825"/>
      <c r="K15" s="1540" t="s">
        <v>196</v>
      </c>
      <c r="L15" s="1064">
        <v>45691</v>
      </c>
      <c r="M15" s="1064">
        <v>45699</v>
      </c>
      <c r="N15" s="1477" t="s">
        <v>1874</v>
      </c>
      <c r="O15" s="313"/>
      <c r="P15" s="995" t="s">
        <v>197</v>
      </c>
    </row>
    <row r="16" spans="1:34">
      <c r="A16" s="324">
        <f t="shared" si="0"/>
        <v>9</v>
      </c>
      <c r="B16" s="800" t="s">
        <v>225</v>
      </c>
      <c r="C16" s="313"/>
      <c r="D16" s="313" t="s">
        <v>168</v>
      </c>
      <c r="E16" s="996">
        <v>1.57</v>
      </c>
      <c r="F16" s="996">
        <v>11.05</v>
      </c>
      <c r="G16" s="996">
        <v>115.3</v>
      </c>
      <c r="H16" s="826">
        <v>0.91900000000000004</v>
      </c>
      <c r="I16" s="1192">
        <v>0.29899999999999999</v>
      </c>
      <c r="J16" s="825"/>
      <c r="K16" s="1540" t="s">
        <v>196</v>
      </c>
      <c r="L16" s="1064">
        <v>45696</v>
      </c>
      <c r="M16" s="1064">
        <v>45702</v>
      </c>
      <c r="N16" s="1477" t="s">
        <v>1871</v>
      </c>
      <c r="O16" s="313"/>
      <c r="P16" s="995" t="s">
        <v>197</v>
      </c>
    </row>
    <row r="17" spans="1:21">
      <c r="A17" s="324">
        <f t="shared" si="0"/>
        <v>10</v>
      </c>
      <c r="B17" s="800" t="s">
        <v>222</v>
      </c>
      <c r="C17" s="313"/>
      <c r="D17" s="313" t="s">
        <v>168</v>
      </c>
      <c r="E17" s="996">
        <v>1.57</v>
      </c>
      <c r="F17" s="996">
        <v>11.05</v>
      </c>
      <c r="G17" s="996">
        <v>115.3</v>
      </c>
      <c r="H17" s="826">
        <v>0.91900000000000004</v>
      </c>
      <c r="I17" s="996">
        <v>0.29899999999999999</v>
      </c>
      <c r="J17" s="825"/>
      <c r="K17" s="1540" t="s">
        <v>196</v>
      </c>
      <c r="L17" s="1064">
        <v>45697</v>
      </c>
      <c r="M17" s="1064">
        <v>45705</v>
      </c>
      <c r="N17" s="1477" t="s">
        <v>1598</v>
      </c>
      <c r="O17" s="313"/>
      <c r="P17" s="995" t="s">
        <v>197</v>
      </c>
    </row>
    <row r="18" spans="1:21">
      <c r="A18" s="324">
        <f t="shared" si="0"/>
        <v>11</v>
      </c>
      <c r="B18" s="800" t="s">
        <v>226</v>
      </c>
      <c r="C18" s="313"/>
      <c r="D18" s="313" t="s">
        <v>171</v>
      </c>
      <c r="E18" s="996">
        <v>1.86</v>
      </c>
      <c r="F18" s="996">
        <v>12.47</v>
      </c>
      <c r="G18" s="996">
        <v>134.69999999999999</v>
      </c>
      <c r="H18" s="826">
        <v>1.115</v>
      </c>
      <c r="I18" s="1192">
        <v>0.29899999999999999</v>
      </c>
      <c r="J18" s="825"/>
      <c r="K18" s="1540" t="s">
        <v>196</v>
      </c>
      <c r="L18" s="1064">
        <v>45699</v>
      </c>
      <c r="M18" s="1064">
        <v>45705</v>
      </c>
      <c r="N18" s="1477" t="s">
        <v>1874</v>
      </c>
      <c r="O18" s="313"/>
      <c r="P18" s="995" t="s">
        <v>197</v>
      </c>
      <c r="Q18" s="830" t="s">
        <v>1870</v>
      </c>
    </row>
    <row r="19" spans="1:21">
      <c r="A19" s="324">
        <f t="shared" si="0"/>
        <v>12</v>
      </c>
      <c r="B19" s="800" t="s">
        <v>223</v>
      </c>
      <c r="C19" s="313"/>
      <c r="D19" s="313" t="s">
        <v>168</v>
      </c>
      <c r="E19" s="996">
        <v>1.57</v>
      </c>
      <c r="F19" s="996">
        <v>11.05</v>
      </c>
      <c r="G19" s="996">
        <v>115.3</v>
      </c>
      <c r="H19" s="826">
        <v>0.91900000000000004</v>
      </c>
      <c r="I19" s="996">
        <v>0.29899999999999999</v>
      </c>
      <c r="J19" s="825"/>
      <c r="K19" s="1540" t="s">
        <v>196</v>
      </c>
      <c r="L19" s="1064">
        <v>45700</v>
      </c>
      <c r="M19" s="1064">
        <v>45706</v>
      </c>
      <c r="N19" s="1477" t="s">
        <v>1598</v>
      </c>
      <c r="O19" s="313"/>
      <c r="P19" s="995" t="s">
        <v>197</v>
      </c>
    </row>
    <row r="20" spans="1:21">
      <c r="A20" s="324">
        <f t="shared" si="0"/>
        <v>13</v>
      </c>
      <c r="B20" s="800" t="s">
        <v>227</v>
      </c>
      <c r="C20" s="313"/>
      <c r="D20" s="313" t="s">
        <v>228</v>
      </c>
      <c r="E20" s="996">
        <v>1.86</v>
      </c>
      <c r="F20" s="996">
        <v>12.47</v>
      </c>
      <c r="G20" s="996">
        <v>134.69999999999999</v>
      </c>
      <c r="H20" s="826">
        <v>1.115</v>
      </c>
      <c r="I20" s="996">
        <v>0.29899999999999999</v>
      </c>
      <c r="J20" s="825"/>
      <c r="K20" s="1540" t="s">
        <v>196</v>
      </c>
      <c r="L20" s="1064">
        <v>45701</v>
      </c>
      <c r="M20" s="1064">
        <v>45707</v>
      </c>
      <c r="N20" s="1477" t="s">
        <v>1871</v>
      </c>
      <c r="O20" s="313"/>
      <c r="P20" s="995" t="s">
        <v>197</v>
      </c>
    </row>
    <row r="21" spans="1:21">
      <c r="A21" s="324">
        <f t="shared" si="0"/>
        <v>14</v>
      </c>
      <c r="B21" s="800" t="s">
        <v>237</v>
      </c>
      <c r="C21" s="313"/>
      <c r="D21" s="313" t="s">
        <v>234</v>
      </c>
      <c r="E21" s="996">
        <v>1.86</v>
      </c>
      <c r="F21" s="996">
        <v>12.47</v>
      </c>
      <c r="G21" s="996">
        <v>134.69999999999999</v>
      </c>
      <c r="H21" s="826">
        <v>1.115</v>
      </c>
      <c r="I21" s="996">
        <v>0.29899999999999999</v>
      </c>
      <c r="J21" s="825"/>
      <c r="K21" s="1540" t="s">
        <v>196</v>
      </c>
      <c r="L21" s="1064">
        <v>45705</v>
      </c>
      <c r="M21" s="1064">
        <v>45710</v>
      </c>
      <c r="N21" s="1477" t="s">
        <v>1598</v>
      </c>
      <c r="O21" s="313"/>
      <c r="P21" s="995" t="s">
        <v>197</v>
      </c>
    </row>
    <row r="22" spans="1:21">
      <c r="A22" s="324">
        <f t="shared" si="0"/>
        <v>15</v>
      </c>
      <c r="B22" s="800" t="s">
        <v>230</v>
      </c>
      <c r="C22" s="313"/>
      <c r="D22" s="313" t="s">
        <v>168</v>
      </c>
      <c r="E22" s="996">
        <v>1.57</v>
      </c>
      <c r="F22" s="996">
        <v>11.05</v>
      </c>
      <c r="G22" s="996">
        <v>115.3</v>
      </c>
      <c r="H22" s="826">
        <v>0.91900000000000004</v>
      </c>
      <c r="I22" s="1192">
        <v>0.29899999999999999</v>
      </c>
      <c r="J22" s="825"/>
      <c r="K22" s="1540" t="s">
        <v>196</v>
      </c>
      <c r="L22" s="1064">
        <v>45698</v>
      </c>
      <c r="M22" s="1064">
        <v>45710</v>
      </c>
      <c r="N22" s="1477" t="s">
        <v>231</v>
      </c>
      <c r="O22" s="313"/>
      <c r="P22" s="995" t="s">
        <v>197</v>
      </c>
    </row>
    <row r="23" spans="1:21">
      <c r="A23" s="324">
        <f t="shared" si="0"/>
        <v>16</v>
      </c>
      <c r="B23" s="329" t="s">
        <v>239</v>
      </c>
      <c r="C23" s="324"/>
      <c r="D23" s="313" t="s">
        <v>234</v>
      </c>
      <c r="E23" s="996">
        <v>1.86</v>
      </c>
      <c r="F23" s="996">
        <v>12.47</v>
      </c>
      <c r="G23" s="996">
        <v>134.69999999999999</v>
      </c>
      <c r="H23" s="826">
        <v>1.115</v>
      </c>
      <c r="I23" s="996">
        <v>0.29899999999999999</v>
      </c>
      <c r="J23" s="825"/>
      <c r="K23" s="1540" t="s">
        <v>196</v>
      </c>
      <c r="L23" s="1064">
        <v>45705</v>
      </c>
      <c r="M23" s="1064">
        <v>45711</v>
      </c>
      <c r="N23" s="1477" t="s">
        <v>1874</v>
      </c>
      <c r="O23" s="313"/>
      <c r="P23" s="995" t="s">
        <v>197</v>
      </c>
    </row>
    <row r="24" spans="1:21">
      <c r="A24" s="324">
        <f t="shared" si="0"/>
        <v>17</v>
      </c>
      <c r="B24" s="331" t="s">
        <v>245</v>
      </c>
      <c r="C24" s="311"/>
      <c r="D24" s="313" t="s">
        <v>234</v>
      </c>
      <c r="E24" s="996">
        <v>1.86</v>
      </c>
      <c r="F24" s="996">
        <v>12.47</v>
      </c>
      <c r="G24" s="996">
        <v>134.69999999999999</v>
      </c>
      <c r="H24" s="826">
        <v>1.115</v>
      </c>
      <c r="I24" s="1192">
        <v>0.29899999999999999</v>
      </c>
      <c r="J24" s="825"/>
      <c r="K24" s="1540" t="s">
        <v>196</v>
      </c>
      <c r="L24" s="1064">
        <v>45709</v>
      </c>
      <c r="M24" s="1064">
        <v>45713</v>
      </c>
      <c r="N24" s="1477" t="s">
        <v>1598</v>
      </c>
      <c r="O24" s="313"/>
      <c r="P24" s="995" t="s">
        <v>197</v>
      </c>
    </row>
    <row r="25" spans="1:21">
      <c r="A25" s="324">
        <f t="shared" si="0"/>
        <v>18</v>
      </c>
      <c r="B25" s="331" t="s">
        <v>203</v>
      </c>
      <c r="C25" s="324"/>
      <c r="D25" s="313" t="s">
        <v>168</v>
      </c>
      <c r="E25" s="996">
        <v>1.08</v>
      </c>
      <c r="F25" s="996">
        <v>8.68</v>
      </c>
      <c r="G25" s="996">
        <v>50.1</v>
      </c>
      <c r="H25" s="826">
        <v>0.78800000000000003</v>
      </c>
      <c r="I25" s="996">
        <v>0.29899999999999999</v>
      </c>
      <c r="J25" s="825"/>
      <c r="K25" s="1540" t="s">
        <v>278</v>
      </c>
      <c r="L25" s="1064">
        <v>45708</v>
      </c>
      <c r="M25" s="1064">
        <v>45713</v>
      </c>
      <c r="N25" s="1477" t="s">
        <v>241</v>
      </c>
      <c r="O25" s="313"/>
      <c r="P25" s="995" t="s">
        <v>197</v>
      </c>
    </row>
    <row r="26" spans="1:21">
      <c r="A26" s="324">
        <f t="shared" si="0"/>
        <v>19</v>
      </c>
      <c r="B26" s="329" t="s">
        <v>243</v>
      </c>
      <c r="C26" s="324"/>
      <c r="D26" s="313" t="s">
        <v>234</v>
      </c>
      <c r="E26" s="996">
        <v>1.86</v>
      </c>
      <c r="F26" s="996">
        <v>12.47</v>
      </c>
      <c r="G26" s="996">
        <v>134.69999999999999</v>
      </c>
      <c r="H26" s="826">
        <v>1.115</v>
      </c>
      <c r="I26" s="996">
        <v>0.29899999999999999</v>
      </c>
      <c r="J26" s="825"/>
      <c r="K26" s="1540" t="s">
        <v>196</v>
      </c>
      <c r="L26" s="1064">
        <v>45708</v>
      </c>
      <c r="M26" s="1064">
        <v>45715</v>
      </c>
      <c r="N26" s="1477" t="s">
        <v>1871</v>
      </c>
      <c r="O26" s="313"/>
      <c r="P26" s="995" t="s">
        <v>197</v>
      </c>
      <c r="Q26" s="1645"/>
    </row>
    <row r="27" spans="1:21">
      <c r="A27" s="324">
        <f t="shared" si="0"/>
        <v>20</v>
      </c>
      <c r="B27" s="329" t="s">
        <v>233</v>
      </c>
      <c r="C27" s="324"/>
      <c r="D27" s="313" t="s">
        <v>234</v>
      </c>
      <c r="E27" s="996">
        <v>1.86</v>
      </c>
      <c r="F27" s="996">
        <v>12.47</v>
      </c>
      <c r="G27" s="996">
        <v>134.69999999999999</v>
      </c>
      <c r="H27" s="826">
        <v>1.115</v>
      </c>
      <c r="I27" s="996">
        <v>0.29899999999999999</v>
      </c>
      <c r="J27" s="825"/>
      <c r="K27" s="1540" t="s">
        <v>196</v>
      </c>
      <c r="L27" s="1064">
        <v>45705</v>
      </c>
      <c r="M27" s="1064">
        <v>45716</v>
      </c>
      <c r="N27" s="1477" t="s">
        <v>235</v>
      </c>
      <c r="O27" s="313"/>
      <c r="P27" s="995" t="s">
        <v>197</v>
      </c>
      <c r="Q27" s="1645"/>
    </row>
    <row r="28" spans="1:21">
      <c r="A28" s="324">
        <f t="shared" si="0"/>
        <v>21</v>
      </c>
      <c r="B28" s="331" t="s">
        <v>283</v>
      </c>
      <c r="C28" s="309"/>
      <c r="D28" s="313" t="s">
        <v>168</v>
      </c>
      <c r="E28" s="996">
        <v>1.57</v>
      </c>
      <c r="F28" s="996">
        <v>11.05</v>
      </c>
      <c r="G28" s="996">
        <v>115.3</v>
      </c>
      <c r="H28" s="826">
        <v>0.91900000000000004</v>
      </c>
      <c r="I28" s="996">
        <v>0.29899999999999999</v>
      </c>
      <c r="J28" s="322"/>
      <c r="K28" s="1540" t="s">
        <v>196</v>
      </c>
      <c r="L28" s="1064">
        <v>45712</v>
      </c>
      <c r="M28" s="1064">
        <v>45716</v>
      </c>
      <c r="N28" s="1477" t="s">
        <v>1598</v>
      </c>
      <c r="O28" s="309"/>
      <c r="P28" s="995" t="s">
        <v>197</v>
      </c>
    </row>
    <row r="29" spans="1:21">
      <c r="A29" s="324">
        <f t="shared" si="0"/>
        <v>22</v>
      </c>
      <c r="B29" s="1191" t="s">
        <v>280</v>
      </c>
      <c r="C29" s="324"/>
      <c r="D29" s="324" t="s">
        <v>168</v>
      </c>
      <c r="E29" s="996">
        <v>1.57</v>
      </c>
      <c r="F29" s="996">
        <v>11.05</v>
      </c>
      <c r="G29" s="996">
        <v>115.3</v>
      </c>
      <c r="H29" s="826">
        <v>0.91900000000000004</v>
      </c>
      <c r="I29" s="996">
        <v>0.29899999999999999</v>
      </c>
      <c r="J29" s="324"/>
      <c r="K29" s="1540" t="s">
        <v>196</v>
      </c>
      <c r="L29" s="1064">
        <v>45713</v>
      </c>
      <c r="M29" s="1064">
        <v>45716</v>
      </c>
      <c r="N29" s="1477" t="s">
        <v>241</v>
      </c>
      <c r="O29" s="324"/>
      <c r="P29" s="995" t="s">
        <v>197</v>
      </c>
    </row>
    <row r="30" spans="1:21" s="1288" customFormat="1">
      <c r="A30" s="1282">
        <f t="shared" si="0"/>
        <v>23</v>
      </c>
      <c r="B30" s="328" t="s">
        <v>249</v>
      </c>
      <c r="C30" s="1599"/>
      <c r="D30" s="323" t="s">
        <v>228</v>
      </c>
      <c r="E30" s="1283">
        <v>1.86</v>
      </c>
      <c r="F30" s="1283">
        <v>12.47</v>
      </c>
      <c r="G30" s="1283">
        <v>134.69999999999999</v>
      </c>
      <c r="H30" s="868">
        <v>1.115</v>
      </c>
      <c r="I30" s="1284">
        <v>0.29899999999999999</v>
      </c>
      <c r="J30" s="1600"/>
      <c r="K30" s="1601" t="s">
        <v>196</v>
      </c>
      <c r="L30" s="1590">
        <v>45712</v>
      </c>
      <c r="M30" s="1590">
        <v>45718</v>
      </c>
      <c r="N30" s="1592" t="s">
        <v>1874</v>
      </c>
      <c r="O30" s="1599"/>
      <c r="P30" s="323" t="s">
        <v>197</v>
      </c>
      <c r="Q30" s="830"/>
      <c r="R30" s="830"/>
      <c r="S30" s="830"/>
      <c r="T30" s="830"/>
      <c r="U30" s="830"/>
    </row>
    <row r="31" spans="1:21">
      <c r="A31" s="324">
        <f t="shared" si="0"/>
        <v>24</v>
      </c>
      <c r="B31" s="623" t="s">
        <v>246</v>
      </c>
      <c r="C31" s="324"/>
      <c r="D31" s="324" t="s">
        <v>168</v>
      </c>
      <c r="E31" s="996">
        <v>1.57</v>
      </c>
      <c r="F31" s="996">
        <v>11.05</v>
      </c>
      <c r="G31" s="996">
        <v>115.3</v>
      </c>
      <c r="H31" s="826">
        <v>0.91900000000000004</v>
      </c>
      <c r="I31" s="1192">
        <v>0.29899999999999999</v>
      </c>
      <c r="J31" s="324"/>
      <c r="K31" s="1540" t="s">
        <v>196</v>
      </c>
      <c r="L31" s="1064">
        <v>45716</v>
      </c>
      <c r="M31" s="1066">
        <v>45722</v>
      </c>
      <c r="N31" s="1477" t="s">
        <v>235</v>
      </c>
      <c r="O31" s="324"/>
      <c r="P31" s="995" t="s">
        <v>197</v>
      </c>
    </row>
    <row r="32" spans="1:21">
      <c r="A32" s="324">
        <f t="shared" si="0"/>
        <v>25</v>
      </c>
      <c r="B32" s="623" t="s">
        <v>260</v>
      </c>
      <c r="C32" s="324"/>
      <c r="D32" s="324" t="s">
        <v>234</v>
      </c>
      <c r="E32" s="996">
        <v>1.86</v>
      </c>
      <c r="F32" s="996">
        <v>12.47</v>
      </c>
      <c r="G32" s="996">
        <v>134.69999999999999</v>
      </c>
      <c r="H32" s="826">
        <v>1.115</v>
      </c>
      <c r="I32" s="996">
        <v>0.29899999999999999</v>
      </c>
      <c r="J32" s="324"/>
      <c r="K32" s="1540" t="s">
        <v>196</v>
      </c>
      <c r="L32" s="1064">
        <v>45719</v>
      </c>
      <c r="M32" s="1066">
        <v>45723</v>
      </c>
      <c r="N32" s="1477" t="s">
        <v>1598</v>
      </c>
      <c r="O32" s="324"/>
      <c r="P32" s="995" t="s">
        <v>197</v>
      </c>
    </row>
    <row r="33" spans="1:21">
      <c r="A33" s="324">
        <f t="shared" si="0"/>
        <v>26</v>
      </c>
      <c r="B33" s="623" t="s">
        <v>262</v>
      </c>
      <c r="C33" s="324"/>
      <c r="D33" s="324" t="s">
        <v>168</v>
      </c>
      <c r="E33" s="996">
        <v>1.57</v>
      </c>
      <c r="F33" s="996">
        <v>11.05</v>
      </c>
      <c r="G33" s="996">
        <v>115.3</v>
      </c>
      <c r="H33" s="826">
        <v>0.91900000000000004</v>
      </c>
      <c r="I33" s="1192">
        <v>0.29899999999999999</v>
      </c>
      <c r="J33" s="324"/>
      <c r="K33" s="1540" t="s">
        <v>196</v>
      </c>
      <c r="L33" s="1064">
        <v>45718</v>
      </c>
      <c r="M33" s="1066">
        <v>45723</v>
      </c>
      <c r="N33" s="1477" t="s">
        <v>241</v>
      </c>
      <c r="O33" s="324"/>
      <c r="P33" s="995" t="s">
        <v>197</v>
      </c>
    </row>
    <row r="34" spans="1:21">
      <c r="A34" s="324">
        <f t="shared" si="0"/>
        <v>27</v>
      </c>
      <c r="B34" s="623" t="s">
        <v>254</v>
      </c>
      <c r="C34" s="324"/>
      <c r="D34" s="324" t="s">
        <v>171</v>
      </c>
      <c r="E34" s="996">
        <v>1.86</v>
      </c>
      <c r="F34" s="996">
        <v>12.47</v>
      </c>
      <c r="G34" s="996">
        <v>134.69999999999999</v>
      </c>
      <c r="H34" s="826">
        <v>1.115</v>
      </c>
      <c r="I34" s="1192">
        <v>0.29899999999999999</v>
      </c>
      <c r="J34" s="324"/>
      <c r="K34" s="1540" t="s">
        <v>196</v>
      </c>
      <c r="L34" s="1064">
        <v>45718</v>
      </c>
      <c r="M34" s="1066">
        <v>45724</v>
      </c>
      <c r="N34" s="1477" t="s">
        <v>1871</v>
      </c>
      <c r="O34" s="324"/>
      <c r="P34" s="995" t="s">
        <v>197</v>
      </c>
    </row>
    <row r="35" spans="1:21">
      <c r="A35" s="324">
        <f t="shared" si="0"/>
        <v>28</v>
      </c>
      <c r="B35" s="329" t="s">
        <v>248</v>
      </c>
      <c r="C35" s="309"/>
      <c r="D35" s="313" t="s">
        <v>228</v>
      </c>
      <c r="E35" s="996">
        <v>1.86</v>
      </c>
      <c r="F35" s="996">
        <v>12.47</v>
      </c>
      <c r="G35" s="996">
        <v>134.69999999999999</v>
      </c>
      <c r="H35" s="826">
        <v>1.115</v>
      </c>
      <c r="I35" s="996">
        <v>0.29899999999999999</v>
      </c>
      <c r="J35" s="825"/>
      <c r="K35" s="1540" t="s">
        <v>196</v>
      </c>
      <c r="L35" s="1064">
        <v>45711</v>
      </c>
      <c r="M35" s="1064">
        <v>45725</v>
      </c>
      <c r="N35" s="1477" t="s">
        <v>231</v>
      </c>
      <c r="O35" s="313"/>
      <c r="P35" s="995" t="s">
        <v>197</v>
      </c>
    </row>
    <row r="36" spans="1:21">
      <c r="A36" s="324">
        <f t="shared" si="0"/>
        <v>29</v>
      </c>
      <c r="B36" s="623" t="s">
        <v>261</v>
      </c>
      <c r="C36" s="324"/>
      <c r="D36" s="324" t="s">
        <v>234</v>
      </c>
      <c r="E36" s="996">
        <v>1.86</v>
      </c>
      <c r="F36" s="996">
        <v>12.47</v>
      </c>
      <c r="G36" s="996">
        <v>134.69999999999999</v>
      </c>
      <c r="H36" s="826">
        <v>1.115</v>
      </c>
      <c r="I36" s="996">
        <v>0.29899999999999999</v>
      </c>
      <c r="J36" s="324"/>
      <c r="K36" s="1540" t="s">
        <v>196</v>
      </c>
      <c r="L36" s="1064">
        <v>45722</v>
      </c>
      <c r="M36" s="1066">
        <v>45726</v>
      </c>
      <c r="N36" s="1477" t="s">
        <v>1598</v>
      </c>
      <c r="O36" s="324"/>
      <c r="P36" s="995" t="s">
        <v>197</v>
      </c>
    </row>
    <row r="37" spans="1:21">
      <c r="A37" s="324">
        <f t="shared" si="0"/>
        <v>30</v>
      </c>
      <c r="B37" s="623" t="s">
        <v>244</v>
      </c>
      <c r="C37" s="324"/>
      <c r="D37" s="324" t="s">
        <v>168</v>
      </c>
      <c r="E37" s="996">
        <v>1.57</v>
      </c>
      <c r="F37" s="996">
        <v>11.05</v>
      </c>
      <c r="G37" s="996">
        <v>115.3</v>
      </c>
      <c r="H37" s="826">
        <v>0.91900000000000004</v>
      </c>
      <c r="I37" s="996">
        <v>0.29899999999999999</v>
      </c>
      <c r="J37" s="324"/>
      <c r="K37" s="1540" t="s">
        <v>196</v>
      </c>
      <c r="L37" s="1064">
        <v>45720</v>
      </c>
      <c r="M37" s="1066">
        <v>45726</v>
      </c>
      <c r="N37" s="1477" t="s">
        <v>1874</v>
      </c>
      <c r="O37" s="324"/>
      <c r="P37" s="995" t="s">
        <v>197</v>
      </c>
    </row>
    <row r="38" spans="1:21">
      <c r="A38" s="324">
        <f t="shared" si="0"/>
        <v>31</v>
      </c>
      <c r="B38" s="623" t="s">
        <v>265</v>
      </c>
      <c r="C38" s="324"/>
      <c r="D38" s="324" t="s">
        <v>228</v>
      </c>
      <c r="E38" s="996">
        <v>1.86</v>
      </c>
      <c r="F38" s="996">
        <v>12.47</v>
      </c>
      <c r="G38" s="996">
        <v>134.69999999999999</v>
      </c>
      <c r="H38" s="826">
        <v>1.115</v>
      </c>
      <c r="I38" s="996">
        <v>0.29899999999999999</v>
      </c>
      <c r="J38" s="324"/>
      <c r="K38" s="1540" t="s">
        <v>196</v>
      </c>
      <c r="L38" s="1064">
        <v>45715</v>
      </c>
      <c r="M38" s="1066">
        <v>45726</v>
      </c>
      <c r="N38" s="1477" t="s">
        <v>1277</v>
      </c>
      <c r="O38" s="324"/>
      <c r="P38" s="995" t="s">
        <v>197</v>
      </c>
    </row>
    <row r="39" spans="1:21">
      <c r="A39" s="324">
        <f t="shared" si="0"/>
        <v>32</v>
      </c>
      <c r="B39" s="623" t="s">
        <v>247</v>
      </c>
      <c r="C39" s="324"/>
      <c r="D39" s="324" t="s">
        <v>171</v>
      </c>
      <c r="E39" s="996">
        <v>1.86</v>
      </c>
      <c r="F39" s="996">
        <v>12.47</v>
      </c>
      <c r="G39" s="996">
        <v>134.69999999999999</v>
      </c>
      <c r="H39" s="826">
        <v>1.115</v>
      </c>
      <c r="I39" s="1192">
        <v>0.29899999999999999</v>
      </c>
      <c r="J39" s="324"/>
      <c r="K39" s="1540" t="s">
        <v>196</v>
      </c>
      <c r="L39" s="1064">
        <v>45721</v>
      </c>
      <c r="M39" s="1066">
        <v>45727</v>
      </c>
      <c r="N39" s="1477" t="s">
        <v>235</v>
      </c>
      <c r="O39" s="324"/>
      <c r="P39" s="995" t="s">
        <v>197</v>
      </c>
    </row>
    <row r="40" spans="1:21">
      <c r="A40" s="324">
        <f t="shared" si="0"/>
        <v>33</v>
      </c>
      <c r="B40" s="623" t="s">
        <v>263</v>
      </c>
      <c r="C40" s="324"/>
      <c r="D40" s="324" t="s">
        <v>171</v>
      </c>
      <c r="E40" s="996">
        <v>1.86</v>
      </c>
      <c r="F40" s="996">
        <v>12.47</v>
      </c>
      <c r="G40" s="996">
        <v>134.69999999999999</v>
      </c>
      <c r="H40" s="826">
        <v>1.115</v>
      </c>
      <c r="I40" s="996">
        <v>0.29899999999999999</v>
      </c>
      <c r="J40" s="324"/>
      <c r="K40" s="1541" t="s">
        <v>196</v>
      </c>
      <c r="L40" s="1064">
        <v>45731</v>
      </c>
      <c r="M40" s="1066">
        <v>45740</v>
      </c>
      <c r="N40" s="1477" t="s">
        <v>1874</v>
      </c>
      <c r="O40" s="324"/>
      <c r="P40" s="995" t="s">
        <v>197</v>
      </c>
    </row>
    <row r="41" spans="1:21">
      <c r="A41" s="324">
        <f t="shared" si="0"/>
        <v>34</v>
      </c>
      <c r="B41" s="623" t="s">
        <v>271</v>
      </c>
      <c r="C41" s="324"/>
      <c r="D41" s="324" t="s">
        <v>171</v>
      </c>
      <c r="E41" s="996">
        <v>1.86</v>
      </c>
      <c r="F41" s="996">
        <v>12.47</v>
      </c>
      <c r="G41" s="996">
        <v>134.69999999999999</v>
      </c>
      <c r="H41" s="826">
        <v>1.115</v>
      </c>
      <c r="I41" s="996">
        <v>0.29899999999999999</v>
      </c>
      <c r="J41" s="324"/>
      <c r="K41" s="1541" t="s">
        <v>196</v>
      </c>
      <c r="L41" s="1064">
        <v>45735</v>
      </c>
      <c r="M41" s="1066">
        <v>45742</v>
      </c>
      <c r="N41" s="1477" t="s">
        <v>1598</v>
      </c>
      <c r="O41" s="324"/>
      <c r="P41" s="995" t="s">
        <v>197</v>
      </c>
    </row>
    <row r="42" spans="1:21">
      <c r="A42" s="324">
        <f t="shared" si="0"/>
        <v>35</v>
      </c>
      <c r="B42" s="623" t="s">
        <v>270</v>
      </c>
      <c r="C42" s="324"/>
      <c r="D42" s="324" t="s">
        <v>171</v>
      </c>
      <c r="E42" s="996">
        <v>1.86</v>
      </c>
      <c r="F42" s="996">
        <v>12.47</v>
      </c>
      <c r="G42" s="996">
        <v>134.69999999999999</v>
      </c>
      <c r="H42" s="826">
        <v>1.115</v>
      </c>
      <c r="I42" s="1192">
        <v>0.29899999999999999</v>
      </c>
      <c r="J42" s="324"/>
      <c r="K42" s="1541" t="s">
        <v>196</v>
      </c>
      <c r="L42" s="1064">
        <v>45741</v>
      </c>
      <c r="M42" s="1066">
        <v>45746</v>
      </c>
      <c r="N42" s="1477" t="s">
        <v>1598</v>
      </c>
      <c r="O42" s="324"/>
      <c r="P42" s="995" t="s">
        <v>197</v>
      </c>
    </row>
    <row r="43" spans="1:21">
      <c r="A43" s="324">
        <f t="shared" si="0"/>
        <v>36</v>
      </c>
      <c r="B43" s="623" t="s">
        <v>266</v>
      </c>
      <c r="C43" s="324"/>
      <c r="D43" s="324" t="s">
        <v>234</v>
      </c>
      <c r="E43" s="996">
        <v>1.86</v>
      </c>
      <c r="F43" s="996">
        <v>12.47</v>
      </c>
      <c r="G43" s="996">
        <v>134.69999999999999</v>
      </c>
      <c r="H43" s="826">
        <v>1.115</v>
      </c>
      <c r="I43" s="996">
        <v>0.29899999999999999</v>
      </c>
      <c r="J43" s="324"/>
      <c r="K43" s="1541" t="s">
        <v>196</v>
      </c>
      <c r="L43" s="1064">
        <v>45738</v>
      </c>
      <c r="M43" s="1066">
        <v>45746</v>
      </c>
      <c r="N43" s="1477" t="s">
        <v>1874</v>
      </c>
      <c r="O43" s="324"/>
      <c r="P43" s="995" t="s">
        <v>197</v>
      </c>
    </row>
    <row r="44" spans="1:21">
      <c r="A44" s="324">
        <f t="shared" si="0"/>
        <v>37</v>
      </c>
      <c r="B44" s="623" t="s">
        <v>275</v>
      </c>
      <c r="C44" s="324"/>
      <c r="D44" s="324" t="s">
        <v>168</v>
      </c>
      <c r="E44" s="996">
        <v>1.08</v>
      </c>
      <c r="F44" s="996">
        <v>8.68</v>
      </c>
      <c r="G44" s="996">
        <v>50.1</v>
      </c>
      <c r="H44" s="826">
        <v>0.78800000000000003</v>
      </c>
      <c r="I44" s="996">
        <v>0.29899999999999999</v>
      </c>
      <c r="J44" s="324"/>
      <c r="K44" s="1540" t="s">
        <v>278</v>
      </c>
      <c r="L44" s="1064">
        <v>45729</v>
      </c>
      <c r="M44" s="1066">
        <v>45746</v>
      </c>
      <c r="N44" s="1477" t="s">
        <v>1277</v>
      </c>
      <c r="O44" s="324"/>
      <c r="P44" s="995" t="s">
        <v>197</v>
      </c>
    </row>
    <row r="45" spans="1:21">
      <c r="A45" s="324">
        <f t="shared" si="0"/>
        <v>38</v>
      </c>
      <c r="B45" s="623" t="s">
        <v>341</v>
      </c>
      <c r="C45" s="324"/>
      <c r="D45" s="324" t="s">
        <v>234</v>
      </c>
      <c r="E45" s="996">
        <v>1.86</v>
      </c>
      <c r="F45" s="996">
        <v>12.47</v>
      </c>
      <c r="G45" s="996">
        <v>134.69999999999999</v>
      </c>
      <c r="H45" s="826">
        <v>1.115</v>
      </c>
      <c r="I45" s="996">
        <v>0.29899999999999999</v>
      </c>
      <c r="J45" s="324"/>
      <c r="K45" s="1541" t="s">
        <v>196</v>
      </c>
      <c r="L45" s="1066">
        <v>45745</v>
      </c>
      <c r="M45" s="1066">
        <v>45747</v>
      </c>
      <c r="N45" s="1477" t="s">
        <v>1598</v>
      </c>
      <c r="O45" s="324"/>
      <c r="P45" s="995" t="s">
        <v>197</v>
      </c>
    </row>
    <row r="46" spans="1:21" s="1288" customFormat="1">
      <c r="A46" s="1282">
        <f t="shared" si="0"/>
        <v>39</v>
      </c>
      <c r="B46" s="1282" t="s">
        <v>155</v>
      </c>
      <c r="C46" s="1282"/>
      <c r="D46" s="1282" t="s">
        <v>168</v>
      </c>
      <c r="E46" s="1283">
        <v>1.08</v>
      </c>
      <c r="F46" s="1283">
        <v>8.68</v>
      </c>
      <c r="G46" s="1283">
        <v>50.1</v>
      </c>
      <c r="H46" s="868">
        <v>0.78800000000000003</v>
      </c>
      <c r="I46" s="1284">
        <v>0.29899999999999999</v>
      </c>
      <c r="J46" s="1282"/>
      <c r="K46" s="1595" t="s">
        <v>278</v>
      </c>
      <c r="L46" s="1281">
        <v>45745</v>
      </c>
      <c r="M46" s="1281">
        <v>45751</v>
      </c>
      <c r="N46" s="1592" t="s">
        <v>1277</v>
      </c>
      <c r="O46" s="1282"/>
      <c r="P46" s="323" t="s">
        <v>197</v>
      </c>
      <c r="Q46" s="830"/>
      <c r="R46" s="830"/>
      <c r="S46" s="830"/>
      <c r="T46" s="830"/>
      <c r="U46" s="830"/>
    </row>
    <row r="47" spans="1:21">
      <c r="A47" s="324">
        <f t="shared" si="0"/>
        <v>40</v>
      </c>
      <c r="B47" s="623" t="s">
        <v>273</v>
      </c>
      <c r="C47" s="324"/>
      <c r="D47" s="324" t="s">
        <v>234</v>
      </c>
      <c r="E47" s="996">
        <v>1.86</v>
      </c>
      <c r="F47" s="996">
        <v>12.47</v>
      </c>
      <c r="G47" s="996">
        <v>134.69999999999999</v>
      </c>
      <c r="H47" s="826">
        <v>1.115</v>
      </c>
      <c r="I47" s="996">
        <v>0.29899999999999999</v>
      </c>
      <c r="J47" s="324"/>
      <c r="K47" s="1541" t="s">
        <v>196</v>
      </c>
      <c r="L47" s="1066">
        <v>45751</v>
      </c>
      <c r="M47" s="1066">
        <v>45756</v>
      </c>
      <c r="N47" s="1477" t="s">
        <v>1598</v>
      </c>
      <c r="O47" s="324"/>
      <c r="P47" s="995" t="s">
        <v>197</v>
      </c>
    </row>
    <row r="48" spans="1:21">
      <c r="A48" s="324">
        <f t="shared" si="0"/>
        <v>41</v>
      </c>
      <c r="B48" s="623" t="s">
        <v>392</v>
      </c>
      <c r="C48" s="324"/>
      <c r="D48" s="324" t="s">
        <v>168</v>
      </c>
      <c r="E48" s="996">
        <v>1.57</v>
      </c>
      <c r="F48" s="996">
        <v>11.05</v>
      </c>
      <c r="G48" s="996">
        <v>115.3</v>
      </c>
      <c r="H48" s="826">
        <v>0.91900000000000004</v>
      </c>
      <c r="I48" s="1192">
        <v>0.29899999999999999</v>
      </c>
      <c r="J48" s="324"/>
      <c r="K48" s="1541" t="s">
        <v>196</v>
      </c>
      <c r="L48" s="1066">
        <v>45750</v>
      </c>
      <c r="M48" s="1066">
        <v>45760</v>
      </c>
      <c r="N48" s="1477" t="s">
        <v>1874</v>
      </c>
      <c r="O48" s="324"/>
      <c r="P48" s="995" t="s">
        <v>197</v>
      </c>
    </row>
    <row r="49" spans="1:21">
      <c r="A49" s="324">
        <f t="shared" si="0"/>
        <v>42</v>
      </c>
      <c r="B49" s="623" t="s">
        <v>276</v>
      </c>
      <c r="C49" s="324"/>
      <c r="D49" s="324" t="s">
        <v>168</v>
      </c>
      <c r="E49" s="996">
        <v>1.57</v>
      </c>
      <c r="F49" s="996">
        <v>11.05</v>
      </c>
      <c r="G49" s="996">
        <v>115.3</v>
      </c>
      <c r="H49" s="826">
        <v>0.91900000000000004</v>
      </c>
      <c r="I49" s="1192">
        <v>0.29899999999999999</v>
      </c>
      <c r="J49" s="324"/>
      <c r="K49" s="1541" t="s">
        <v>196</v>
      </c>
      <c r="L49" s="1066">
        <v>45746</v>
      </c>
      <c r="M49" s="1066">
        <v>45763</v>
      </c>
      <c r="N49" s="1477" t="s">
        <v>1874</v>
      </c>
      <c r="O49" s="324"/>
      <c r="P49" s="995" t="s">
        <v>197</v>
      </c>
    </row>
    <row r="50" spans="1:21">
      <c r="A50" s="324">
        <f t="shared" si="0"/>
        <v>43</v>
      </c>
      <c r="B50" s="623" t="s">
        <v>259</v>
      </c>
      <c r="C50" s="324"/>
      <c r="D50" s="324" t="s">
        <v>168</v>
      </c>
      <c r="E50" s="996">
        <v>1.57</v>
      </c>
      <c r="F50" s="996">
        <v>11.05</v>
      </c>
      <c r="G50" s="996">
        <v>115.3</v>
      </c>
      <c r="H50" s="826">
        <v>0.91900000000000004</v>
      </c>
      <c r="I50" s="1192">
        <v>0.29899999999999999</v>
      </c>
      <c r="J50" s="324"/>
      <c r="K50" s="1541" t="s">
        <v>196</v>
      </c>
      <c r="L50" s="1066">
        <v>45746</v>
      </c>
      <c r="M50" s="1066">
        <v>45764</v>
      </c>
      <c r="N50" s="1477" t="s">
        <v>1103</v>
      </c>
      <c r="O50" s="324"/>
      <c r="P50" s="995" t="s">
        <v>197</v>
      </c>
    </row>
    <row r="51" spans="1:21">
      <c r="A51" s="324">
        <f t="shared" si="0"/>
        <v>44</v>
      </c>
      <c r="B51" s="623" t="s">
        <v>460</v>
      </c>
      <c r="C51" s="324"/>
      <c r="D51" s="324" t="s">
        <v>171</v>
      </c>
      <c r="E51" s="996">
        <v>1.86</v>
      </c>
      <c r="F51" s="996">
        <v>12.47</v>
      </c>
      <c r="G51" s="996">
        <v>134.69999999999999</v>
      </c>
      <c r="H51" s="826">
        <v>1.115</v>
      </c>
      <c r="I51" s="996">
        <v>0.29899999999999999</v>
      </c>
      <c r="J51" s="324"/>
      <c r="K51" s="1541" t="s">
        <v>196</v>
      </c>
      <c r="L51" s="1066">
        <v>45762</v>
      </c>
      <c r="M51" s="1066">
        <v>45765</v>
      </c>
      <c r="N51" s="1477" t="s">
        <v>1598</v>
      </c>
      <c r="O51" s="324"/>
      <c r="P51" s="995" t="s">
        <v>197</v>
      </c>
    </row>
    <row r="52" spans="1:21">
      <c r="A52" s="324">
        <f t="shared" si="0"/>
        <v>45</v>
      </c>
      <c r="B52" s="623" t="s">
        <v>400</v>
      </c>
      <c r="C52" s="324"/>
      <c r="D52" s="324" t="s">
        <v>234</v>
      </c>
      <c r="E52" s="996">
        <v>1.86</v>
      </c>
      <c r="F52" s="996">
        <v>12.47</v>
      </c>
      <c r="G52" s="996">
        <v>134.69999999999999</v>
      </c>
      <c r="H52" s="826">
        <v>1.115</v>
      </c>
      <c r="I52" s="996">
        <v>0.29899999999999999</v>
      </c>
      <c r="J52" s="324"/>
      <c r="K52" s="1541" t="s">
        <v>196</v>
      </c>
      <c r="L52" s="1066">
        <v>45761</v>
      </c>
      <c r="M52" s="1066">
        <v>45767</v>
      </c>
      <c r="N52" s="1477" t="s">
        <v>1276</v>
      </c>
      <c r="O52" s="324"/>
      <c r="P52" s="995" t="s">
        <v>197</v>
      </c>
    </row>
    <row r="53" spans="1:21">
      <c r="A53" s="324">
        <f t="shared" si="0"/>
        <v>46</v>
      </c>
      <c r="B53" s="623" t="s">
        <v>461</v>
      </c>
      <c r="C53" s="324"/>
      <c r="D53" s="324" t="s">
        <v>171</v>
      </c>
      <c r="E53" s="996">
        <v>1.86</v>
      </c>
      <c r="F53" s="996">
        <v>12.47</v>
      </c>
      <c r="G53" s="996">
        <v>134.69999999999999</v>
      </c>
      <c r="H53" s="826">
        <v>1.115</v>
      </c>
      <c r="I53" s="996">
        <v>0.29899999999999999</v>
      </c>
      <c r="J53" s="324"/>
      <c r="K53" s="1541" t="s">
        <v>196</v>
      </c>
      <c r="L53" s="1066">
        <v>45765</v>
      </c>
      <c r="M53" s="1066">
        <v>45769</v>
      </c>
      <c r="N53" s="1477" t="s">
        <v>1598</v>
      </c>
      <c r="O53" s="324"/>
      <c r="P53" s="995" t="s">
        <v>197</v>
      </c>
    </row>
    <row r="54" spans="1:21">
      <c r="A54" s="324">
        <f t="shared" si="0"/>
        <v>47</v>
      </c>
      <c r="B54" s="623" t="s">
        <v>297</v>
      </c>
      <c r="C54" s="324"/>
      <c r="D54" s="324" t="s">
        <v>171</v>
      </c>
      <c r="E54" s="996">
        <v>1.86</v>
      </c>
      <c r="F54" s="996">
        <v>12.47</v>
      </c>
      <c r="G54" s="996">
        <v>134.69999999999999</v>
      </c>
      <c r="H54" s="826">
        <v>1.115</v>
      </c>
      <c r="I54" s="996">
        <v>0.29899999999999999</v>
      </c>
      <c r="J54" s="324"/>
      <c r="K54" s="1541" t="s">
        <v>196</v>
      </c>
      <c r="L54" s="1066">
        <v>45765</v>
      </c>
      <c r="M54" s="1066">
        <v>45770</v>
      </c>
      <c r="N54" s="1477" t="s">
        <v>1103</v>
      </c>
      <c r="O54" s="324"/>
      <c r="P54" s="995" t="s">
        <v>197</v>
      </c>
    </row>
    <row r="55" spans="1:21">
      <c r="A55" s="324">
        <f t="shared" si="0"/>
        <v>48</v>
      </c>
      <c r="B55" s="623" t="s">
        <v>412</v>
      </c>
      <c r="C55" s="324"/>
      <c r="D55" s="324" t="s">
        <v>168</v>
      </c>
      <c r="E55" s="996">
        <v>1.08</v>
      </c>
      <c r="F55" s="996">
        <v>8.68</v>
      </c>
      <c r="G55" s="996">
        <v>50.1</v>
      </c>
      <c r="H55" s="826">
        <v>0.78800000000000003</v>
      </c>
      <c r="I55" s="1192">
        <v>0.29899999999999999</v>
      </c>
      <c r="J55" s="324"/>
      <c r="K55" s="1541" t="s">
        <v>278</v>
      </c>
      <c r="L55" s="1066">
        <v>45766</v>
      </c>
      <c r="M55" s="1066">
        <v>45772</v>
      </c>
      <c r="N55" s="1477" t="s">
        <v>1874</v>
      </c>
      <c r="O55" s="324"/>
      <c r="P55" s="995" t="s">
        <v>197</v>
      </c>
    </row>
    <row r="56" spans="1:21">
      <c r="A56" s="324">
        <f t="shared" si="0"/>
        <v>49</v>
      </c>
      <c r="B56" s="623" t="s">
        <v>432</v>
      </c>
      <c r="C56" s="324"/>
      <c r="D56" s="324" t="s">
        <v>168</v>
      </c>
      <c r="E56" s="996">
        <v>1.57</v>
      </c>
      <c r="F56" s="996">
        <v>11.05</v>
      </c>
      <c r="G56" s="996">
        <v>115.3</v>
      </c>
      <c r="H56" s="826">
        <v>0.91900000000000004</v>
      </c>
      <c r="I56" s="1192">
        <v>0.29899999999999999</v>
      </c>
      <c r="J56" s="324"/>
      <c r="K56" s="1541" t="s">
        <v>196</v>
      </c>
      <c r="L56" s="1066">
        <v>45769</v>
      </c>
      <c r="M56" s="1066">
        <v>45776</v>
      </c>
      <c r="N56" s="1477" t="s">
        <v>1288</v>
      </c>
      <c r="O56" s="324"/>
      <c r="P56" s="995" t="s">
        <v>197</v>
      </c>
    </row>
    <row r="57" spans="1:21">
      <c r="A57" s="324">
        <f t="shared" si="0"/>
        <v>50</v>
      </c>
      <c r="B57" s="623" t="s">
        <v>268</v>
      </c>
      <c r="C57" s="324"/>
      <c r="D57" s="324" t="s">
        <v>228</v>
      </c>
      <c r="E57" s="996">
        <v>1.86</v>
      </c>
      <c r="F57" s="996">
        <v>12.47</v>
      </c>
      <c r="G57" s="996">
        <v>134.69999999999999</v>
      </c>
      <c r="H57" s="826">
        <v>1.115</v>
      </c>
      <c r="I57" s="996">
        <v>0.29899999999999999</v>
      </c>
      <c r="J57" s="324"/>
      <c r="K57" s="1541" t="s">
        <v>196</v>
      </c>
      <c r="L57" s="1066">
        <v>45770</v>
      </c>
      <c r="M57" s="1066">
        <v>45776</v>
      </c>
      <c r="N57" s="1477" t="s">
        <v>1103</v>
      </c>
      <c r="O57" s="324"/>
      <c r="P57" s="995" t="s">
        <v>197</v>
      </c>
    </row>
    <row r="58" spans="1:21">
      <c r="A58" s="324">
        <f t="shared" si="0"/>
        <v>51</v>
      </c>
      <c r="B58" s="623" t="s">
        <v>213</v>
      </c>
      <c r="C58" s="324"/>
      <c r="D58" s="324" t="s">
        <v>168</v>
      </c>
      <c r="E58" s="996">
        <v>1.57</v>
      </c>
      <c r="F58" s="996">
        <v>11.05</v>
      </c>
      <c r="G58" s="996">
        <v>115.3</v>
      </c>
      <c r="H58" s="826">
        <v>0.91900000000000004</v>
      </c>
      <c r="I58" s="1192">
        <v>0.29899999999999999</v>
      </c>
      <c r="J58" s="324"/>
      <c r="K58" s="1541" t="s">
        <v>196</v>
      </c>
      <c r="L58" s="1066">
        <v>45767</v>
      </c>
      <c r="M58" s="1066">
        <v>45776</v>
      </c>
      <c r="N58" s="1477" t="s">
        <v>1276</v>
      </c>
      <c r="O58" s="324"/>
      <c r="P58" s="995" t="s">
        <v>197</v>
      </c>
    </row>
    <row r="59" spans="1:21" s="1288" customFormat="1">
      <c r="A59" s="1282">
        <f t="shared" si="0"/>
        <v>52</v>
      </c>
      <c r="B59" s="1282" t="s">
        <v>433</v>
      </c>
      <c r="C59" s="1282"/>
      <c r="D59" s="1282" t="s">
        <v>168</v>
      </c>
      <c r="E59" s="1283">
        <v>1.57</v>
      </c>
      <c r="F59" s="1283">
        <v>11.05</v>
      </c>
      <c r="G59" s="1283">
        <v>115.3</v>
      </c>
      <c r="H59" s="868">
        <v>0.91900000000000004</v>
      </c>
      <c r="I59" s="1284">
        <v>0.29899999999999999</v>
      </c>
      <c r="J59" s="1282"/>
      <c r="K59" s="1595" t="s">
        <v>196</v>
      </c>
      <c r="L59" s="1281">
        <v>45775</v>
      </c>
      <c r="M59" s="1281">
        <v>45782</v>
      </c>
      <c r="N59" s="1592" t="s">
        <v>1288</v>
      </c>
      <c r="O59" s="1282"/>
      <c r="P59" s="323" t="s">
        <v>197</v>
      </c>
      <c r="Q59" s="830"/>
      <c r="R59" s="830"/>
      <c r="S59" s="830"/>
      <c r="T59" s="830"/>
      <c r="U59" s="830"/>
    </row>
    <row r="60" spans="1:21">
      <c r="A60" s="324">
        <f t="shared" si="0"/>
        <v>53</v>
      </c>
      <c r="B60" s="623" t="s">
        <v>435</v>
      </c>
      <c r="C60" s="324"/>
      <c r="D60" s="324" t="s">
        <v>171</v>
      </c>
      <c r="E60" s="996">
        <v>1.86</v>
      </c>
      <c r="F60" s="996">
        <v>12.47</v>
      </c>
      <c r="G60" s="996">
        <v>134.69999999999999</v>
      </c>
      <c r="H60" s="826">
        <v>1.115</v>
      </c>
      <c r="I60" s="996">
        <v>0.29899999999999999</v>
      </c>
      <c r="J60" s="324"/>
      <c r="K60" s="1541" t="s">
        <v>196</v>
      </c>
      <c r="L60" s="1066">
        <v>45783</v>
      </c>
      <c r="M60" s="1066">
        <v>45792</v>
      </c>
      <c r="N60" s="1477" t="s">
        <v>1288</v>
      </c>
      <c r="O60" s="324"/>
      <c r="P60" s="995" t="s">
        <v>197</v>
      </c>
    </row>
    <row r="61" spans="1:21">
      <c r="A61" s="324">
        <f t="shared" si="0"/>
        <v>54</v>
      </c>
      <c r="B61" s="623" t="s">
        <v>421</v>
      </c>
      <c r="C61" s="324"/>
      <c r="D61" s="324" t="s">
        <v>228</v>
      </c>
      <c r="E61" s="996">
        <v>1.86</v>
      </c>
      <c r="F61" s="996">
        <v>12.47</v>
      </c>
      <c r="G61" s="996">
        <v>134.69999999999999</v>
      </c>
      <c r="H61" s="826">
        <v>1.115</v>
      </c>
      <c r="I61" s="996">
        <v>0.29899999999999999</v>
      </c>
      <c r="J61" s="324"/>
      <c r="K61" s="1541" t="s">
        <v>196</v>
      </c>
      <c r="L61" s="1066">
        <v>45781</v>
      </c>
      <c r="M61" s="1066">
        <v>45795</v>
      </c>
      <c r="N61" s="1477" t="s">
        <v>1276</v>
      </c>
      <c r="O61" s="324"/>
      <c r="P61" s="995" t="s">
        <v>197</v>
      </c>
    </row>
    <row r="62" spans="1:21">
      <c r="A62" s="324">
        <f t="shared" si="0"/>
        <v>55</v>
      </c>
      <c r="B62" s="623" t="s">
        <v>257</v>
      </c>
      <c r="C62" s="324"/>
      <c r="D62" s="324" t="s">
        <v>228</v>
      </c>
      <c r="E62" s="996">
        <v>1.86</v>
      </c>
      <c r="F62" s="996">
        <v>12.47</v>
      </c>
      <c r="G62" s="996">
        <v>134.69999999999999</v>
      </c>
      <c r="H62" s="826">
        <v>1.115</v>
      </c>
      <c r="I62" s="996">
        <v>0.29899999999999999</v>
      </c>
      <c r="J62" s="324"/>
      <c r="K62" s="1541" t="s">
        <v>196</v>
      </c>
      <c r="L62" s="1066">
        <v>45790</v>
      </c>
      <c r="M62" s="1066">
        <v>45798</v>
      </c>
      <c r="N62" s="1477" t="s">
        <v>1103</v>
      </c>
      <c r="O62" s="324"/>
      <c r="P62" s="995" t="s">
        <v>197</v>
      </c>
    </row>
    <row r="63" spans="1:21">
      <c r="A63" s="324">
        <f t="shared" si="0"/>
        <v>56</v>
      </c>
      <c r="B63" s="623" t="s">
        <v>1297</v>
      </c>
      <c r="C63" s="324"/>
      <c r="D63" s="324" t="s">
        <v>101</v>
      </c>
      <c r="E63" s="324">
        <v>1.6</v>
      </c>
      <c r="F63" s="324">
        <v>13.13</v>
      </c>
      <c r="G63" s="324">
        <v>87.25</v>
      </c>
      <c r="H63" s="324">
        <v>1.3740000000000001</v>
      </c>
      <c r="I63" s="324">
        <v>0.501</v>
      </c>
      <c r="J63" s="324"/>
      <c r="K63" s="1541" t="s">
        <v>196</v>
      </c>
      <c r="L63" s="1066">
        <v>45784</v>
      </c>
      <c r="M63" s="1066">
        <v>45800</v>
      </c>
      <c r="N63" s="1477" t="s">
        <v>1874</v>
      </c>
      <c r="O63" s="324"/>
      <c r="P63" s="995" t="s">
        <v>197</v>
      </c>
    </row>
    <row r="64" spans="1:21">
      <c r="A64" s="324">
        <f t="shared" si="0"/>
        <v>57</v>
      </c>
      <c r="B64" s="623" t="s">
        <v>1313</v>
      </c>
      <c r="C64" s="324"/>
      <c r="D64" s="324" t="s">
        <v>171</v>
      </c>
      <c r="E64" s="996">
        <v>1.86</v>
      </c>
      <c r="F64" s="996">
        <v>12.47</v>
      </c>
      <c r="G64" s="996">
        <v>134.69999999999999</v>
      </c>
      <c r="H64" s="826">
        <v>1.115</v>
      </c>
      <c r="I64" s="996">
        <v>0.29899999999999999</v>
      </c>
      <c r="J64" s="324"/>
      <c r="K64" s="1541" t="s">
        <v>196</v>
      </c>
      <c r="L64" s="1066">
        <v>45795</v>
      </c>
      <c r="M64" s="1066">
        <v>45802</v>
      </c>
      <c r="N64" s="1477" t="s">
        <v>1276</v>
      </c>
      <c r="O64" s="324"/>
      <c r="P64" s="995"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41" t="s">
        <v>196</v>
      </c>
      <c r="L65" s="1066">
        <v>45793</v>
      </c>
      <c r="M65" s="1066">
        <v>45805</v>
      </c>
      <c r="N65" s="1477" t="s">
        <v>1288</v>
      </c>
      <c r="O65" s="324"/>
      <c r="P65" s="995" t="s">
        <v>197</v>
      </c>
    </row>
    <row r="66" spans="1:21">
      <c r="A66" s="324">
        <f t="shared" si="0"/>
        <v>59</v>
      </c>
      <c r="B66" s="623" t="s">
        <v>407</v>
      </c>
      <c r="C66" s="324"/>
      <c r="D66" s="324" t="s">
        <v>101</v>
      </c>
      <c r="E66" s="324">
        <v>1.6</v>
      </c>
      <c r="F66" s="324">
        <v>13.13</v>
      </c>
      <c r="G66" s="324">
        <v>87.25</v>
      </c>
      <c r="H66" s="324">
        <v>1.3740000000000001</v>
      </c>
      <c r="I66" s="324">
        <v>0.501</v>
      </c>
      <c r="J66" s="324"/>
      <c r="K66" s="1541" t="s">
        <v>278</v>
      </c>
      <c r="L66" s="1066">
        <v>45789</v>
      </c>
      <c r="M66" s="1066">
        <v>45806</v>
      </c>
      <c r="N66" s="1477" t="s">
        <v>1321</v>
      </c>
      <c r="O66" s="324"/>
      <c r="P66" s="995" t="s">
        <v>197</v>
      </c>
    </row>
    <row r="67" spans="1:21">
      <c r="A67" s="324">
        <f t="shared" si="0"/>
        <v>60</v>
      </c>
      <c r="B67" s="623" t="s">
        <v>269</v>
      </c>
      <c r="C67" s="324"/>
      <c r="D67" s="324" t="s">
        <v>228</v>
      </c>
      <c r="E67" s="996">
        <v>1.86</v>
      </c>
      <c r="F67" s="996">
        <v>12.47</v>
      </c>
      <c r="G67" s="996">
        <v>134.69999999999999</v>
      </c>
      <c r="H67" s="826">
        <v>1.115</v>
      </c>
      <c r="I67" s="996">
        <v>0.29899999999999999</v>
      </c>
      <c r="J67" s="324"/>
      <c r="K67" s="1541" t="s">
        <v>196</v>
      </c>
      <c r="L67" s="1066">
        <v>45779</v>
      </c>
      <c r="M67" s="1066">
        <v>45808</v>
      </c>
      <c r="N67" s="1701" t="s">
        <v>1103</v>
      </c>
      <c r="O67" s="324"/>
      <c r="P67" s="995" t="s">
        <v>197</v>
      </c>
    </row>
    <row r="68" spans="1:21" s="1288" customFormat="1">
      <c r="A68" s="1282">
        <f t="shared" si="0"/>
        <v>61</v>
      </c>
      <c r="B68" s="1282" t="s">
        <v>255</v>
      </c>
      <c r="C68" s="1282"/>
      <c r="D68" s="1282" t="s">
        <v>168</v>
      </c>
      <c r="E68" s="1283">
        <v>1.57</v>
      </c>
      <c r="F68" s="1283">
        <v>11.05</v>
      </c>
      <c r="G68" s="1283">
        <v>115.3</v>
      </c>
      <c r="H68" s="868">
        <v>0.91900000000000004</v>
      </c>
      <c r="I68" s="1284">
        <v>0.29899999999999999</v>
      </c>
      <c r="J68" s="1282"/>
      <c r="K68" s="1595" t="s">
        <v>196</v>
      </c>
      <c r="L68" s="1281">
        <v>45799</v>
      </c>
      <c r="M68" s="1281">
        <v>45812</v>
      </c>
      <c r="N68" s="1592" t="s">
        <v>1103</v>
      </c>
      <c r="O68" s="1282"/>
      <c r="P68" s="323" t="s">
        <v>197</v>
      </c>
      <c r="Q68" s="830"/>
      <c r="R68" s="830"/>
      <c r="S68" s="830"/>
      <c r="T68" s="830"/>
      <c r="U68" s="830"/>
    </row>
    <row r="69" spans="1:21">
      <c r="A69" s="324">
        <f t="shared" si="0"/>
        <v>62</v>
      </c>
      <c r="B69" s="623" t="s">
        <v>463</v>
      </c>
      <c r="C69" s="324"/>
      <c r="D69" s="623" t="s">
        <v>228</v>
      </c>
      <c r="E69" s="996">
        <v>1.86</v>
      </c>
      <c r="F69" s="996">
        <v>12.47</v>
      </c>
      <c r="G69" s="996">
        <v>134.69999999999999</v>
      </c>
      <c r="H69" s="826">
        <v>1.115</v>
      </c>
      <c r="I69" s="996">
        <v>0.29899999999999999</v>
      </c>
      <c r="J69" s="623"/>
      <c r="K69" s="1541" t="s">
        <v>196</v>
      </c>
      <c r="L69" s="1065">
        <v>45807</v>
      </c>
      <c r="M69" s="1065">
        <v>45813</v>
      </c>
      <c r="N69" s="1477" t="s">
        <v>1355</v>
      </c>
      <c r="O69" s="324"/>
      <c r="P69" s="995" t="s">
        <v>197</v>
      </c>
    </row>
    <row r="70" spans="1:21">
      <c r="A70" s="324">
        <f t="shared" si="0"/>
        <v>63</v>
      </c>
      <c r="B70" s="623" t="s">
        <v>1320</v>
      </c>
      <c r="C70" s="324"/>
      <c r="D70" s="623" t="s">
        <v>101</v>
      </c>
      <c r="E70" s="324">
        <v>1.6</v>
      </c>
      <c r="F70" s="324">
        <v>13.13</v>
      </c>
      <c r="G70" s="324">
        <v>87.25</v>
      </c>
      <c r="H70" s="324">
        <v>1.3740000000000001</v>
      </c>
      <c r="I70" s="324">
        <v>0.501</v>
      </c>
      <c r="J70" s="623"/>
      <c r="K70" s="1541" t="s">
        <v>278</v>
      </c>
      <c r="L70" s="1065">
        <v>45805</v>
      </c>
      <c r="M70" s="1065">
        <v>45814</v>
      </c>
      <c r="N70" s="1477" t="s">
        <v>1276</v>
      </c>
      <c r="O70" s="324"/>
      <c r="P70" s="995" t="s">
        <v>197</v>
      </c>
    </row>
    <row r="71" spans="1:21">
      <c r="A71" s="324">
        <f t="shared" si="0"/>
        <v>64</v>
      </c>
      <c r="B71" s="623" t="s">
        <v>1354</v>
      </c>
      <c r="C71" s="324"/>
      <c r="D71" s="623" t="s">
        <v>101</v>
      </c>
      <c r="E71" s="623">
        <v>1.6</v>
      </c>
      <c r="F71" s="623">
        <v>13.13</v>
      </c>
      <c r="G71" s="623">
        <v>87.25</v>
      </c>
      <c r="H71" s="623">
        <v>1.3740000000000001</v>
      </c>
      <c r="I71" s="623">
        <v>0.501</v>
      </c>
      <c r="J71" s="623"/>
      <c r="K71" s="1582" t="s">
        <v>196</v>
      </c>
      <c r="L71" s="1065">
        <v>45809</v>
      </c>
      <c r="M71" s="1065">
        <v>45815</v>
      </c>
      <c r="N71" s="1477" t="s">
        <v>1598</v>
      </c>
      <c r="O71" s="324"/>
      <c r="P71" s="995" t="s">
        <v>197</v>
      </c>
    </row>
    <row r="72" spans="1:21">
      <c r="A72" s="324">
        <f t="shared" si="0"/>
        <v>65</v>
      </c>
      <c r="B72" s="623" t="s">
        <v>797</v>
      </c>
      <c r="C72" s="1282"/>
      <c r="D72" s="1282" t="s">
        <v>168</v>
      </c>
      <c r="E72" s="1580">
        <v>1.57</v>
      </c>
      <c r="F72" s="1580">
        <v>11.05</v>
      </c>
      <c r="G72" s="1580">
        <v>115.3</v>
      </c>
      <c r="H72" s="1581">
        <v>0.91900000000000004</v>
      </c>
      <c r="I72" s="1589">
        <v>0.29899999999999999</v>
      </c>
      <c r="J72" s="623"/>
      <c r="K72" s="1582" t="s">
        <v>196</v>
      </c>
      <c r="L72" s="1065">
        <v>45810</v>
      </c>
      <c r="M72" s="1065">
        <v>45816</v>
      </c>
      <c r="N72" s="1477" t="s">
        <v>1559</v>
      </c>
      <c r="O72" s="1282"/>
      <c r="P72" s="995" t="s">
        <v>197</v>
      </c>
    </row>
    <row r="73" spans="1:21">
      <c r="A73" s="324">
        <f t="shared" ref="A73:A136" si="1">A72+1</f>
        <v>66</v>
      </c>
      <c r="B73" s="623" t="s">
        <v>379</v>
      </c>
      <c r="C73" s="324"/>
      <c r="D73" s="623" t="s">
        <v>168</v>
      </c>
      <c r="E73" s="996">
        <v>1.57</v>
      </c>
      <c r="F73" s="996">
        <v>11.05</v>
      </c>
      <c r="G73" s="996">
        <v>115.3</v>
      </c>
      <c r="H73" s="826">
        <v>0.91900000000000004</v>
      </c>
      <c r="I73" s="996">
        <v>0.29899999999999999</v>
      </c>
      <c r="J73" s="623"/>
      <c r="K73" s="1541" t="s">
        <v>196</v>
      </c>
      <c r="L73" s="1065">
        <v>45810</v>
      </c>
      <c r="M73" s="1065">
        <v>45818</v>
      </c>
      <c r="N73" s="1477" t="s">
        <v>1874</v>
      </c>
      <c r="O73" s="324"/>
      <c r="P73" s="995" t="s">
        <v>197</v>
      </c>
    </row>
    <row r="74" spans="1:21">
      <c r="A74" s="324">
        <f t="shared" si="1"/>
        <v>67</v>
      </c>
      <c r="B74" s="623" t="s">
        <v>800</v>
      </c>
      <c r="C74" s="324"/>
      <c r="D74" s="623" t="s">
        <v>168</v>
      </c>
      <c r="E74" s="996">
        <v>1.57</v>
      </c>
      <c r="F74" s="996">
        <v>11.05</v>
      </c>
      <c r="G74" s="996">
        <v>115.3</v>
      </c>
      <c r="H74" s="826">
        <v>0.91900000000000004</v>
      </c>
      <c r="I74" s="1192">
        <v>0.29899999999999999</v>
      </c>
      <c r="J74" s="623"/>
      <c r="K74" s="1541" t="s">
        <v>196</v>
      </c>
      <c r="L74" s="1065">
        <v>45812</v>
      </c>
      <c r="M74" s="1065">
        <v>45820</v>
      </c>
      <c r="N74" s="1477" t="s">
        <v>1871</v>
      </c>
      <c r="O74" s="324"/>
      <c r="P74" s="995"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279">
        <f>(265.195+236.256)/1000</f>
        <v>0.50145099999999998</v>
      </c>
      <c r="J75" s="623"/>
      <c r="K75" s="1541" t="s">
        <v>196</v>
      </c>
      <c r="L75" s="1065">
        <v>45877</v>
      </c>
      <c r="M75" s="1065">
        <v>45820</v>
      </c>
      <c r="N75" s="1477" t="s">
        <v>1598</v>
      </c>
      <c r="O75" s="324"/>
      <c r="P75" s="995"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41" t="s">
        <v>196</v>
      </c>
      <c r="L76" s="1065">
        <v>45813</v>
      </c>
      <c r="M76" s="1065">
        <v>45823</v>
      </c>
      <c r="N76" s="1477" t="s">
        <v>1355</v>
      </c>
      <c r="O76" s="324"/>
      <c r="P76" s="995" t="s">
        <v>197</v>
      </c>
    </row>
    <row r="77" spans="1:21">
      <c r="A77" s="324">
        <f t="shared" si="1"/>
        <v>70</v>
      </c>
      <c r="B77" s="623" t="s">
        <v>179</v>
      </c>
      <c r="C77" s="324"/>
      <c r="D77" s="623" t="s">
        <v>101</v>
      </c>
      <c r="E77" s="324">
        <v>1.6</v>
      </c>
      <c r="F77" s="324">
        <v>13.13</v>
      </c>
      <c r="G77" s="324">
        <v>87.25</v>
      </c>
      <c r="H77" s="324">
        <v>1.3740000000000001</v>
      </c>
      <c r="I77" s="324">
        <v>0.501</v>
      </c>
      <c r="J77" s="623"/>
      <c r="K77" s="1541" t="s">
        <v>196</v>
      </c>
      <c r="L77" s="1065">
        <v>45816</v>
      </c>
      <c r="M77" s="1065">
        <v>45823</v>
      </c>
      <c r="N77" s="1477" t="s">
        <v>1559</v>
      </c>
      <c r="O77" s="324"/>
      <c r="P77" s="995" t="s">
        <v>197</v>
      </c>
    </row>
    <row r="78" spans="1:21">
      <c r="A78" s="324">
        <f t="shared" si="1"/>
        <v>71</v>
      </c>
      <c r="B78" s="623" t="s">
        <v>378</v>
      </c>
      <c r="C78" s="324"/>
      <c r="D78" s="623" t="s">
        <v>228</v>
      </c>
      <c r="E78" s="996">
        <v>1.86</v>
      </c>
      <c r="F78" s="996">
        <v>12.47</v>
      </c>
      <c r="G78" s="996">
        <v>134.69999999999999</v>
      </c>
      <c r="H78" s="826">
        <v>1.115</v>
      </c>
      <c r="I78" s="996">
        <v>0.29899999999999999</v>
      </c>
      <c r="J78" s="623"/>
      <c r="K78" s="1541" t="s">
        <v>196</v>
      </c>
      <c r="L78" s="1065">
        <v>45818</v>
      </c>
      <c r="M78" s="1065">
        <v>45823</v>
      </c>
      <c r="N78" s="1477" t="s">
        <v>1874</v>
      </c>
      <c r="O78" s="324"/>
      <c r="P78" s="995" t="s">
        <v>197</v>
      </c>
    </row>
    <row r="79" spans="1:21">
      <c r="A79" s="324">
        <f t="shared" si="1"/>
        <v>72</v>
      </c>
      <c r="B79" s="623" t="s">
        <v>799</v>
      </c>
      <c r="C79" s="324"/>
      <c r="D79" s="623" t="s">
        <v>168</v>
      </c>
      <c r="E79" s="996">
        <v>1.57</v>
      </c>
      <c r="F79" s="996">
        <v>11.05</v>
      </c>
      <c r="G79" s="996">
        <v>115.3</v>
      </c>
      <c r="H79" s="826">
        <v>0.91900000000000004</v>
      </c>
      <c r="I79" s="996">
        <v>0.29899999999999999</v>
      </c>
      <c r="J79" s="623"/>
      <c r="K79" s="1541" t="s">
        <v>196</v>
      </c>
      <c r="L79" s="1065">
        <v>45821</v>
      </c>
      <c r="M79" s="1065">
        <v>45824</v>
      </c>
      <c r="N79" s="1477" t="s">
        <v>1872</v>
      </c>
      <c r="O79" s="324"/>
      <c r="P79" s="995" t="s">
        <v>197</v>
      </c>
    </row>
    <row r="80" spans="1:21">
      <c r="A80" s="324">
        <f t="shared" si="1"/>
        <v>73</v>
      </c>
      <c r="B80" s="623" t="s">
        <v>145</v>
      </c>
      <c r="C80" s="324"/>
      <c r="D80" s="623" t="s">
        <v>101</v>
      </c>
      <c r="E80" s="324">
        <v>1.6</v>
      </c>
      <c r="F80" s="324">
        <v>13.13</v>
      </c>
      <c r="G80" s="324">
        <v>87.25</v>
      </c>
      <c r="H80" s="324">
        <v>1.3740000000000001</v>
      </c>
      <c r="I80" s="324">
        <v>0.501</v>
      </c>
      <c r="J80" s="623"/>
      <c r="K80" s="1541" t="s">
        <v>196</v>
      </c>
      <c r="L80" s="1065">
        <v>45821</v>
      </c>
      <c r="M80" s="1065">
        <v>45824</v>
      </c>
      <c r="N80" s="1477" t="s">
        <v>1598</v>
      </c>
      <c r="O80" s="324"/>
      <c r="P80" s="995" t="s">
        <v>197</v>
      </c>
    </row>
    <row r="81" spans="1:21">
      <c r="A81" s="324">
        <f t="shared" si="1"/>
        <v>74</v>
      </c>
      <c r="B81" s="623" t="s">
        <v>143</v>
      </c>
      <c r="C81" s="324"/>
      <c r="D81" s="623" t="s">
        <v>118</v>
      </c>
      <c r="E81" s="623">
        <v>1.68</v>
      </c>
      <c r="F81" s="623">
        <v>12.41</v>
      </c>
      <c r="G81" s="623">
        <v>143.4</v>
      </c>
      <c r="H81" s="623">
        <v>1.728</v>
      </c>
      <c r="I81" s="623">
        <v>0.41399999999999998</v>
      </c>
      <c r="J81" s="623"/>
      <c r="K81" s="1541" t="s">
        <v>196</v>
      </c>
      <c r="L81" s="1065">
        <v>45824</v>
      </c>
      <c r="M81" s="1065">
        <v>45828</v>
      </c>
      <c r="N81" s="1477" t="s">
        <v>1598</v>
      </c>
      <c r="O81" s="324"/>
      <c r="P81" s="995" t="s">
        <v>197</v>
      </c>
    </row>
    <row r="82" spans="1:21">
      <c r="A82" s="324">
        <f t="shared" si="1"/>
        <v>75</v>
      </c>
      <c r="B82" s="623" t="s">
        <v>796</v>
      </c>
      <c r="C82" s="324"/>
      <c r="D82" s="623" t="s">
        <v>168</v>
      </c>
      <c r="E82" s="996">
        <v>1.57</v>
      </c>
      <c r="F82" s="996">
        <v>11.05</v>
      </c>
      <c r="G82" s="996">
        <v>115.3</v>
      </c>
      <c r="H82" s="826">
        <v>0.91900000000000004</v>
      </c>
      <c r="I82" s="996">
        <v>0.29899999999999999</v>
      </c>
      <c r="J82" s="623"/>
      <c r="K82" s="1541" t="s">
        <v>196</v>
      </c>
      <c r="L82" s="1065">
        <v>45823</v>
      </c>
      <c r="M82" s="1065">
        <v>45829</v>
      </c>
      <c r="N82" s="1477" t="s">
        <v>1559</v>
      </c>
      <c r="O82" s="324"/>
      <c r="P82" s="995" t="s">
        <v>197</v>
      </c>
    </row>
    <row r="83" spans="1:21">
      <c r="A83" s="324">
        <f t="shared" si="1"/>
        <v>76</v>
      </c>
      <c r="B83" s="623" t="s">
        <v>802</v>
      </c>
      <c r="C83" s="324"/>
      <c r="D83" s="623" t="s">
        <v>168</v>
      </c>
      <c r="E83" s="996">
        <v>1.57</v>
      </c>
      <c r="F83" s="996">
        <v>11.05</v>
      </c>
      <c r="G83" s="996">
        <v>115.3</v>
      </c>
      <c r="H83" s="826">
        <v>0.91900000000000004</v>
      </c>
      <c r="I83" s="996">
        <v>0.29899999999999999</v>
      </c>
      <c r="J83" s="623"/>
      <c r="K83" s="1541" t="s">
        <v>196</v>
      </c>
      <c r="L83" s="1065">
        <v>45823</v>
      </c>
      <c r="M83" s="1065">
        <v>45830</v>
      </c>
      <c r="N83" s="1477" t="s">
        <v>1873</v>
      </c>
      <c r="O83" s="324"/>
      <c r="P83" s="995"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41" t="s">
        <v>278</v>
      </c>
      <c r="L84" s="1065">
        <v>45824</v>
      </c>
      <c r="M84" s="1065">
        <v>45831</v>
      </c>
      <c r="N84" s="1477" t="s">
        <v>1276</v>
      </c>
      <c r="O84" s="324"/>
      <c r="P84" s="995" t="s">
        <v>197</v>
      </c>
    </row>
    <row r="85" spans="1:21">
      <c r="A85" s="324">
        <f t="shared" si="1"/>
        <v>78</v>
      </c>
      <c r="B85" s="623" t="s">
        <v>795</v>
      </c>
      <c r="C85" s="324"/>
      <c r="D85" s="324" t="s">
        <v>168</v>
      </c>
      <c r="E85" s="996">
        <v>1.57</v>
      </c>
      <c r="F85" s="996">
        <v>11.05</v>
      </c>
      <c r="G85" s="996">
        <v>115.3</v>
      </c>
      <c r="H85" s="826">
        <v>0.91900000000000004</v>
      </c>
      <c r="I85" s="1192">
        <v>0.29899999999999999</v>
      </c>
      <c r="J85" s="324"/>
      <c r="K85" s="1541" t="s">
        <v>196</v>
      </c>
      <c r="L85" s="1066">
        <v>45830</v>
      </c>
      <c r="M85" s="1066">
        <v>45833</v>
      </c>
      <c r="N85" s="1477" t="s">
        <v>1559</v>
      </c>
      <c r="O85" s="1282"/>
      <c r="P85" s="995" t="s">
        <v>197</v>
      </c>
    </row>
    <row r="86" spans="1:21">
      <c r="A86" s="324">
        <f t="shared" si="1"/>
        <v>79</v>
      </c>
      <c r="B86" s="623" t="s">
        <v>798</v>
      </c>
      <c r="C86" s="324"/>
      <c r="D86" s="324" t="s">
        <v>168</v>
      </c>
      <c r="E86" s="996">
        <v>1.57</v>
      </c>
      <c r="F86" s="996">
        <v>11.05</v>
      </c>
      <c r="G86" s="996">
        <v>115.3</v>
      </c>
      <c r="H86" s="826">
        <v>0.91900000000000004</v>
      </c>
      <c r="I86" s="1192">
        <v>0.29899999999999999</v>
      </c>
      <c r="J86" s="324"/>
      <c r="K86" s="1541" t="s">
        <v>196</v>
      </c>
      <c r="L86" s="1066">
        <v>45830</v>
      </c>
      <c r="M86" s="1066">
        <v>45833</v>
      </c>
      <c r="N86" s="1477" t="s">
        <v>1871</v>
      </c>
      <c r="O86" s="1282"/>
      <c r="P86" s="995" t="s">
        <v>197</v>
      </c>
    </row>
    <row r="87" spans="1:21">
      <c r="A87" s="324">
        <f t="shared" si="1"/>
        <v>80</v>
      </c>
      <c r="B87" s="1191" t="s">
        <v>1480</v>
      </c>
      <c r="C87" s="828"/>
      <c r="D87" s="828" t="s">
        <v>105</v>
      </c>
      <c r="E87" s="623">
        <v>1.68</v>
      </c>
      <c r="F87" s="623">
        <v>12.41</v>
      </c>
      <c r="G87" s="623">
        <v>143.4</v>
      </c>
      <c r="H87" s="623">
        <v>1.728</v>
      </c>
      <c r="I87" s="623">
        <v>0.41399999999999998</v>
      </c>
      <c r="J87" s="828"/>
      <c r="K87" s="1542" t="s">
        <v>196</v>
      </c>
      <c r="L87" s="1067">
        <v>45828</v>
      </c>
      <c r="M87" s="1588">
        <v>45834</v>
      </c>
      <c r="N87" s="1477" t="s">
        <v>1598</v>
      </c>
      <c r="O87" s="828"/>
      <c r="P87" s="995"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41" t="s">
        <v>196</v>
      </c>
      <c r="L88" s="1066">
        <v>45825</v>
      </c>
      <c r="M88" s="1066">
        <v>45835</v>
      </c>
      <c r="N88" s="1477" t="s">
        <v>1874</v>
      </c>
      <c r="O88" s="1282"/>
      <c r="P88" s="995" t="s">
        <v>197</v>
      </c>
    </row>
    <row r="89" spans="1:21">
      <c r="A89" s="324">
        <f t="shared" si="1"/>
        <v>82</v>
      </c>
      <c r="B89" s="623" t="s">
        <v>1358</v>
      </c>
      <c r="C89" s="324"/>
      <c r="D89" s="324" t="s">
        <v>101</v>
      </c>
      <c r="E89" s="324">
        <v>1.6</v>
      </c>
      <c r="F89" s="324">
        <v>13.13</v>
      </c>
      <c r="G89" s="324">
        <v>87.25</v>
      </c>
      <c r="H89" s="324">
        <v>1.3740000000000001</v>
      </c>
      <c r="I89" s="324">
        <v>0.501</v>
      </c>
      <c r="J89" s="324"/>
      <c r="K89" s="1541" t="s">
        <v>196</v>
      </c>
      <c r="L89" s="1066">
        <v>45818</v>
      </c>
      <c r="M89" s="1066">
        <v>45838</v>
      </c>
      <c r="N89" s="1477" t="s">
        <v>1359</v>
      </c>
      <c r="O89" s="1282"/>
      <c r="P89" s="995" t="s">
        <v>197</v>
      </c>
    </row>
    <row r="90" spans="1:21">
      <c r="A90" s="324">
        <f t="shared" si="1"/>
        <v>83</v>
      </c>
      <c r="B90" s="623" t="s">
        <v>794</v>
      </c>
      <c r="C90" s="324"/>
      <c r="D90" s="324" t="s">
        <v>171</v>
      </c>
      <c r="E90" s="996">
        <v>1.86</v>
      </c>
      <c r="F90" s="996">
        <v>12.47</v>
      </c>
      <c r="G90" s="996">
        <v>134.69999999999999</v>
      </c>
      <c r="H90" s="826">
        <v>1.115</v>
      </c>
      <c r="I90" s="996">
        <v>0.29899999999999999</v>
      </c>
      <c r="J90" s="324"/>
      <c r="K90" s="1541" t="s">
        <v>196</v>
      </c>
      <c r="L90" s="1066">
        <v>45833</v>
      </c>
      <c r="M90" s="1066">
        <v>45838</v>
      </c>
      <c r="N90" s="1477" t="s">
        <v>1559</v>
      </c>
      <c r="O90" s="324"/>
      <c r="P90" s="995" t="s">
        <v>197</v>
      </c>
    </row>
    <row r="91" spans="1:21">
      <c r="A91" s="324">
        <f t="shared" si="1"/>
        <v>84</v>
      </c>
      <c r="B91" s="623" t="s">
        <v>803</v>
      </c>
      <c r="C91" s="324"/>
      <c r="D91" s="324" t="s">
        <v>168</v>
      </c>
      <c r="E91" s="996">
        <v>1.57</v>
      </c>
      <c r="F91" s="996">
        <v>11.05</v>
      </c>
      <c r="G91" s="996">
        <v>115.3</v>
      </c>
      <c r="H91" s="826">
        <v>0.91900000000000004</v>
      </c>
      <c r="I91" s="996">
        <v>0.29899999999999999</v>
      </c>
      <c r="J91" s="324"/>
      <c r="K91" s="1541" t="s">
        <v>196</v>
      </c>
      <c r="L91" s="1066">
        <v>45833</v>
      </c>
      <c r="M91" s="1066">
        <v>45838</v>
      </c>
      <c r="N91" s="1477" t="s">
        <v>1873</v>
      </c>
      <c r="O91" s="324"/>
      <c r="P91" s="995" t="s">
        <v>197</v>
      </c>
    </row>
    <row r="92" spans="1:21">
      <c r="A92" s="324">
        <f t="shared" si="1"/>
        <v>85</v>
      </c>
      <c r="B92" s="623" t="s">
        <v>358</v>
      </c>
      <c r="C92" s="324"/>
      <c r="D92" s="324" t="s">
        <v>171</v>
      </c>
      <c r="E92" s="996">
        <v>1.86</v>
      </c>
      <c r="F92" s="996">
        <v>12.47</v>
      </c>
      <c r="G92" s="996">
        <v>134.69999999999999</v>
      </c>
      <c r="H92" s="826">
        <v>1.115</v>
      </c>
      <c r="I92" s="996">
        <v>0.29899999999999999</v>
      </c>
      <c r="J92" s="324"/>
      <c r="K92" s="1541" t="s">
        <v>196</v>
      </c>
      <c r="L92" s="1066">
        <v>45833</v>
      </c>
      <c r="M92" s="1065">
        <v>45838</v>
      </c>
      <c r="N92" s="1477" t="s">
        <v>1598</v>
      </c>
      <c r="O92" s="1282"/>
      <c r="P92" s="995" t="s">
        <v>197</v>
      </c>
    </row>
    <row r="93" spans="1:21" s="1288" customFormat="1">
      <c r="A93" s="1282">
        <f t="shared" si="1"/>
        <v>86</v>
      </c>
      <c r="B93" s="1282" t="s">
        <v>398</v>
      </c>
      <c r="C93" s="1282"/>
      <c r="D93" s="1282" t="s">
        <v>105</v>
      </c>
      <c r="E93" s="1282">
        <v>1.1200000000000001</v>
      </c>
      <c r="F93" s="1282">
        <v>9.6300000000000008</v>
      </c>
      <c r="G93" s="1282">
        <v>61.2</v>
      </c>
      <c r="H93" s="1282">
        <v>1.865</v>
      </c>
      <c r="I93" s="1282">
        <v>0.41299999999999998</v>
      </c>
      <c r="J93" s="1282"/>
      <c r="K93" s="1595" t="s">
        <v>278</v>
      </c>
      <c r="L93" s="1281">
        <v>45831</v>
      </c>
      <c r="M93" s="1281">
        <v>45842</v>
      </c>
      <c r="N93" s="1592" t="s">
        <v>1652</v>
      </c>
      <c r="O93" s="1282"/>
      <c r="P93" s="323" t="s">
        <v>197</v>
      </c>
      <c r="Q93" s="830"/>
      <c r="R93" s="830"/>
      <c r="S93" s="830"/>
      <c r="T93" s="830"/>
      <c r="U93" s="830"/>
    </row>
    <row r="94" spans="1:21">
      <c r="A94" s="324">
        <f t="shared" si="1"/>
        <v>87</v>
      </c>
      <c r="B94" s="623" t="s">
        <v>806</v>
      </c>
      <c r="C94" s="324"/>
      <c r="D94" s="324" t="s">
        <v>168</v>
      </c>
      <c r="E94" s="996">
        <v>1.57</v>
      </c>
      <c r="F94" s="996">
        <v>11.05</v>
      </c>
      <c r="G94" s="996">
        <v>115.3</v>
      </c>
      <c r="H94" s="826">
        <v>0.91900000000000004</v>
      </c>
      <c r="I94" s="1192">
        <v>0.29899999999999999</v>
      </c>
      <c r="J94" s="324"/>
      <c r="K94" s="1541" t="s">
        <v>196</v>
      </c>
      <c r="L94" s="1066">
        <v>45835</v>
      </c>
      <c r="M94" s="1066">
        <v>45843</v>
      </c>
      <c r="N94" s="1477" t="s">
        <v>1871</v>
      </c>
      <c r="O94" s="324"/>
      <c r="P94" s="995" t="s">
        <v>197</v>
      </c>
    </row>
    <row r="95" spans="1:21">
      <c r="A95" s="324">
        <f t="shared" si="1"/>
        <v>88</v>
      </c>
      <c r="B95" s="1191" t="s">
        <v>713</v>
      </c>
      <c r="C95" s="828"/>
      <c r="D95" s="828" t="s">
        <v>114</v>
      </c>
      <c r="E95" s="324">
        <v>1.6</v>
      </c>
      <c r="F95" s="324">
        <v>13.13</v>
      </c>
      <c r="G95" s="324">
        <v>87.25</v>
      </c>
      <c r="H95" s="324">
        <v>1.3740000000000001</v>
      </c>
      <c r="I95" s="324">
        <v>0.501</v>
      </c>
      <c r="J95" s="828"/>
      <c r="K95" s="1542" t="s">
        <v>196</v>
      </c>
      <c r="L95" s="1067">
        <v>45833</v>
      </c>
      <c r="M95" s="1066">
        <v>45844</v>
      </c>
      <c r="N95" s="1477" t="s">
        <v>1276</v>
      </c>
      <c r="O95" s="1285"/>
      <c r="P95" s="995" t="s">
        <v>197</v>
      </c>
    </row>
    <row r="96" spans="1:21">
      <c r="A96" s="324">
        <f t="shared" si="1"/>
        <v>89</v>
      </c>
      <c r="B96" s="623" t="s">
        <v>1555</v>
      </c>
      <c r="C96" s="324"/>
      <c r="D96" s="324" t="s">
        <v>101</v>
      </c>
      <c r="E96" s="324">
        <v>1.6</v>
      </c>
      <c r="F96" s="324">
        <v>13.13</v>
      </c>
      <c r="G96" s="324">
        <v>87.25</v>
      </c>
      <c r="H96" s="324">
        <v>1.3740000000000001</v>
      </c>
      <c r="I96" s="324">
        <v>0.501</v>
      </c>
      <c r="J96" s="324"/>
      <c r="K96" s="1541" t="s">
        <v>196</v>
      </c>
      <c r="L96" s="1066">
        <v>45841</v>
      </c>
      <c r="M96" s="1066">
        <v>45846</v>
      </c>
      <c r="N96" s="1477" t="s">
        <v>1559</v>
      </c>
      <c r="O96" s="324"/>
      <c r="P96" s="995" t="s">
        <v>197</v>
      </c>
    </row>
    <row r="97" spans="1:16">
      <c r="A97" s="324">
        <f t="shared" si="1"/>
        <v>90</v>
      </c>
      <c r="B97" s="623" t="s">
        <v>804</v>
      </c>
      <c r="C97" s="324"/>
      <c r="D97" s="324" t="s">
        <v>168</v>
      </c>
      <c r="E97" s="996">
        <v>1.57</v>
      </c>
      <c r="F97" s="996">
        <v>11.05</v>
      </c>
      <c r="G97" s="996">
        <v>115.3</v>
      </c>
      <c r="H97" s="826">
        <v>0.91900000000000004</v>
      </c>
      <c r="I97" s="996">
        <v>0.29899999999999999</v>
      </c>
      <c r="J97" s="324"/>
      <c r="K97" s="1541" t="s">
        <v>196</v>
      </c>
      <c r="L97" s="1066">
        <v>45842</v>
      </c>
      <c r="M97" s="1066">
        <v>45846</v>
      </c>
      <c r="N97" s="1477" t="s">
        <v>1871</v>
      </c>
      <c r="O97" s="324"/>
      <c r="P97" s="995" t="s">
        <v>197</v>
      </c>
    </row>
    <row r="98" spans="1:16">
      <c r="A98" s="324">
        <f t="shared" si="1"/>
        <v>91</v>
      </c>
      <c r="B98" s="623" t="s">
        <v>449</v>
      </c>
      <c r="C98" s="324"/>
      <c r="D98" s="324" t="s">
        <v>234</v>
      </c>
      <c r="E98" s="996">
        <v>1.86</v>
      </c>
      <c r="F98" s="996">
        <v>12.47</v>
      </c>
      <c r="G98" s="996">
        <v>134.69999999999999</v>
      </c>
      <c r="H98" s="826">
        <v>1.115</v>
      </c>
      <c r="I98" s="996">
        <v>0.29899999999999999</v>
      </c>
      <c r="J98" s="324"/>
      <c r="K98" s="1541" t="s">
        <v>196</v>
      </c>
      <c r="L98" s="1066">
        <v>45842</v>
      </c>
      <c r="M98" s="1066">
        <v>45848</v>
      </c>
      <c r="N98" s="1477" t="s">
        <v>1676</v>
      </c>
      <c r="O98" s="1282"/>
      <c r="P98" s="995" t="s">
        <v>197</v>
      </c>
    </row>
    <row r="99" spans="1:16">
      <c r="A99" s="324">
        <f t="shared" si="1"/>
        <v>92</v>
      </c>
      <c r="B99" s="784" t="s">
        <v>805</v>
      </c>
      <c r="C99" s="324"/>
      <c r="D99" s="324" t="s">
        <v>168</v>
      </c>
      <c r="E99" s="996">
        <v>1.57</v>
      </c>
      <c r="F99" s="996">
        <v>11.05</v>
      </c>
      <c r="G99" s="996">
        <v>115.3</v>
      </c>
      <c r="H99" s="826">
        <v>0.91900000000000004</v>
      </c>
      <c r="I99" s="996">
        <v>0.29899999999999999</v>
      </c>
      <c r="J99" s="324"/>
      <c r="K99" s="1541" t="s">
        <v>196</v>
      </c>
      <c r="L99" s="1066">
        <v>45845</v>
      </c>
      <c r="M99" s="1066">
        <v>45848</v>
      </c>
      <c r="N99" s="1477" t="s">
        <v>1871</v>
      </c>
      <c r="O99" s="324"/>
      <c r="P99" s="995" t="s">
        <v>197</v>
      </c>
    </row>
    <row r="100" spans="1:16">
      <c r="A100" s="324">
        <f t="shared" si="1"/>
        <v>93</v>
      </c>
      <c r="B100" s="623" t="s">
        <v>256</v>
      </c>
      <c r="C100" s="324"/>
      <c r="D100" s="324" t="s">
        <v>174</v>
      </c>
      <c r="E100" s="996">
        <v>1.46</v>
      </c>
      <c r="F100" s="996">
        <v>15.22</v>
      </c>
      <c r="G100" s="996">
        <v>82</v>
      </c>
      <c r="H100" s="996">
        <v>1.7230000000000001</v>
      </c>
      <c r="I100" s="996">
        <f>0.162+0.414</f>
        <v>0.57599999999999996</v>
      </c>
      <c r="J100" s="324" t="s">
        <v>440</v>
      </c>
      <c r="K100" s="1541" t="s">
        <v>196</v>
      </c>
      <c r="L100" s="1066">
        <v>45836</v>
      </c>
      <c r="M100" s="1066">
        <v>45848</v>
      </c>
      <c r="N100" s="1477" t="s">
        <v>1875</v>
      </c>
      <c r="O100" s="1282"/>
      <c r="P100" s="995" t="s">
        <v>197</v>
      </c>
    </row>
    <row r="101" spans="1:16">
      <c r="A101" s="324">
        <f t="shared" si="1"/>
        <v>94</v>
      </c>
      <c r="B101" s="784" t="s">
        <v>776</v>
      </c>
      <c r="C101" s="324"/>
      <c r="D101" s="324" t="s">
        <v>168</v>
      </c>
      <c r="E101" s="996">
        <v>1.57</v>
      </c>
      <c r="F101" s="996">
        <v>11.05</v>
      </c>
      <c r="G101" s="996">
        <v>115.3</v>
      </c>
      <c r="H101" s="826">
        <v>0.91900000000000004</v>
      </c>
      <c r="I101" s="996">
        <v>0.29899999999999999</v>
      </c>
      <c r="J101" s="324"/>
      <c r="K101" s="1541" t="s">
        <v>196</v>
      </c>
      <c r="L101" s="1066">
        <v>45845</v>
      </c>
      <c r="M101" s="1066">
        <v>45849</v>
      </c>
      <c r="N101" s="1477" t="s">
        <v>1875</v>
      </c>
      <c r="O101" s="324"/>
      <c r="P101" s="995" t="s">
        <v>197</v>
      </c>
    </row>
    <row r="102" spans="1:16">
      <c r="A102" s="324">
        <f t="shared" si="1"/>
        <v>95</v>
      </c>
      <c r="B102" s="623" t="s">
        <v>154</v>
      </c>
      <c r="C102" s="324"/>
      <c r="D102" s="324" t="s">
        <v>153</v>
      </c>
      <c r="E102" s="324">
        <v>1.68</v>
      </c>
      <c r="F102" s="324">
        <v>12.41</v>
      </c>
      <c r="G102" s="324">
        <v>143.4</v>
      </c>
      <c r="H102" s="324">
        <v>1.728</v>
      </c>
      <c r="I102" s="324">
        <v>0.41399999999999998</v>
      </c>
      <c r="J102" s="324"/>
      <c r="K102" s="1541" t="s">
        <v>196</v>
      </c>
      <c r="L102" s="1066">
        <v>45835</v>
      </c>
      <c r="M102" s="1066">
        <v>45849</v>
      </c>
      <c r="N102" s="1477" t="s">
        <v>1652</v>
      </c>
      <c r="O102" s="324"/>
      <c r="P102" s="995" t="s">
        <v>197</v>
      </c>
    </row>
    <row r="103" spans="1:16">
      <c r="A103" s="324">
        <f t="shared" si="1"/>
        <v>96</v>
      </c>
      <c r="B103" s="623" t="s">
        <v>807</v>
      </c>
      <c r="C103" s="324"/>
      <c r="D103" s="324" t="s">
        <v>168</v>
      </c>
      <c r="E103" s="996">
        <v>1.57</v>
      </c>
      <c r="F103" s="996">
        <v>11.05</v>
      </c>
      <c r="G103" s="996">
        <v>115.3</v>
      </c>
      <c r="H103" s="826">
        <v>0.91900000000000004</v>
      </c>
      <c r="I103" s="996">
        <v>0.29899999999999999</v>
      </c>
      <c r="J103" s="324"/>
      <c r="K103" s="1541" t="s">
        <v>196</v>
      </c>
      <c r="L103" s="1066">
        <v>45848</v>
      </c>
      <c r="M103" s="1066">
        <v>45850</v>
      </c>
      <c r="N103" s="1477" t="s">
        <v>1871</v>
      </c>
      <c r="O103" s="324"/>
      <c r="P103" s="995" t="s">
        <v>197</v>
      </c>
    </row>
    <row r="104" spans="1:16">
      <c r="A104" s="324">
        <f t="shared" si="1"/>
        <v>97</v>
      </c>
      <c r="B104" s="784" t="s">
        <v>777</v>
      </c>
      <c r="C104" s="324"/>
      <c r="D104" s="324" t="s">
        <v>228</v>
      </c>
      <c r="E104" s="996">
        <v>1.86</v>
      </c>
      <c r="F104" s="996">
        <v>12.47</v>
      </c>
      <c r="G104" s="996">
        <v>134.69999999999999</v>
      </c>
      <c r="H104" s="826">
        <v>1.115</v>
      </c>
      <c r="I104" s="996">
        <v>0.29899999999999999</v>
      </c>
      <c r="J104" s="324"/>
      <c r="K104" s="1541" t="s">
        <v>196</v>
      </c>
      <c r="L104" s="1066">
        <v>45847</v>
      </c>
      <c r="M104" s="1066">
        <v>45851</v>
      </c>
      <c r="N104" s="1477" t="s">
        <v>1875</v>
      </c>
      <c r="O104" s="324"/>
      <c r="P104" s="995" t="s">
        <v>197</v>
      </c>
    </row>
    <row r="105" spans="1:16">
      <c r="A105" s="324">
        <f t="shared" si="1"/>
        <v>98</v>
      </c>
      <c r="B105" s="623" t="s">
        <v>792</v>
      </c>
      <c r="C105" s="324"/>
      <c r="D105" s="324" t="s">
        <v>171</v>
      </c>
      <c r="E105" s="996">
        <v>1.86</v>
      </c>
      <c r="F105" s="996">
        <v>12.47</v>
      </c>
      <c r="G105" s="996">
        <v>134.69999999999999</v>
      </c>
      <c r="H105" s="826">
        <v>1.115</v>
      </c>
      <c r="I105" s="996">
        <v>0.29899999999999999</v>
      </c>
      <c r="J105" s="324"/>
      <c r="K105" s="1541" t="s">
        <v>196</v>
      </c>
      <c r="L105" s="1066">
        <v>45847</v>
      </c>
      <c r="M105" s="1066">
        <v>45851</v>
      </c>
      <c r="N105" s="1477" t="s">
        <v>1559</v>
      </c>
      <c r="O105" s="324"/>
      <c r="P105" s="995" t="s">
        <v>197</v>
      </c>
    </row>
    <row r="106" spans="1:16">
      <c r="A106" s="324">
        <f t="shared" si="1"/>
        <v>99</v>
      </c>
      <c r="B106" s="623" t="s">
        <v>725</v>
      </c>
      <c r="C106" s="324"/>
      <c r="D106" s="324" t="s">
        <v>168</v>
      </c>
      <c r="E106" s="996">
        <v>1.57</v>
      </c>
      <c r="F106" s="996">
        <v>11.05</v>
      </c>
      <c r="G106" s="996">
        <v>115.3</v>
      </c>
      <c r="H106" s="826">
        <v>0.91900000000000004</v>
      </c>
      <c r="I106" s="996">
        <v>0.29899999999999999</v>
      </c>
      <c r="J106" s="324"/>
      <c r="K106" s="1541" t="s">
        <v>196</v>
      </c>
      <c r="L106" s="1066">
        <v>45842</v>
      </c>
      <c r="M106" s="1066">
        <v>45852</v>
      </c>
      <c r="N106" s="1477" t="s">
        <v>1656</v>
      </c>
      <c r="O106" s="324"/>
      <c r="P106" s="995" t="s">
        <v>197</v>
      </c>
    </row>
    <row r="107" spans="1:16">
      <c r="A107" s="324">
        <f t="shared" si="1"/>
        <v>100</v>
      </c>
      <c r="B107" s="623" t="s">
        <v>751</v>
      </c>
      <c r="C107" s="324"/>
      <c r="D107" s="324" t="s">
        <v>171</v>
      </c>
      <c r="E107" s="996">
        <v>1.86</v>
      </c>
      <c r="F107" s="996">
        <v>12.47</v>
      </c>
      <c r="G107" s="996">
        <v>134.69999999999999</v>
      </c>
      <c r="H107" s="826">
        <v>1.115</v>
      </c>
      <c r="I107" s="996">
        <v>0.29899999999999999</v>
      </c>
      <c r="J107" s="324"/>
      <c r="K107" s="1541" t="s">
        <v>196</v>
      </c>
      <c r="L107" s="1066">
        <v>45848</v>
      </c>
      <c r="M107" s="1066">
        <v>45852</v>
      </c>
      <c r="N107" s="1477" t="s">
        <v>1598</v>
      </c>
      <c r="O107" s="324"/>
      <c r="P107" s="995" t="s">
        <v>197</v>
      </c>
    </row>
    <row r="108" spans="1:16">
      <c r="A108" s="324">
        <f t="shared" si="1"/>
        <v>101</v>
      </c>
      <c r="B108" s="623" t="s">
        <v>808</v>
      </c>
      <c r="C108" s="324"/>
      <c r="D108" s="324" t="s">
        <v>168</v>
      </c>
      <c r="E108" s="996">
        <v>1.57</v>
      </c>
      <c r="F108" s="996">
        <v>11.05</v>
      </c>
      <c r="G108" s="996">
        <v>115.3</v>
      </c>
      <c r="H108" s="826">
        <v>0.91900000000000004</v>
      </c>
      <c r="I108" s="996">
        <v>0.29899999999999999</v>
      </c>
      <c r="J108" s="324"/>
      <c r="K108" s="1541" t="s">
        <v>196</v>
      </c>
      <c r="L108" s="1066">
        <v>45851</v>
      </c>
      <c r="M108" s="1066">
        <v>45853</v>
      </c>
      <c r="N108" s="1477" t="s">
        <v>1871</v>
      </c>
      <c r="O108" s="324"/>
      <c r="P108" s="995" t="s">
        <v>197</v>
      </c>
    </row>
    <row r="109" spans="1:16">
      <c r="A109" s="324">
        <f t="shared" si="1"/>
        <v>102</v>
      </c>
      <c r="B109" s="784" t="s">
        <v>1579</v>
      </c>
      <c r="C109" s="324"/>
      <c r="D109" s="324" t="s">
        <v>153</v>
      </c>
      <c r="E109" s="324">
        <v>1.68</v>
      </c>
      <c r="F109" s="324">
        <v>12.41</v>
      </c>
      <c r="G109" s="324">
        <v>143.4</v>
      </c>
      <c r="H109" s="324">
        <v>1.728</v>
      </c>
      <c r="I109" s="324">
        <v>0.41399999999999998</v>
      </c>
      <c r="J109" s="324"/>
      <c r="K109" s="1541" t="s">
        <v>196</v>
      </c>
      <c r="L109" s="1066">
        <v>45847</v>
      </c>
      <c r="M109" s="1066">
        <v>45854</v>
      </c>
      <c r="N109" s="1477" t="s">
        <v>1276</v>
      </c>
      <c r="O109" s="324"/>
      <c r="P109" s="995" t="s">
        <v>197</v>
      </c>
    </row>
    <row r="110" spans="1:16">
      <c r="A110" s="324">
        <f t="shared" si="1"/>
        <v>103</v>
      </c>
      <c r="B110" s="784" t="s">
        <v>1307</v>
      </c>
      <c r="C110" s="324"/>
      <c r="D110" s="324" t="s">
        <v>101</v>
      </c>
      <c r="E110" s="324">
        <v>1.6</v>
      </c>
      <c r="F110" s="324">
        <v>13.13</v>
      </c>
      <c r="G110" s="324">
        <v>87.25</v>
      </c>
      <c r="H110" s="324">
        <v>1.3740000000000001</v>
      </c>
      <c r="I110" s="324">
        <v>0.501</v>
      </c>
      <c r="J110" s="324"/>
      <c r="K110" s="1541" t="s">
        <v>196</v>
      </c>
      <c r="L110" s="1066">
        <v>45846</v>
      </c>
      <c r="M110" s="1066">
        <v>45854</v>
      </c>
      <c r="N110" s="1477" t="s">
        <v>1958</v>
      </c>
      <c r="O110" s="324"/>
      <c r="P110" s="995" t="s">
        <v>197</v>
      </c>
    </row>
    <row r="111" spans="1:16">
      <c r="A111" s="324">
        <f t="shared" si="1"/>
        <v>104</v>
      </c>
      <c r="B111" s="623" t="s">
        <v>750</v>
      </c>
      <c r="C111" s="324"/>
      <c r="D111" s="324" t="s">
        <v>168</v>
      </c>
      <c r="E111" s="996">
        <v>1.57</v>
      </c>
      <c r="F111" s="996">
        <v>11.05</v>
      </c>
      <c r="G111" s="996">
        <v>115.3</v>
      </c>
      <c r="H111" s="826">
        <v>0.91900000000000004</v>
      </c>
      <c r="I111" s="996">
        <v>0.29899999999999999</v>
      </c>
      <c r="J111" s="324"/>
      <c r="K111" s="1541" t="s">
        <v>196</v>
      </c>
      <c r="L111" s="1066">
        <v>45852</v>
      </c>
      <c r="M111" s="1066">
        <v>45854</v>
      </c>
      <c r="N111" s="1477" t="s">
        <v>1598</v>
      </c>
      <c r="O111" s="324"/>
      <c r="P111" s="995" t="s">
        <v>197</v>
      </c>
    </row>
    <row r="112" spans="1:16">
      <c r="A112" s="324">
        <f t="shared" si="1"/>
        <v>105</v>
      </c>
      <c r="B112" s="623" t="s">
        <v>790</v>
      </c>
      <c r="C112" s="324"/>
      <c r="D112" s="324" t="s">
        <v>168</v>
      </c>
      <c r="E112" s="996">
        <v>1.57</v>
      </c>
      <c r="F112" s="996">
        <v>11.05</v>
      </c>
      <c r="G112" s="996">
        <v>115.3</v>
      </c>
      <c r="H112" s="826">
        <v>0.91900000000000004</v>
      </c>
      <c r="I112" s="996">
        <v>0.29899999999999999</v>
      </c>
      <c r="J112" s="324"/>
      <c r="K112" s="1541" t="s">
        <v>196</v>
      </c>
      <c r="L112" s="1066">
        <v>45852</v>
      </c>
      <c r="M112" s="1066">
        <v>45854</v>
      </c>
      <c r="N112" s="1477" t="s">
        <v>1559</v>
      </c>
      <c r="O112" s="324"/>
      <c r="P112" s="995" t="s">
        <v>197</v>
      </c>
    </row>
    <row r="113" spans="1:16">
      <c r="A113" s="324">
        <f t="shared" si="1"/>
        <v>106</v>
      </c>
      <c r="B113" s="623" t="s">
        <v>1601</v>
      </c>
      <c r="C113" s="324"/>
      <c r="D113" s="324" t="s">
        <v>123</v>
      </c>
      <c r="E113" s="996">
        <v>2.0699999999999998</v>
      </c>
      <c r="F113" s="996">
        <v>15.35</v>
      </c>
      <c r="G113" s="996">
        <v>162.6</v>
      </c>
      <c r="H113" s="996">
        <v>1.589</v>
      </c>
      <c r="I113" s="996">
        <v>0.501</v>
      </c>
      <c r="J113" s="324"/>
      <c r="K113" s="1541" t="s">
        <v>196</v>
      </c>
      <c r="L113" s="1066">
        <v>45850</v>
      </c>
      <c r="M113" s="1066">
        <v>45855</v>
      </c>
      <c r="N113" s="1477" t="s">
        <v>1875</v>
      </c>
      <c r="O113" s="324"/>
      <c r="P113" s="995" t="s">
        <v>197</v>
      </c>
    </row>
    <row r="114" spans="1:16">
      <c r="A114" s="324">
        <f t="shared" si="1"/>
        <v>107</v>
      </c>
      <c r="B114" s="784" t="s">
        <v>1594</v>
      </c>
      <c r="C114" s="324"/>
      <c r="D114" s="324" t="s">
        <v>1595</v>
      </c>
      <c r="E114" s="996"/>
      <c r="F114" s="996"/>
      <c r="G114" s="996"/>
      <c r="H114" s="996"/>
      <c r="I114" s="996"/>
      <c r="J114" s="324"/>
      <c r="K114" s="1541" t="s">
        <v>196</v>
      </c>
      <c r="L114" s="1066">
        <v>45848</v>
      </c>
      <c r="M114" s="1066">
        <v>45856</v>
      </c>
      <c r="N114" s="1477" t="s">
        <v>1959</v>
      </c>
      <c r="O114" s="997"/>
      <c r="P114" s="995" t="s">
        <v>197</v>
      </c>
    </row>
    <row r="115" spans="1:16">
      <c r="A115" s="324">
        <f t="shared" si="1"/>
        <v>108</v>
      </c>
      <c r="B115" s="623" t="s">
        <v>809</v>
      </c>
      <c r="C115" s="324"/>
      <c r="D115" s="324" t="s">
        <v>168</v>
      </c>
      <c r="E115" s="996">
        <v>1.57</v>
      </c>
      <c r="F115" s="996">
        <v>11.05</v>
      </c>
      <c r="G115" s="996">
        <v>115.3</v>
      </c>
      <c r="H115" s="996">
        <v>0.91900000000000004</v>
      </c>
      <c r="I115" s="996">
        <v>0.29899999999999999</v>
      </c>
      <c r="J115" s="324"/>
      <c r="K115" s="1541" t="s">
        <v>196</v>
      </c>
      <c r="L115" s="1066">
        <v>45853</v>
      </c>
      <c r="M115" s="1066">
        <v>45856</v>
      </c>
      <c r="N115" s="1477" t="s">
        <v>1871</v>
      </c>
      <c r="O115" s="997"/>
      <c r="P115" s="995" t="s">
        <v>197</v>
      </c>
    </row>
    <row r="116" spans="1:16">
      <c r="A116" s="324">
        <f t="shared" si="1"/>
        <v>109</v>
      </c>
      <c r="B116" s="623" t="s">
        <v>366</v>
      </c>
      <c r="C116" s="324"/>
      <c r="D116" s="324" t="s">
        <v>105</v>
      </c>
      <c r="E116" s="996">
        <v>1.1200000000000001</v>
      </c>
      <c r="F116" s="996">
        <v>9.6300000000000008</v>
      </c>
      <c r="G116" s="996">
        <v>61.2</v>
      </c>
      <c r="H116" s="996">
        <v>1.865</v>
      </c>
      <c r="I116" s="996">
        <v>0.41299999999999998</v>
      </c>
      <c r="J116" s="324"/>
      <c r="K116" s="1541" t="s">
        <v>196</v>
      </c>
      <c r="L116" s="1066">
        <v>45846</v>
      </c>
      <c r="M116" s="1066">
        <v>45857</v>
      </c>
      <c r="N116" s="1477" t="s">
        <v>1586</v>
      </c>
      <c r="O116" s="997"/>
      <c r="P116" s="995" t="s">
        <v>197</v>
      </c>
    </row>
    <row r="117" spans="1:16">
      <c r="A117" s="324">
        <f t="shared" si="1"/>
        <v>110</v>
      </c>
      <c r="B117" s="623" t="s">
        <v>749</v>
      </c>
      <c r="C117" s="324"/>
      <c r="D117" s="324" t="s">
        <v>168</v>
      </c>
      <c r="E117" s="996">
        <v>1.57</v>
      </c>
      <c r="F117" s="996">
        <v>11.05</v>
      </c>
      <c r="G117" s="996">
        <v>115.3</v>
      </c>
      <c r="H117" s="996">
        <v>0.91900000000000004</v>
      </c>
      <c r="I117" s="996">
        <v>0.29899999999999999</v>
      </c>
      <c r="J117" s="324"/>
      <c r="K117" s="1541" t="s">
        <v>196</v>
      </c>
      <c r="L117" s="1066">
        <v>45855</v>
      </c>
      <c r="M117" s="1066">
        <v>45859</v>
      </c>
      <c r="N117" s="1477" t="s">
        <v>1598</v>
      </c>
      <c r="P117" s="995" t="s">
        <v>197</v>
      </c>
    </row>
    <row r="118" spans="1:16">
      <c r="A118" s="324">
        <f t="shared" si="1"/>
        <v>111</v>
      </c>
      <c r="B118" s="623" t="s">
        <v>1618</v>
      </c>
      <c r="C118" s="324"/>
      <c r="D118" s="324" t="s">
        <v>123</v>
      </c>
      <c r="E118" s="996">
        <v>2.0699999999999998</v>
      </c>
      <c r="F118" s="996">
        <v>15.35</v>
      </c>
      <c r="G118" s="996">
        <v>162.6</v>
      </c>
      <c r="H118" s="996">
        <v>1.589</v>
      </c>
      <c r="I118" s="996">
        <v>0.501</v>
      </c>
      <c r="J118" s="324"/>
      <c r="K118" s="1541" t="s">
        <v>196</v>
      </c>
      <c r="L118" s="1066">
        <v>45855</v>
      </c>
      <c r="M118" s="1066">
        <v>45859</v>
      </c>
      <c r="N118" s="1477" t="s">
        <v>1875</v>
      </c>
      <c r="O118" s="997"/>
      <c r="P118" s="995" t="s">
        <v>197</v>
      </c>
    </row>
    <row r="119" spans="1:16">
      <c r="A119" s="324">
        <f t="shared" si="1"/>
        <v>112</v>
      </c>
      <c r="B119" s="623" t="s">
        <v>789</v>
      </c>
      <c r="C119" s="324"/>
      <c r="D119" s="324" t="s">
        <v>171</v>
      </c>
      <c r="E119" s="996">
        <v>1.86</v>
      </c>
      <c r="F119" s="996">
        <v>12.47</v>
      </c>
      <c r="G119" s="996">
        <v>134.69999999999999</v>
      </c>
      <c r="H119" s="826">
        <v>1.115</v>
      </c>
      <c r="I119" s="996">
        <v>0.29899999999999999</v>
      </c>
      <c r="J119" s="324"/>
      <c r="K119" s="1541" t="s">
        <v>196</v>
      </c>
      <c r="L119" s="1066">
        <v>45854</v>
      </c>
      <c r="M119" s="1066">
        <v>45859</v>
      </c>
      <c r="N119" s="1477" t="s">
        <v>1559</v>
      </c>
      <c r="O119" s="997"/>
      <c r="P119" s="995" t="s">
        <v>197</v>
      </c>
    </row>
    <row r="120" spans="1:16">
      <c r="A120" s="324">
        <f t="shared" si="1"/>
        <v>113</v>
      </c>
      <c r="B120" s="623" t="s">
        <v>810</v>
      </c>
      <c r="C120" s="324"/>
      <c r="D120" s="324" t="s">
        <v>168</v>
      </c>
      <c r="E120" s="996">
        <v>1.57</v>
      </c>
      <c r="F120" s="996">
        <v>11.05</v>
      </c>
      <c r="G120" s="996">
        <v>115.3</v>
      </c>
      <c r="H120" s="826">
        <v>0.91900000000000004</v>
      </c>
      <c r="I120" s="996">
        <v>0.29899999999999999</v>
      </c>
      <c r="J120" s="324"/>
      <c r="K120" s="1541" t="s">
        <v>196</v>
      </c>
      <c r="L120" s="1066">
        <v>45857</v>
      </c>
      <c r="M120" s="1066">
        <v>45861</v>
      </c>
      <c r="N120" s="1477" t="s">
        <v>1871</v>
      </c>
      <c r="O120" s="997"/>
      <c r="P120" s="995" t="s">
        <v>197</v>
      </c>
    </row>
    <row r="121" spans="1:16">
      <c r="A121" s="324">
        <f t="shared" si="1"/>
        <v>114</v>
      </c>
      <c r="B121" s="623" t="s">
        <v>852</v>
      </c>
      <c r="C121" s="324"/>
      <c r="D121" s="324" t="s">
        <v>123</v>
      </c>
      <c r="E121" s="996">
        <v>2.0699999999999998</v>
      </c>
      <c r="F121" s="996">
        <v>15.35</v>
      </c>
      <c r="G121" s="996">
        <v>162.6</v>
      </c>
      <c r="H121" s="996">
        <v>1.589</v>
      </c>
      <c r="I121" s="996">
        <v>0.501</v>
      </c>
      <c r="J121" s="324"/>
      <c r="K121" s="1541" t="s">
        <v>196</v>
      </c>
      <c r="L121" s="1066">
        <v>45853</v>
      </c>
      <c r="M121" s="1066">
        <v>45862</v>
      </c>
      <c r="N121" s="1477" t="s">
        <v>1656</v>
      </c>
      <c r="O121" s="997"/>
      <c r="P121" s="995" t="s">
        <v>197</v>
      </c>
    </row>
    <row r="122" spans="1:16">
      <c r="A122" s="324">
        <f t="shared" si="1"/>
        <v>115</v>
      </c>
      <c r="B122" s="623" t="s">
        <v>169</v>
      </c>
      <c r="C122" s="324"/>
      <c r="D122" s="324" t="s">
        <v>168</v>
      </c>
      <c r="E122" s="996">
        <v>1.57</v>
      </c>
      <c r="F122" s="996">
        <v>11.05</v>
      </c>
      <c r="G122" s="996">
        <v>115.3</v>
      </c>
      <c r="H122" s="826">
        <v>0.91900000000000004</v>
      </c>
      <c r="I122" s="996">
        <v>0.29899999999999999</v>
      </c>
      <c r="J122" s="324"/>
      <c r="K122" s="1541" t="s">
        <v>196</v>
      </c>
      <c r="L122" s="1066">
        <v>45860</v>
      </c>
      <c r="M122" s="1066">
        <v>45862</v>
      </c>
      <c r="N122" s="1477" t="s">
        <v>1598</v>
      </c>
      <c r="O122" s="997"/>
      <c r="P122" s="995" t="s">
        <v>197</v>
      </c>
    </row>
    <row r="123" spans="1:16">
      <c r="A123" s="324">
        <f t="shared" si="1"/>
        <v>116</v>
      </c>
      <c r="B123" s="623" t="s">
        <v>152</v>
      </c>
      <c r="C123" s="324"/>
      <c r="D123" s="324" t="s">
        <v>153</v>
      </c>
      <c r="E123" s="324">
        <v>1.68</v>
      </c>
      <c r="F123" s="324">
        <v>12.41</v>
      </c>
      <c r="G123" s="324">
        <v>143.4</v>
      </c>
      <c r="H123" s="324">
        <v>1.728</v>
      </c>
      <c r="I123" s="324">
        <v>0.41399999999999998</v>
      </c>
      <c r="J123" s="324"/>
      <c r="K123" s="1541" t="s">
        <v>196</v>
      </c>
      <c r="L123" s="1066">
        <v>45851</v>
      </c>
      <c r="M123" s="1066">
        <v>45862</v>
      </c>
      <c r="N123" s="1477" t="s">
        <v>1652</v>
      </c>
      <c r="P123" s="995" t="s">
        <v>197</v>
      </c>
    </row>
    <row r="124" spans="1:16">
      <c r="A124" s="324">
        <f t="shared" si="1"/>
        <v>117</v>
      </c>
      <c r="B124" s="623" t="s">
        <v>791</v>
      </c>
      <c r="C124" s="324"/>
      <c r="D124" s="324" t="s">
        <v>168</v>
      </c>
      <c r="E124" s="996">
        <v>1.57</v>
      </c>
      <c r="F124" s="996">
        <v>11.05</v>
      </c>
      <c r="G124" s="996">
        <v>115.3</v>
      </c>
      <c r="H124" s="826">
        <v>0.91900000000000004</v>
      </c>
      <c r="I124" s="996">
        <v>0.29899999999999999</v>
      </c>
      <c r="J124" s="324"/>
      <c r="K124" s="1541" t="s">
        <v>196</v>
      </c>
      <c r="L124" s="1066">
        <v>45860</v>
      </c>
      <c r="M124" s="1066">
        <v>45863</v>
      </c>
      <c r="N124" s="1477" t="s">
        <v>1559</v>
      </c>
      <c r="O124" s="997"/>
      <c r="P124" s="995" t="s">
        <v>197</v>
      </c>
    </row>
    <row r="125" spans="1:16">
      <c r="A125" s="324">
        <f t="shared" si="1"/>
        <v>118</v>
      </c>
      <c r="B125" s="623" t="s">
        <v>730</v>
      </c>
      <c r="C125" s="324"/>
      <c r="D125" s="324" t="s">
        <v>171</v>
      </c>
      <c r="E125" s="996">
        <v>1.86</v>
      </c>
      <c r="F125" s="996">
        <v>12.47</v>
      </c>
      <c r="G125" s="996">
        <v>134.69999999999999</v>
      </c>
      <c r="H125" s="826">
        <v>1.115</v>
      </c>
      <c r="I125" s="996">
        <v>0.29899999999999999</v>
      </c>
      <c r="J125" s="324"/>
      <c r="K125" s="1541" t="s">
        <v>196</v>
      </c>
      <c r="L125" s="1066">
        <v>45853</v>
      </c>
      <c r="M125" s="1066">
        <v>45864</v>
      </c>
      <c r="N125" s="1477" t="s">
        <v>1602</v>
      </c>
      <c r="O125" s="997"/>
      <c r="P125" s="995" t="s">
        <v>197</v>
      </c>
    </row>
    <row r="126" spans="1:16">
      <c r="A126" s="324">
        <f t="shared" si="1"/>
        <v>119</v>
      </c>
      <c r="B126" s="1191" t="s">
        <v>782</v>
      </c>
      <c r="C126" s="828"/>
      <c r="D126" s="828" t="s">
        <v>171</v>
      </c>
      <c r="E126" s="996">
        <v>1.86</v>
      </c>
      <c r="F126" s="996">
        <v>12.47</v>
      </c>
      <c r="G126" s="996">
        <v>134.69999999999999</v>
      </c>
      <c r="H126" s="826">
        <v>1.115</v>
      </c>
      <c r="I126" s="996">
        <v>0.29899999999999999</v>
      </c>
      <c r="J126" s="828"/>
      <c r="K126" s="1542" t="s">
        <v>196</v>
      </c>
      <c r="L126" s="1067">
        <v>45860</v>
      </c>
      <c r="M126" s="1066">
        <v>45864</v>
      </c>
      <c r="N126" s="1477" t="s">
        <v>1875</v>
      </c>
      <c r="P126" s="995" t="s">
        <v>197</v>
      </c>
    </row>
    <row r="127" spans="1:16">
      <c r="A127" s="324">
        <f t="shared" si="1"/>
        <v>120</v>
      </c>
      <c r="B127" s="623" t="s">
        <v>753</v>
      </c>
      <c r="C127" s="324"/>
      <c r="D127" s="324" t="s">
        <v>228</v>
      </c>
      <c r="E127" s="996">
        <v>1.86</v>
      </c>
      <c r="F127" s="996">
        <v>12.47</v>
      </c>
      <c r="G127" s="996">
        <v>134.69999999999999</v>
      </c>
      <c r="H127" s="826">
        <v>1.115</v>
      </c>
      <c r="I127" s="996">
        <v>0.29899999999999999</v>
      </c>
      <c r="J127" s="324"/>
      <c r="K127" s="1541" t="s">
        <v>196</v>
      </c>
      <c r="L127" s="1066">
        <v>45862</v>
      </c>
      <c r="M127" s="1066">
        <v>45865</v>
      </c>
      <c r="N127" s="1477" t="s">
        <v>1598</v>
      </c>
      <c r="O127" s="997"/>
      <c r="P127" s="995" t="s">
        <v>197</v>
      </c>
    </row>
    <row r="128" spans="1:16">
      <c r="A128" s="324">
        <f t="shared" si="1"/>
        <v>121</v>
      </c>
      <c r="B128" s="784" t="s">
        <v>1351</v>
      </c>
      <c r="C128" s="324"/>
      <c r="D128" s="324" t="s">
        <v>171</v>
      </c>
      <c r="E128" s="996">
        <v>1.86</v>
      </c>
      <c r="F128" s="996">
        <v>12.47</v>
      </c>
      <c r="G128" s="996">
        <v>134.69999999999999</v>
      </c>
      <c r="H128" s="826">
        <v>1.115</v>
      </c>
      <c r="I128" s="996">
        <v>0.29899999999999999</v>
      </c>
      <c r="J128" s="324"/>
      <c r="K128" s="1541" t="s">
        <v>196</v>
      </c>
      <c r="L128" s="1066">
        <v>45862</v>
      </c>
      <c r="M128" s="1066">
        <v>45865</v>
      </c>
      <c r="N128" s="1477" t="s">
        <v>1871</v>
      </c>
      <c r="O128" s="997"/>
      <c r="P128" s="995" t="s">
        <v>197</v>
      </c>
    </row>
    <row r="129" spans="1:21">
      <c r="A129" s="324">
        <f t="shared" si="1"/>
        <v>122</v>
      </c>
      <c r="B129" s="623" t="s">
        <v>371</v>
      </c>
      <c r="C129" s="324"/>
      <c r="D129" s="324" t="s">
        <v>168</v>
      </c>
      <c r="E129" s="996">
        <v>1.57</v>
      </c>
      <c r="F129" s="996">
        <v>11.05</v>
      </c>
      <c r="G129" s="996">
        <v>115.3</v>
      </c>
      <c r="H129" s="826">
        <v>0.91900000000000004</v>
      </c>
      <c r="I129" s="996">
        <v>0.29899999999999999</v>
      </c>
      <c r="J129" s="324"/>
      <c r="K129" s="1541" t="s">
        <v>196</v>
      </c>
      <c r="L129" s="1066">
        <v>45849</v>
      </c>
      <c r="M129" s="1066">
        <v>45865</v>
      </c>
      <c r="N129" s="1477" t="s">
        <v>1875</v>
      </c>
      <c r="O129" s="997"/>
      <c r="P129" s="995" t="s">
        <v>197</v>
      </c>
    </row>
    <row r="130" spans="1:21">
      <c r="A130" s="324">
        <f t="shared" si="1"/>
        <v>123</v>
      </c>
      <c r="B130" s="784" t="s">
        <v>717</v>
      </c>
      <c r="C130" s="324"/>
      <c r="D130" s="324" t="s">
        <v>101</v>
      </c>
      <c r="E130" s="324">
        <v>1.6</v>
      </c>
      <c r="F130" s="324">
        <v>13.13</v>
      </c>
      <c r="G130" s="324">
        <v>87.25</v>
      </c>
      <c r="H130" s="324">
        <v>1.3740000000000001</v>
      </c>
      <c r="I130" s="324">
        <v>0.501</v>
      </c>
      <c r="J130" s="324"/>
      <c r="K130" s="1541" t="s">
        <v>196</v>
      </c>
      <c r="L130" s="1066">
        <v>45859</v>
      </c>
      <c r="M130" s="1066">
        <v>45866</v>
      </c>
      <c r="N130" s="1477" t="s">
        <v>1276</v>
      </c>
      <c r="O130" s="997"/>
      <c r="P130" s="995" t="s">
        <v>197</v>
      </c>
    </row>
    <row r="131" spans="1:21">
      <c r="A131" s="324">
        <f t="shared" si="1"/>
        <v>124</v>
      </c>
      <c r="B131" s="623" t="s">
        <v>780</v>
      </c>
      <c r="C131" s="324"/>
      <c r="D131" s="324" t="s">
        <v>171</v>
      </c>
      <c r="E131" s="996">
        <v>1.86</v>
      </c>
      <c r="F131" s="996">
        <v>12.47</v>
      </c>
      <c r="G131" s="996">
        <v>134.69999999999999</v>
      </c>
      <c r="H131" s="826">
        <v>1.115</v>
      </c>
      <c r="I131" s="996">
        <v>0.29899999999999999</v>
      </c>
      <c r="J131" s="324"/>
      <c r="K131" s="1541" t="s">
        <v>196</v>
      </c>
      <c r="L131" s="1066">
        <v>45863</v>
      </c>
      <c r="M131" s="1066">
        <v>45867</v>
      </c>
      <c r="N131" s="1477" t="s">
        <v>1875</v>
      </c>
      <c r="O131" s="324"/>
      <c r="P131" s="995" t="s">
        <v>197</v>
      </c>
    </row>
    <row r="132" spans="1:21">
      <c r="A132" s="324">
        <f t="shared" si="1"/>
        <v>125</v>
      </c>
      <c r="B132" s="623" t="s">
        <v>413</v>
      </c>
      <c r="C132" s="324"/>
      <c r="D132" s="324" t="s">
        <v>171</v>
      </c>
      <c r="E132" s="996">
        <v>1.86</v>
      </c>
      <c r="F132" s="996">
        <v>12.47</v>
      </c>
      <c r="G132" s="996">
        <v>134.69999999999999</v>
      </c>
      <c r="H132" s="826">
        <v>1.115</v>
      </c>
      <c r="I132" s="996">
        <v>0.29899999999999999</v>
      </c>
      <c r="J132" s="324"/>
      <c r="K132" s="1541" t="s">
        <v>196</v>
      </c>
      <c r="L132" s="1066">
        <v>45851</v>
      </c>
      <c r="M132" s="1066">
        <v>45867</v>
      </c>
      <c r="N132" s="1477" t="s">
        <v>1874</v>
      </c>
      <c r="O132" s="324"/>
      <c r="P132" s="995" t="s">
        <v>197</v>
      </c>
    </row>
    <row r="133" spans="1:21">
      <c r="A133" s="324">
        <f t="shared" si="1"/>
        <v>126</v>
      </c>
      <c r="B133" s="623" t="s">
        <v>166</v>
      </c>
      <c r="C133" s="324"/>
      <c r="D133" s="324" t="s">
        <v>168</v>
      </c>
      <c r="E133" s="996">
        <v>1.57</v>
      </c>
      <c r="F133" s="996">
        <v>11.05</v>
      </c>
      <c r="G133" s="996">
        <v>115.3</v>
      </c>
      <c r="H133" s="826">
        <v>0.91900000000000004</v>
      </c>
      <c r="I133" s="996">
        <v>0.29899999999999999</v>
      </c>
      <c r="J133" s="324"/>
      <c r="K133" s="1541" t="s">
        <v>196</v>
      </c>
      <c r="L133" s="1066">
        <v>45865</v>
      </c>
      <c r="M133" s="1066">
        <v>45868</v>
      </c>
      <c r="N133" s="1477" t="s">
        <v>1598</v>
      </c>
      <c r="O133" s="997"/>
      <c r="P133" s="995" t="s">
        <v>197</v>
      </c>
    </row>
    <row r="134" spans="1:21">
      <c r="A134" s="324">
        <f t="shared" si="1"/>
        <v>127</v>
      </c>
      <c r="B134" s="784" t="s">
        <v>1352</v>
      </c>
      <c r="C134" s="324"/>
      <c r="D134" s="324" t="s">
        <v>168</v>
      </c>
      <c r="E134" s="996">
        <v>1.57</v>
      </c>
      <c r="F134" s="996">
        <v>11.05</v>
      </c>
      <c r="G134" s="996">
        <v>115.3</v>
      </c>
      <c r="H134" s="826">
        <v>0.91900000000000004</v>
      </c>
      <c r="I134" s="996">
        <v>0.29899999999999999</v>
      </c>
      <c r="J134" s="324"/>
      <c r="K134" s="1541" t="s">
        <v>196</v>
      </c>
      <c r="L134" s="1066">
        <v>45865</v>
      </c>
      <c r="M134" s="1066">
        <v>45868</v>
      </c>
      <c r="N134" s="1477" t="s">
        <v>1871</v>
      </c>
      <c r="O134" s="997"/>
      <c r="P134" s="995" t="s">
        <v>197</v>
      </c>
    </row>
    <row r="135" spans="1:21">
      <c r="A135" s="324">
        <f t="shared" si="1"/>
        <v>128</v>
      </c>
      <c r="B135" s="784" t="s">
        <v>160</v>
      </c>
      <c r="C135" s="324"/>
      <c r="D135" s="324" t="s">
        <v>1617</v>
      </c>
      <c r="E135" s="324"/>
      <c r="F135" s="324"/>
      <c r="G135" s="324"/>
      <c r="H135" s="324"/>
      <c r="I135" s="324"/>
      <c r="J135" s="324"/>
      <c r="K135" s="1541" t="s">
        <v>196</v>
      </c>
      <c r="L135" s="1066">
        <v>45855</v>
      </c>
      <c r="M135" s="1066">
        <v>45869</v>
      </c>
      <c r="N135" s="1477" t="s">
        <v>1958</v>
      </c>
      <c r="O135" s="997"/>
      <c r="P135" s="995"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41" t="s">
        <v>196</v>
      </c>
      <c r="L136" s="1066">
        <v>45861</v>
      </c>
      <c r="M136" s="1066">
        <v>45869</v>
      </c>
      <c r="N136" s="1477" t="s">
        <v>1959</v>
      </c>
      <c r="O136" s="997"/>
      <c r="P136" s="995" t="s">
        <v>197</v>
      </c>
    </row>
    <row r="137" spans="1:21">
      <c r="A137" s="324">
        <f t="shared" ref="A137:A200" si="2">A136+1</f>
        <v>130</v>
      </c>
      <c r="B137" s="623" t="s">
        <v>737</v>
      </c>
      <c r="C137" s="324"/>
      <c r="D137" s="324" t="s">
        <v>234</v>
      </c>
      <c r="E137" s="996">
        <v>1.86</v>
      </c>
      <c r="F137" s="996">
        <v>12.47</v>
      </c>
      <c r="G137" s="996">
        <v>134.69999999999999</v>
      </c>
      <c r="H137" s="826">
        <v>1.115</v>
      </c>
      <c r="I137" s="996">
        <v>0.29899999999999999</v>
      </c>
      <c r="J137" s="324"/>
      <c r="K137" s="1541" t="s">
        <v>196</v>
      </c>
      <c r="L137" s="1066">
        <v>45863</v>
      </c>
      <c r="M137" s="1066">
        <v>45869</v>
      </c>
      <c r="N137" s="1477" t="s">
        <v>1656</v>
      </c>
      <c r="O137" s="997"/>
      <c r="P137" s="995" t="s">
        <v>197</v>
      </c>
    </row>
    <row r="138" spans="1:21">
      <c r="A138" s="324">
        <f t="shared" si="2"/>
        <v>131</v>
      </c>
      <c r="B138" s="623" t="s">
        <v>752</v>
      </c>
      <c r="C138" s="324"/>
      <c r="D138" s="324" t="s">
        <v>168</v>
      </c>
      <c r="E138" s="996">
        <v>1.57</v>
      </c>
      <c r="F138" s="996">
        <v>11.05</v>
      </c>
      <c r="G138" s="996">
        <v>115.3</v>
      </c>
      <c r="H138" s="826">
        <v>0.91900000000000004</v>
      </c>
      <c r="I138" s="996">
        <v>0.29899999999999999</v>
      </c>
      <c r="J138" s="324"/>
      <c r="K138" s="1541" t="s">
        <v>196</v>
      </c>
      <c r="L138" s="1066">
        <v>45868</v>
      </c>
      <c r="M138" s="1066">
        <v>45869</v>
      </c>
      <c r="N138" s="1477" t="s">
        <v>1598</v>
      </c>
      <c r="O138" s="997"/>
      <c r="P138" s="995" t="s">
        <v>197</v>
      </c>
    </row>
    <row r="139" spans="1:21">
      <c r="A139" s="324">
        <f t="shared" si="2"/>
        <v>132</v>
      </c>
      <c r="B139" s="623" t="s">
        <v>785</v>
      </c>
      <c r="C139" s="324"/>
      <c r="D139" s="324" t="s">
        <v>168</v>
      </c>
      <c r="E139" s="996">
        <v>1.57</v>
      </c>
      <c r="F139" s="996">
        <v>11.05</v>
      </c>
      <c r="G139" s="996">
        <v>115.3</v>
      </c>
      <c r="H139" s="826">
        <v>0.91900000000000004</v>
      </c>
      <c r="I139" s="996">
        <v>0.29899999999999999</v>
      </c>
      <c r="J139" s="324"/>
      <c r="K139" s="1541" t="s">
        <v>196</v>
      </c>
      <c r="L139" s="1066">
        <v>45867</v>
      </c>
      <c r="M139" s="1066">
        <v>45869</v>
      </c>
      <c r="N139" s="1477" t="s">
        <v>1875</v>
      </c>
      <c r="O139" s="997"/>
      <c r="P139" s="995" t="s">
        <v>197</v>
      </c>
    </row>
    <row r="140" spans="1:21">
      <c r="A140" s="324">
        <f t="shared" si="2"/>
        <v>133</v>
      </c>
      <c r="B140" s="623" t="s">
        <v>177</v>
      </c>
      <c r="C140" s="324"/>
      <c r="D140" s="324" t="s">
        <v>178</v>
      </c>
      <c r="E140" s="324"/>
      <c r="F140" s="324"/>
      <c r="G140" s="324"/>
      <c r="H140" s="324"/>
      <c r="I140" s="324"/>
      <c r="J140" s="324"/>
      <c r="K140" s="1541" t="s">
        <v>196</v>
      </c>
      <c r="L140" s="1066">
        <v>45863</v>
      </c>
      <c r="M140" s="1066">
        <v>45869</v>
      </c>
      <c r="N140" s="1477" t="s">
        <v>1559</v>
      </c>
      <c r="O140" s="997"/>
      <c r="P140" s="995" t="s">
        <v>197</v>
      </c>
    </row>
    <row r="141" spans="1:21">
      <c r="A141" s="324">
        <f t="shared" si="2"/>
        <v>134</v>
      </c>
      <c r="B141" s="1191" t="s">
        <v>144</v>
      </c>
      <c r="C141" s="828"/>
      <c r="D141" s="828" t="s">
        <v>101</v>
      </c>
      <c r="E141" s="324">
        <v>1.6</v>
      </c>
      <c r="F141" s="324">
        <v>13.13</v>
      </c>
      <c r="G141" s="324">
        <v>87.25</v>
      </c>
      <c r="H141" s="324">
        <v>1.3740000000000001</v>
      </c>
      <c r="I141" s="324">
        <v>0.501</v>
      </c>
      <c r="J141" s="828"/>
      <c r="K141" s="1542" t="s">
        <v>196</v>
      </c>
      <c r="L141" s="1067">
        <v>45862</v>
      </c>
      <c r="M141" s="1066">
        <v>45869</v>
      </c>
      <c r="N141" s="1477" t="s">
        <v>1652</v>
      </c>
      <c r="O141" s="1286"/>
      <c r="P141" s="995"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41" t="s">
        <v>278</v>
      </c>
      <c r="L142" s="1066">
        <v>45818</v>
      </c>
      <c r="M142" s="1066">
        <v>45869</v>
      </c>
      <c r="N142" s="1477" t="s">
        <v>1874</v>
      </c>
      <c r="O142" s="997"/>
      <c r="P142" s="995" t="s">
        <v>197</v>
      </c>
    </row>
    <row r="143" spans="1:21" s="1288" customFormat="1">
      <c r="A143" s="1282">
        <f t="shared" si="2"/>
        <v>136</v>
      </c>
      <c r="B143" s="1282" t="s">
        <v>729</v>
      </c>
      <c r="C143" s="1282"/>
      <c r="D143" s="1282" t="s">
        <v>228</v>
      </c>
      <c r="E143" s="1283">
        <v>1.86</v>
      </c>
      <c r="F143" s="1283">
        <v>12.47</v>
      </c>
      <c r="G143" s="1283">
        <v>134.69999999999999</v>
      </c>
      <c r="H143" s="868">
        <v>1.115</v>
      </c>
      <c r="I143" s="1283">
        <v>0.29899999999999999</v>
      </c>
      <c r="J143" s="1282"/>
      <c r="K143" s="1595" t="s">
        <v>196</v>
      </c>
      <c r="L143" s="1281">
        <v>45865</v>
      </c>
      <c r="M143" s="1281">
        <v>45871</v>
      </c>
      <c r="N143" s="1592" t="s">
        <v>1602</v>
      </c>
      <c r="O143" s="1596"/>
      <c r="P143" s="323" t="s">
        <v>197</v>
      </c>
      <c r="Q143" s="830"/>
      <c r="R143" s="830"/>
      <c r="S143" s="830"/>
      <c r="T143" s="830"/>
      <c r="U143" s="830"/>
    </row>
    <row r="144" spans="1:21">
      <c r="A144" s="324">
        <f t="shared" si="2"/>
        <v>137</v>
      </c>
      <c r="B144" s="623" t="s">
        <v>786</v>
      </c>
      <c r="C144" s="324"/>
      <c r="D144" s="324" t="s">
        <v>171</v>
      </c>
      <c r="E144" s="996">
        <v>1.86</v>
      </c>
      <c r="F144" s="996">
        <v>12.47</v>
      </c>
      <c r="G144" s="996">
        <v>134.69999999999999</v>
      </c>
      <c r="H144" s="826">
        <v>1.115</v>
      </c>
      <c r="I144" s="996">
        <v>0.29899999999999999</v>
      </c>
      <c r="J144" s="324"/>
      <c r="K144" s="1541" t="s">
        <v>196</v>
      </c>
      <c r="L144" s="1066">
        <v>45868</v>
      </c>
      <c r="M144" s="1066">
        <v>45871</v>
      </c>
      <c r="N144" s="1477" t="s">
        <v>1875</v>
      </c>
      <c r="O144" s="997"/>
      <c r="P144" s="995" t="s">
        <v>197</v>
      </c>
    </row>
    <row r="145" spans="1:16">
      <c r="A145" s="324">
        <f t="shared" si="2"/>
        <v>138</v>
      </c>
      <c r="B145" s="784" t="s">
        <v>856</v>
      </c>
      <c r="C145" s="324"/>
      <c r="D145" s="324" t="s">
        <v>114</v>
      </c>
      <c r="E145" s="324">
        <v>1.6</v>
      </c>
      <c r="F145" s="324">
        <v>13.13</v>
      </c>
      <c r="G145" s="324">
        <v>87.25</v>
      </c>
      <c r="H145" s="324">
        <v>1.3740000000000001</v>
      </c>
      <c r="I145" s="324">
        <v>0.501</v>
      </c>
      <c r="J145" s="324"/>
      <c r="K145" s="1541" t="s">
        <v>196</v>
      </c>
      <c r="L145" s="1066">
        <v>45845</v>
      </c>
      <c r="M145" s="1066">
        <v>45873</v>
      </c>
      <c r="N145" s="1477" t="s">
        <v>1679</v>
      </c>
      <c r="O145" s="997"/>
      <c r="P145" s="995" t="s">
        <v>197</v>
      </c>
    </row>
    <row r="146" spans="1:16">
      <c r="A146" s="324">
        <f t="shared" si="2"/>
        <v>139</v>
      </c>
      <c r="B146" s="623" t="s">
        <v>784</v>
      </c>
      <c r="C146" s="324"/>
      <c r="D146" s="324" t="s">
        <v>171</v>
      </c>
      <c r="E146" s="996">
        <v>1.86</v>
      </c>
      <c r="F146" s="996">
        <v>12.47</v>
      </c>
      <c r="G146" s="996">
        <v>134.69999999999999</v>
      </c>
      <c r="H146" s="826">
        <v>1.115</v>
      </c>
      <c r="I146" s="996">
        <v>0.29899999999999999</v>
      </c>
      <c r="J146" s="324"/>
      <c r="K146" s="1541" t="s">
        <v>196</v>
      </c>
      <c r="L146" s="1066">
        <v>45872</v>
      </c>
      <c r="M146" s="1066">
        <v>45873</v>
      </c>
      <c r="N146" s="1477" t="s">
        <v>1875</v>
      </c>
      <c r="P146" s="995" t="s">
        <v>197</v>
      </c>
    </row>
    <row r="147" spans="1:16">
      <c r="A147" s="324">
        <f t="shared" si="2"/>
        <v>140</v>
      </c>
      <c r="B147" s="623" t="s">
        <v>404</v>
      </c>
      <c r="C147" s="324"/>
      <c r="D147" s="324" t="s">
        <v>171</v>
      </c>
      <c r="E147" s="996">
        <v>1.86</v>
      </c>
      <c r="F147" s="996">
        <v>12.47</v>
      </c>
      <c r="G147" s="996">
        <v>134.69999999999999</v>
      </c>
      <c r="H147" s="826">
        <v>1.115</v>
      </c>
      <c r="I147" s="996">
        <v>0.29899999999999999</v>
      </c>
      <c r="J147" s="324"/>
      <c r="K147" s="1541" t="s">
        <v>196</v>
      </c>
      <c r="L147" s="1066">
        <v>45869</v>
      </c>
      <c r="M147" s="1066">
        <v>45874</v>
      </c>
      <c r="N147" s="1477" t="s">
        <v>1874</v>
      </c>
      <c r="O147" s="997"/>
      <c r="P147" s="995" t="s">
        <v>197</v>
      </c>
    </row>
    <row r="148" spans="1:16">
      <c r="A148" s="324">
        <f t="shared" si="2"/>
        <v>141</v>
      </c>
      <c r="B148" s="623" t="s">
        <v>781</v>
      </c>
      <c r="C148" s="324"/>
      <c r="D148" s="324" t="s">
        <v>168</v>
      </c>
      <c r="E148" s="996">
        <v>1.57</v>
      </c>
      <c r="F148" s="996">
        <v>11.05</v>
      </c>
      <c r="G148" s="996">
        <v>115.3</v>
      </c>
      <c r="H148" s="826">
        <v>0.91900000000000004</v>
      </c>
      <c r="I148" s="996">
        <v>0.29899999999999999</v>
      </c>
      <c r="J148" s="324"/>
      <c r="K148" s="1541" t="s">
        <v>196</v>
      </c>
      <c r="L148" s="1066">
        <v>45873</v>
      </c>
      <c r="M148" s="1066">
        <v>45875</v>
      </c>
      <c r="N148" s="1477" t="s">
        <v>1875</v>
      </c>
      <c r="O148" s="997"/>
      <c r="P148" s="995" t="s">
        <v>197</v>
      </c>
    </row>
    <row r="149" spans="1:16">
      <c r="A149" s="324">
        <f t="shared" si="2"/>
        <v>142</v>
      </c>
      <c r="B149" s="784" t="s">
        <v>425</v>
      </c>
      <c r="C149" s="324"/>
      <c r="D149" s="324" t="s">
        <v>168</v>
      </c>
      <c r="E149" s="996">
        <v>1.57</v>
      </c>
      <c r="F149" s="996">
        <v>11.05</v>
      </c>
      <c r="G149" s="996">
        <v>115.3</v>
      </c>
      <c r="H149" s="826">
        <v>0.91900000000000004</v>
      </c>
      <c r="I149" s="996">
        <v>0.29899999999999999</v>
      </c>
      <c r="J149" s="324"/>
      <c r="K149" s="1541" t="s">
        <v>196</v>
      </c>
      <c r="L149" s="1066">
        <v>45870</v>
      </c>
      <c r="M149" s="1066">
        <v>45876</v>
      </c>
      <c r="N149" s="1477" t="s">
        <v>1276</v>
      </c>
      <c r="O149" s="997"/>
      <c r="P149" s="995" t="s">
        <v>197</v>
      </c>
    </row>
    <row r="150" spans="1:16">
      <c r="A150" s="324">
        <f t="shared" si="2"/>
        <v>143</v>
      </c>
      <c r="B150" s="623" t="s">
        <v>167</v>
      </c>
      <c r="C150" s="324"/>
      <c r="D150" s="324" t="s">
        <v>168</v>
      </c>
      <c r="E150" s="996">
        <v>1.57</v>
      </c>
      <c r="F150" s="996">
        <v>11.05</v>
      </c>
      <c r="G150" s="996">
        <v>115.3</v>
      </c>
      <c r="H150" s="826">
        <v>0.91900000000000004</v>
      </c>
      <c r="I150" s="996">
        <v>0.29899999999999999</v>
      </c>
      <c r="J150" s="324"/>
      <c r="K150" s="1541" t="s">
        <v>196</v>
      </c>
      <c r="L150" s="1066">
        <v>45870</v>
      </c>
      <c r="M150" s="1066">
        <v>45876</v>
      </c>
      <c r="N150" s="1477" t="s">
        <v>1598</v>
      </c>
      <c r="P150" s="995" t="s">
        <v>197</v>
      </c>
    </row>
    <row r="151" spans="1:16">
      <c r="A151" s="324">
        <f t="shared" si="2"/>
        <v>144</v>
      </c>
      <c r="B151" s="623" t="s">
        <v>176</v>
      </c>
      <c r="C151" s="324"/>
      <c r="D151" s="324" t="s">
        <v>178</v>
      </c>
      <c r="E151" s="324"/>
      <c r="F151" s="324"/>
      <c r="G151" s="324"/>
      <c r="H151" s="324"/>
      <c r="I151" s="324"/>
      <c r="J151" s="324"/>
      <c r="K151" s="1541" t="s">
        <v>196</v>
      </c>
      <c r="L151" s="1066">
        <v>45870</v>
      </c>
      <c r="M151" s="1066">
        <v>45876</v>
      </c>
      <c r="N151" s="1477" t="s">
        <v>1559</v>
      </c>
      <c r="P151" s="995" t="s">
        <v>197</v>
      </c>
    </row>
    <row r="152" spans="1:16">
      <c r="A152" s="324">
        <f t="shared" si="2"/>
        <v>145</v>
      </c>
      <c r="B152" s="1191" t="s">
        <v>1322</v>
      </c>
      <c r="C152" s="828"/>
      <c r="D152" s="828" t="s">
        <v>101</v>
      </c>
      <c r="E152" s="324">
        <v>1.6</v>
      </c>
      <c r="F152" s="324">
        <v>13.13</v>
      </c>
      <c r="G152" s="324">
        <v>87.25</v>
      </c>
      <c r="H152" s="324">
        <v>1.3740000000000001</v>
      </c>
      <c r="I152" s="324">
        <v>0.501</v>
      </c>
      <c r="J152" s="828"/>
      <c r="K152" s="1542" t="s">
        <v>278</v>
      </c>
      <c r="L152" s="1067">
        <v>45803</v>
      </c>
      <c r="M152" s="1066">
        <v>45876</v>
      </c>
      <c r="N152" s="1477" t="s">
        <v>1874</v>
      </c>
      <c r="P152" s="995" t="s">
        <v>197</v>
      </c>
    </row>
    <row r="153" spans="1:16">
      <c r="A153" s="324">
        <f t="shared" si="2"/>
        <v>146</v>
      </c>
      <c r="B153" s="784" t="s">
        <v>1651</v>
      </c>
      <c r="C153" s="324"/>
      <c r="D153" s="324" t="s">
        <v>109</v>
      </c>
      <c r="E153" s="324"/>
      <c r="F153" s="324"/>
      <c r="G153" s="324"/>
      <c r="H153" s="324"/>
      <c r="I153" s="324"/>
      <c r="J153" s="324"/>
      <c r="K153" s="1541" t="s">
        <v>196</v>
      </c>
      <c r="L153" s="1066">
        <v>45871</v>
      </c>
      <c r="M153" s="1066">
        <v>45877</v>
      </c>
      <c r="N153" s="1477" t="s">
        <v>1958</v>
      </c>
      <c r="O153" s="324"/>
      <c r="P153" s="995" t="s">
        <v>197</v>
      </c>
    </row>
    <row r="154" spans="1:16">
      <c r="A154" s="324">
        <f t="shared" si="2"/>
        <v>147</v>
      </c>
      <c r="B154" s="784" t="s">
        <v>855</v>
      </c>
      <c r="C154" s="324"/>
      <c r="D154" s="324" t="s">
        <v>101</v>
      </c>
      <c r="E154" s="324">
        <v>1.6</v>
      </c>
      <c r="F154" s="324">
        <v>13.13</v>
      </c>
      <c r="G154" s="324">
        <v>87.25</v>
      </c>
      <c r="H154" s="324">
        <v>1.3740000000000001</v>
      </c>
      <c r="I154" s="324">
        <v>0.501</v>
      </c>
      <c r="J154" s="324"/>
      <c r="K154" s="1541" t="s">
        <v>196</v>
      </c>
      <c r="L154" s="1066">
        <v>45870</v>
      </c>
      <c r="M154" s="1066">
        <v>45877</v>
      </c>
      <c r="N154" s="1477" t="s">
        <v>1656</v>
      </c>
      <c r="O154" s="324"/>
      <c r="P154" s="995" t="s">
        <v>197</v>
      </c>
    </row>
    <row r="155" spans="1:16">
      <c r="A155" s="324">
        <f t="shared" si="2"/>
        <v>148</v>
      </c>
      <c r="B155" s="623" t="s">
        <v>783</v>
      </c>
      <c r="C155" s="324"/>
      <c r="D155" s="324" t="s">
        <v>171</v>
      </c>
      <c r="E155" s="996">
        <v>1.86</v>
      </c>
      <c r="F155" s="996">
        <v>12.47</v>
      </c>
      <c r="G155" s="996">
        <v>134.69999999999999</v>
      </c>
      <c r="H155" s="826">
        <v>1.115</v>
      </c>
      <c r="I155" s="996">
        <v>0.29899999999999999</v>
      </c>
      <c r="J155" s="324"/>
      <c r="K155" s="1541" t="s">
        <v>196</v>
      </c>
      <c r="L155" s="1066">
        <v>45875</v>
      </c>
      <c r="M155" s="1066">
        <v>45878</v>
      </c>
      <c r="N155" s="1477" t="s">
        <v>1875</v>
      </c>
      <c r="O155" s="324"/>
      <c r="P155" s="995" t="s">
        <v>197</v>
      </c>
    </row>
    <row r="156" spans="1:16">
      <c r="A156" s="324">
        <f t="shared" si="2"/>
        <v>149</v>
      </c>
      <c r="B156" s="623" t="s">
        <v>147</v>
      </c>
      <c r="C156" s="324"/>
      <c r="D156" s="324" t="s">
        <v>101</v>
      </c>
      <c r="E156" s="996">
        <v>1.6</v>
      </c>
      <c r="F156" s="996">
        <v>13.13</v>
      </c>
      <c r="G156" s="996">
        <v>87.25</v>
      </c>
      <c r="H156" s="996">
        <v>1.3740000000000001</v>
      </c>
      <c r="I156" s="996">
        <v>0.501</v>
      </c>
      <c r="J156" s="324"/>
      <c r="K156" s="1541" t="s">
        <v>196</v>
      </c>
      <c r="L156" s="1066">
        <v>45867</v>
      </c>
      <c r="M156" s="1066">
        <v>45878</v>
      </c>
      <c r="N156" s="1477" t="s">
        <v>1875</v>
      </c>
      <c r="O156" s="324"/>
      <c r="P156" s="995" t="s">
        <v>197</v>
      </c>
    </row>
    <row r="157" spans="1:16">
      <c r="A157" s="324">
        <f t="shared" si="2"/>
        <v>150</v>
      </c>
      <c r="B157" s="623" t="s">
        <v>741</v>
      </c>
      <c r="C157" s="324"/>
      <c r="D157" s="324" t="s">
        <v>171</v>
      </c>
      <c r="E157" s="996">
        <v>1.86</v>
      </c>
      <c r="F157" s="996">
        <v>12.47</v>
      </c>
      <c r="G157" s="996">
        <v>134.69999999999999</v>
      </c>
      <c r="H157" s="826">
        <v>1.115</v>
      </c>
      <c r="I157" s="996">
        <v>0.29899999999999999</v>
      </c>
      <c r="J157" s="324"/>
      <c r="K157" s="1541" t="s">
        <v>196</v>
      </c>
      <c r="L157" s="1066">
        <v>45875</v>
      </c>
      <c r="M157" s="1066">
        <v>45881</v>
      </c>
      <c r="N157" s="1477" t="s">
        <v>1559</v>
      </c>
      <c r="O157" s="324"/>
      <c r="P157" s="995"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41" t="s">
        <v>196</v>
      </c>
      <c r="L158" s="1066">
        <v>45876</v>
      </c>
      <c r="M158" s="1066">
        <v>45881</v>
      </c>
      <c r="N158" s="1477" t="s">
        <v>1871</v>
      </c>
      <c r="O158" s="324"/>
      <c r="P158" s="995" t="s">
        <v>197</v>
      </c>
    </row>
    <row r="159" spans="1:16">
      <c r="A159" s="324">
        <f t="shared" si="2"/>
        <v>152</v>
      </c>
      <c r="B159" s="784" t="s">
        <v>424</v>
      </c>
      <c r="C159" s="324"/>
      <c r="D159" s="324" t="s">
        <v>168</v>
      </c>
      <c r="E159" s="996">
        <v>1.57</v>
      </c>
      <c r="F159" s="996">
        <v>11.05</v>
      </c>
      <c r="G159" s="996">
        <v>115.3</v>
      </c>
      <c r="H159" s="826">
        <v>0.91900000000000004</v>
      </c>
      <c r="I159" s="996">
        <v>0.29899999999999999</v>
      </c>
      <c r="J159" s="324"/>
      <c r="K159" s="1541" t="s">
        <v>196</v>
      </c>
      <c r="L159" s="1066">
        <v>45880</v>
      </c>
      <c r="M159" s="1066">
        <v>45883</v>
      </c>
      <c r="N159" s="1477" t="s">
        <v>1276</v>
      </c>
      <c r="O159" s="997"/>
      <c r="P159" s="995" t="s">
        <v>197</v>
      </c>
    </row>
    <row r="160" spans="1:16">
      <c r="A160" s="324">
        <f t="shared" si="2"/>
        <v>153</v>
      </c>
      <c r="B160" s="623" t="s">
        <v>774</v>
      </c>
      <c r="C160" s="324"/>
      <c r="D160" s="324" t="s">
        <v>171</v>
      </c>
      <c r="E160" s="996">
        <v>1.86</v>
      </c>
      <c r="F160" s="996">
        <v>12.47</v>
      </c>
      <c r="G160" s="996">
        <v>134.69999999999999</v>
      </c>
      <c r="H160" s="826">
        <v>1.115</v>
      </c>
      <c r="I160" s="996">
        <v>0.29899999999999999</v>
      </c>
      <c r="J160" s="324"/>
      <c r="K160" s="1541" t="s">
        <v>196</v>
      </c>
      <c r="L160" s="1066">
        <v>45879</v>
      </c>
      <c r="M160" s="1066">
        <v>45883</v>
      </c>
      <c r="N160" s="1477" t="s">
        <v>1875</v>
      </c>
      <c r="O160" s="997"/>
      <c r="P160" s="995" t="s">
        <v>197</v>
      </c>
    </row>
    <row r="161" spans="1:16">
      <c r="A161" s="324">
        <f t="shared" si="2"/>
        <v>154</v>
      </c>
      <c r="B161" s="623" t="s">
        <v>411</v>
      </c>
      <c r="C161" s="324"/>
      <c r="D161" s="324" t="s">
        <v>101</v>
      </c>
      <c r="E161" s="324">
        <v>1.6</v>
      </c>
      <c r="F161" s="324">
        <v>13.13</v>
      </c>
      <c r="G161" s="324">
        <v>87.25</v>
      </c>
      <c r="H161" s="324">
        <v>1.3740000000000001</v>
      </c>
      <c r="I161" s="324">
        <v>0.501</v>
      </c>
      <c r="J161" s="324"/>
      <c r="K161" s="1541" t="s">
        <v>196</v>
      </c>
      <c r="L161" s="1066">
        <v>45874</v>
      </c>
      <c r="M161" s="1066">
        <v>45883</v>
      </c>
      <c r="N161" s="1477" t="s">
        <v>1874</v>
      </c>
      <c r="O161" s="997"/>
      <c r="P161" s="995" t="s">
        <v>197</v>
      </c>
    </row>
    <row r="162" spans="1:16">
      <c r="A162" s="324">
        <f t="shared" si="2"/>
        <v>155</v>
      </c>
      <c r="B162" s="623" t="s">
        <v>451</v>
      </c>
      <c r="C162" s="324"/>
      <c r="D162" s="324" t="s">
        <v>118</v>
      </c>
      <c r="E162" s="623">
        <v>1.68</v>
      </c>
      <c r="F162" s="623">
        <v>12.41</v>
      </c>
      <c r="G162" s="623">
        <v>143.4</v>
      </c>
      <c r="H162" s="623">
        <v>1.728</v>
      </c>
      <c r="I162" s="623">
        <v>0.41399999999999998</v>
      </c>
      <c r="J162" s="324"/>
      <c r="K162" s="1541" t="s">
        <v>196</v>
      </c>
      <c r="L162" s="1066">
        <v>45874</v>
      </c>
      <c r="M162" s="1066">
        <v>45885</v>
      </c>
      <c r="N162" s="1477" t="s">
        <v>1959</v>
      </c>
      <c r="O162" s="997"/>
      <c r="P162" s="995" t="s">
        <v>197</v>
      </c>
    </row>
    <row r="163" spans="1:16">
      <c r="A163" s="324">
        <f t="shared" si="2"/>
        <v>156</v>
      </c>
      <c r="B163" s="623" t="s">
        <v>1348</v>
      </c>
      <c r="C163" s="324"/>
      <c r="D163" s="324" t="s">
        <v>234</v>
      </c>
      <c r="E163" s="996">
        <v>1.86</v>
      </c>
      <c r="F163" s="996">
        <v>12.47</v>
      </c>
      <c r="G163" s="996">
        <v>134.69999999999999</v>
      </c>
      <c r="H163" s="826">
        <v>1.115</v>
      </c>
      <c r="I163" s="996">
        <v>0.29899999999999999</v>
      </c>
      <c r="J163" s="324"/>
      <c r="K163" s="1541" t="s">
        <v>196</v>
      </c>
      <c r="L163" s="1066">
        <v>45875</v>
      </c>
      <c r="M163" s="1066">
        <v>45885</v>
      </c>
      <c r="N163" s="1477" t="s">
        <v>1598</v>
      </c>
      <c r="O163" s="997"/>
      <c r="P163" s="995" t="s">
        <v>197</v>
      </c>
    </row>
    <row r="164" spans="1:16">
      <c r="A164" s="324">
        <f t="shared" si="2"/>
        <v>157</v>
      </c>
      <c r="B164" s="623" t="s">
        <v>773</v>
      </c>
      <c r="C164" s="324"/>
      <c r="D164" s="324" t="s">
        <v>171</v>
      </c>
      <c r="E164" s="996">
        <v>1.86</v>
      </c>
      <c r="F164" s="996">
        <v>12.47</v>
      </c>
      <c r="G164" s="996">
        <v>134.69999999999999</v>
      </c>
      <c r="H164" s="826">
        <v>1.115</v>
      </c>
      <c r="I164" s="996">
        <v>0.29899999999999999</v>
      </c>
      <c r="J164" s="324"/>
      <c r="K164" s="1541" t="s">
        <v>196</v>
      </c>
      <c r="L164" s="1066">
        <v>45880</v>
      </c>
      <c r="M164" s="1066">
        <v>45886</v>
      </c>
      <c r="N164" s="1477" t="s">
        <v>1875</v>
      </c>
      <c r="O164" s="997"/>
      <c r="P164" s="995" t="s">
        <v>197</v>
      </c>
    </row>
    <row r="165" spans="1:16">
      <c r="A165" s="324">
        <f t="shared" si="2"/>
        <v>158</v>
      </c>
      <c r="B165" s="623" t="s">
        <v>163</v>
      </c>
      <c r="C165" s="324"/>
      <c r="D165" s="324" t="s">
        <v>114</v>
      </c>
      <c r="E165" s="324">
        <v>1.6</v>
      </c>
      <c r="F165" s="324">
        <v>13.13</v>
      </c>
      <c r="G165" s="324">
        <v>87.25</v>
      </c>
      <c r="H165" s="324">
        <v>1.3740000000000001</v>
      </c>
      <c r="I165" s="324">
        <v>0.501</v>
      </c>
      <c r="J165" s="324"/>
      <c r="K165" s="1541" t="s">
        <v>196</v>
      </c>
      <c r="L165" s="1066">
        <v>45872</v>
      </c>
      <c r="M165" s="1066">
        <v>45888</v>
      </c>
      <c r="N165" s="1477" t="s">
        <v>1602</v>
      </c>
      <c r="O165" s="997"/>
      <c r="P165" s="995" t="s">
        <v>197</v>
      </c>
    </row>
    <row r="166" spans="1:16">
      <c r="A166" s="324">
        <f t="shared" si="2"/>
        <v>159</v>
      </c>
      <c r="B166" s="1287" t="s">
        <v>1660</v>
      </c>
      <c r="C166" s="324"/>
      <c r="D166" s="324" t="s">
        <v>101</v>
      </c>
      <c r="E166" s="324">
        <v>1.6</v>
      </c>
      <c r="F166" s="324">
        <v>13.13</v>
      </c>
      <c r="G166" s="324">
        <v>87.25</v>
      </c>
      <c r="H166" s="324">
        <v>1.3740000000000001</v>
      </c>
      <c r="I166" s="324">
        <v>0.501</v>
      </c>
      <c r="J166" s="324"/>
      <c r="K166" s="1541" t="s">
        <v>196</v>
      </c>
      <c r="L166" s="1066">
        <v>45885</v>
      </c>
      <c r="M166" s="1066">
        <v>45888</v>
      </c>
      <c r="N166" s="1477" t="s">
        <v>1598</v>
      </c>
      <c r="O166" s="997"/>
      <c r="P166" s="995"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41" t="s">
        <v>196</v>
      </c>
      <c r="L167" s="1066">
        <v>45879</v>
      </c>
      <c r="M167" s="1066">
        <v>45888</v>
      </c>
      <c r="N167" s="1477" t="s">
        <v>1871</v>
      </c>
      <c r="O167" s="997"/>
      <c r="P167" s="995" t="s">
        <v>197</v>
      </c>
    </row>
    <row r="168" spans="1:16">
      <c r="A168" s="324">
        <f t="shared" si="2"/>
        <v>161</v>
      </c>
      <c r="B168" s="623" t="s">
        <v>854</v>
      </c>
      <c r="C168" s="324"/>
      <c r="D168" s="324" t="s">
        <v>123</v>
      </c>
      <c r="E168" s="996">
        <v>2.0699999999999998</v>
      </c>
      <c r="F168" s="996">
        <v>15.35</v>
      </c>
      <c r="G168" s="996">
        <v>162.6</v>
      </c>
      <c r="H168" s="996">
        <v>1.589</v>
      </c>
      <c r="I168" s="996">
        <v>0.501</v>
      </c>
      <c r="J168" s="324"/>
      <c r="K168" s="1541" t="s">
        <v>196</v>
      </c>
      <c r="L168" s="1066">
        <v>45880</v>
      </c>
      <c r="M168" s="1066">
        <v>45889</v>
      </c>
      <c r="N168" s="1477" t="s">
        <v>1656</v>
      </c>
      <c r="O168" s="324"/>
      <c r="P168" s="995" t="s">
        <v>197</v>
      </c>
    </row>
    <row r="169" spans="1:16">
      <c r="A169" s="324">
        <f t="shared" si="2"/>
        <v>162</v>
      </c>
      <c r="B169" s="623" t="s">
        <v>742</v>
      </c>
      <c r="C169" s="324"/>
      <c r="D169" s="324" t="s">
        <v>171</v>
      </c>
      <c r="E169" s="996">
        <v>1.86</v>
      </c>
      <c r="F169" s="996">
        <v>12.47</v>
      </c>
      <c r="G169" s="996">
        <v>134.69999999999999</v>
      </c>
      <c r="H169" s="826">
        <v>1.115</v>
      </c>
      <c r="I169" s="996">
        <v>0.29899999999999999</v>
      </c>
      <c r="J169" s="324"/>
      <c r="K169" s="1541" t="s">
        <v>196</v>
      </c>
      <c r="L169" s="1066">
        <v>45882</v>
      </c>
      <c r="M169" s="1066">
        <v>45889</v>
      </c>
      <c r="N169" s="1477" t="s">
        <v>1559</v>
      </c>
      <c r="O169" s="324"/>
      <c r="P169" s="995" t="s">
        <v>197</v>
      </c>
    </row>
    <row r="170" spans="1:16">
      <c r="A170" s="324">
        <f t="shared" si="2"/>
        <v>163</v>
      </c>
      <c r="B170" s="623" t="s">
        <v>175</v>
      </c>
      <c r="C170" s="324"/>
      <c r="D170" s="324" t="s">
        <v>101</v>
      </c>
      <c r="E170" s="324">
        <v>1.6</v>
      </c>
      <c r="F170" s="324">
        <v>13.13</v>
      </c>
      <c r="G170" s="324">
        <v>87.25</v>
      </c>
      <c r="H170" s="324">
        <v>1.3740000000000001</v>
      </c>
      <c r="I170" s="324">
        <v>0.501</v>
      </c>
      <c r="J170" s="324"/>
      <c r="K170" s="1541" t="s">
        <v>196</v>
      </c>
      <c r="L170" s="1066">
        <v>45885</v>
      </c>
      <c r="M170" s="1066">
        <v>45889</v>
      </c>
      <c r="N170" s="1477" t="s">
        <v>1875</v>
      </c>
      <c r="O170" s="324"/>
      <c r="P170" s="995" t="s">
        <v>197</v>
      </c>
    </row>
    <row r="171" spans="1:16">
      <c r="A171" s="324">
        <f t="shared" si="2"/>
        <v>164</v>
      </c>
      <c r="B171" s="623" t="s">
        <v>148</v>
      </c>
      <c r="C171" s="324"/>
      <c r="D171" s="324" t="s">
        <v>101</v>
      </c>
      <c r="E171" s="324">
        <v>1.6</v>
      </c>
      <c r="F171" s="324">
        <v>13.13</v>
      </c>
      <c r="G171" s="324">
        <v>87.25</v>
      </c>
      <c r="H171" s="324">
        <v>1.3740000000000001</v>
      </c>
      <c r="I171" s="324">
        <v>0.501</v>
      </c>
      <c r="J171" s="324"/>
      <c r="K171" s="1541" t="s">
        <v>196</v>
      </c>
      <c r="L171" s="1066">
        <v>45881</v>
      </c>
      <c r="M171" s="1066">
        <v>45891</v>
      </c>
      <c r="N171" s="1477" t="s">
        <v>1658</v>
      </c>
      <c r="O171" s="997"/>
      <c r="P171" s="995" t="s">
        <v>197</v>
      </c>
    </row>
    <row r="172" spans="1:16">
      <c r="A172" s="324">
        <f t="shared" si="2"/>
        <v>165</v>
      </c>
      <c r="B172" s="784" t="s">
        <v>1659</v>
      </c>
      <c r="C172" s="324"/>
      <c r="D172" s="324" t="s">
        <v>171</v>
      </c>
      <c r="E172" s="996">
        <v>1.86</v>
      </c>
      <c r="F172" s="996">
        <v>12.47</v>
      </c>
      <c r="G172" s="996">
        <v>134.69999999999999</v>
      </c>
      <c r="H172" s="826">
        <v>1.115</v>
      </c>
      <c r="I172" s="996">
        <v>0.29899999999999999</v>
      </c>
      <c r="J172" s="324"/>
      <c r="K172" s="1541" t="s">
        <v>196</v>
      </c>
      <c r="L172" s="1066">
        <v>45883</v>
      </c>
      <c r="M172" s="1066">
        <v>45891</v>
      </c>
      <c r="N172" s="1477" t="s">
        <v>1874</v>
      </c>
      <c r="O172" s="997"/>
      <c r="P172" s="995" t="s">
        <v>197</v>
      </c>
    </row>
    <row r="173" spans="1:16">
      <c r="A173" s="324">
        <f t="shared" si="2"/>
        <v>166</v>
      </c>
      <c r="B173" s="784" t="s">
        <v>738</v>
      </c>
      <c r="C173" s="324"/>
      <c r="D173" s="324" t="s">
        <v>1653</v>
      </c>
      <c r="E173" s="324"/>
      <c r="F173" s="324"/>
      <c r="G173" s="324"/>
      <c r="H173" s="324"/>
      <c r="I173" s="324"/>
      <c r="J173" s="324"/>
      <c r="K173" s="1541" t="s">
        <v>196</v>
      </c>
      <c r="L173" s="1066">
        <v>45873</v>
      </c>
      <c r="M173" s="1066">
        <v>45892</v>
      </c>
      <c r="N173" s="1477" t="s">
        <v>1679</v>
      </c>
      <c r="O173" s="997"/>
      <c r="P173" s="995" t="s">
        <v>197</v>
      </c>
    </row>
    <row r="174" spans="1:16">
      <c r="A174" s="324">
        <f t="shared" si="2"/>
        <v>167</v>
      </c>
      <c r="B174" s="1287" t="s">
        <v>760</v>
      </c>
      <c r="C174" s="324"/>
      <c r="D174" s="324" t="s">
        <v>168</v>
      </c>
      <c r="E174" s="996">
        <v>1.57</v>
      </c>
      <c r="F174" s="996">
        <v>11.05</v>
      </c>
      <c r="G174" s="996">
        <v>115.3</v>
      </c>
      <c r="H174" s="826">
        <v>0.91900000000000004</v>
      </c>
      <c r="I174" s="996">
        <v>0.29899999999999999</v>
      </c>
      <c r="J174" s="324"/>
      <c r="K174" s="1541" t="s">
        <v>196</v>
      </c>
      <c r="L174" s="1066">
        <v>45889</v>
      </c>
      <c r="M174" s="1066">
        <v>45892</v>
      </c>
      <c r="N174" s="1477" t="s">
        <v>1598</v>
      </c>
      <c r="O174" s="997"/>
      <c r="P174" s="995" t="s">
        <v>197</v>
      </c>
    </row>
    <row r="175" spans="1:16">
      <c r="A175" s="324">
        <f t="shared" si="2"/>
        <v>168</v>
      </c>
      <c r="B175" s="623" t="s">
        <v>766</v>
      </c>
      <c r="C175" s="324"/>
      <c r="D175" s="324" t="s">
        <v>168</v>
      </c>
      <c r="E175" s="996">
        <v>1.57</v>
      </c>
      <c r="F175" s="996">
        <v>11.05</v>
      </c>
      <c r="G175" s="996">
        <v>115.3</v>
      </c>
      <c r="H175" s="826">
        <v>0.91900000000000004</v>
      </c>
      <c r="I175" s="996">
        <v>0.29899999999999999</v>
      </c>
      <c r="J175" s="324"/>
      <c r="K175" s="1541" t="s">
        <v>196</v>
      </c>
      <c r="L175" s="1066">
        <v>45890</v>
      </c>
      <c r="M175" s="1066">
        <v>45892</v>
      </c>
      <c r="N175" s="1477" t="s">
        <v>1875</v>
      </c>
      <c r="P175" s="995"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41" t="s">
        <v>196</v>
      </c>
      <c r="L176" s="1066">
        <v>45874</v>
      </c>
      <c r="M176" s="1066">
        <v>45893</v>
      </c>
      <c r="N176" s="1477" t="s">
        <v>1680</v>
      </c>
      <c r="O176" s="997"/>
      <c r="P176" s="995" t="s">
        <v>197</v>
      </c>
    </row>
    <row r="177" spans="1:16133">
      <c r="A177" s="324">
        <f t="shared" si="2"/>
        <v>170</v>
      </c>
      <c r="B177" s="623" t="s">
        <v>336</v>
      </c>
      <c r="C177" s="324"/>
      <c r="D177" s="324" t="s">
        <v>168</v>
      </c>
      <c r="E177" s="996">
        <v>1.57</v>
      </c>
      <c r="F177" s="996">
        <v>11.05</v>
      </c>
      <c r="G177" s="996">
        <v>115.3</v>
      </c>
      <c r="H177" s="826">
        <v>0.91900000000000004</v>
      </c>
      <c r="I177" s="996">
        <v>0.29899999999999999</v>
      </c>
      <c r="J177" s="324"/>
      <c r="K177" s="1541" t="s">
        <v>196</v>
      </c>
      <c r="L177" s="1066">
        <v>45885</v>
      </c>
      <c r="M177" s="1066">
        <v>45893</v>
      </c>
      <c r="N177" s="1477" t="s">
        <v>1678</v>
      </c>
      <c r="O177" s="997"/>
      <c r="P177" s="995" t="s">
        <v>197</v>
      </c>
    </row>
    <row r="178" spans="1:16133">
      <c r="A178" s="324">
        <f t="shared" si="2"/>
        <v>171</v>
      </c>
      <c r="B178" s="623" t="s">
        <v>744</v>
      </c>
      <c r="C178" s="324"/>
      <c r="D178" s="324" t="s">
        <v>168</v>
      </c>
      <c r="E178" s="996">
        <v>1.57</v>
      </c>
      <c r="F178" s="996">
        <v>11.05</v>
      </c>
      <c r="G178" s="996">
        <v>115.3</v>
      </c>
      <c r="H178" s="826">
        <v>0.91900000000000004</v>
      </c>
      <c r="I178" s="996">
        <v>0.29899999999999999</v>
      </c>
      <c r="J178" s="324"/>
      <c r="K178" s="1541" t="s">
        <v>196</v>
      </c>
      <c r="L178" s="1066">
        <v>45889</v>
      </c>
      <c r="M178" s="1066">
        <v>45894</v>
      </c>
      <c r="N178" s="1477" t="s">
        <v>1559</v>
      </c>
      <c r="O178" s="997"/>
      <c r="P178" s="995" t="s">
        <v>197</v>
      </c>
    </row>
    <row r="179" spans="1:16133">
      <c r="A179" s="324">
        <f t="shared" si="2"/>
        <v>172</v>
      </c>
      <c r="B179" s="1191" t="s">
        <v>767</v>
      </c>
      <c r="C179" s="828"/>
      <c r="D179" s="828" t="s">
        <v>168</v>
      </c>
      <c r="E179" s="996">
        <v>1.57</v>
      </c>
      <c r="F179" s="996">
        <v>11.05</v>
      </c>
      <c r="G179" s="996">
        <v>115.3</v>
      </c>
      <c r="H179" s="826">
        <v>0.91900000000000004</v>
      </c>
      <c r="I179" s="996">
        <v>0.29899999999999999</v>
      </c>
      <c r="J179" s="828"/>
      <c r="K179" s="1542" t="s">
        <v>196</v>
      </c>
      <c r="L179" s="1067">
        <v>45891</v>
      </c>
      <c r="M179" s="1066">
        <v>45894</v>
      </c>
      <c r="N179" s="1477" t="s">
        <v>1875</v>
      </c>
      <c r="P179" s="995" t="s">
        <v>197</v>
      </c>
    </row>
    <row r="180" spans="1:16133" s="1288" customFormat="1">
      <c r="A180" s="324">
        <f t="shared" si="2"/>
        <v>173</v>
      </c>
      <c r="B180" s="623" t="s">
        <v>1344</v>
      </c>
      <c r="C180" s="324"/>
      <c r="D180" s="324" t="s">
        <v>171</v>
      </c>
      <c r="E180" s="996">
        <v>1.86</v>
      </c>
      <c r="F180" s="996">
        <v>12.47</v>
      </c>
      <c r="G180" s="996">
        <v>134.69999999999999</v>
      </c>
      <c r="H180" s="826">
        <v>1.115</v>
      </c>
      <c r="I180" s="996">
        <v>0.29899999999999999</v>
      </c>
      <c r="J180" s="324"/>
      <c r="K180" s="1541" t="s">
        <v>196</v>
      </c>
      <c r="L180" s="1066">
        <v>45893</v>
      </c>
      <c r="M180" s="1066">
        <v>45895</v>
      </c>
      <c r="N180" s="1477" t="s">
        <v>1598</v>
      </c>
      <c r="O180" s="997"/>
      <c r="P180" s="995" t="s">
        <v>197</v>
      </c>
      <c r="Q180" s="830"/>
      <c r="R180" s="830"/>
      <c r="S180" s="830"/>
      <c r="T180" s="830"/>
      <c r="U180" s="830"/>
      <c r="V180" s="127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row>
    <row r="181" spans="1:16133">
      <c r="A181" s="324">
        <f t="shared" si="2"/>
        <v>174</v>
      </c>
      <c r="B181" s="623" t="s">
        <v>313</v>
      </c>
      <c r="C181" s="324"/>
      <c r="D181" s="1282" t="s">
        <v>228</v>
      </c>
      <c r="E181" s="996">
        <v>1.86</v>
      </c>
      <c r="F181" s="996">
        <v>12.47</v>
      </c>
      <c r="G181" s="996">
        <v>134.69999999999999</v>
      </c>
      <c r="H181" s="826">
        <v>1.115</v>
      </c>
      <c r="I181" s="996">
        <v>0.29899999999999999</v>
      </c>
      <c r="J181" s="623"/>
      <c r="K181" s="1582" t="s">
        <v>196</v>
      </c>
      <c r="L181" s="1065">
        <v>45889</v>
      </c>
      <c r="M181" s="1065">
        <v>45895</v>
      </c>
      <c r="N181" s="1477" t="s">
        <v>1677</v>
      </c>
      <c r="O181" s="997"/>
      <c r="P181" s="995" t="s">
        <v>197</v>
      </c>
      <c r="V181" s="1288"/>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V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R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N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J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F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B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X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T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P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L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H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D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Z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V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R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N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J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F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B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X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T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P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L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H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D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Z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V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R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N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J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F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B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X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T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P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L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H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D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Z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V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R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N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J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F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B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X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T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P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L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H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D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Z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V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R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N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J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F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B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X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T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P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L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H181" s="1288"/>
      <c r="WVI181" s="1288"/>
      <c r="WVJ181" s="1288"/>
      <c r="WVK181" s="1288"/>
      <c r="WVL181" s="1288"/>
      <c r="WVM181" s="1288"/>
    </row>
    <row r="182" spans="1:16133" s="1288" customFormat="1">
      <c r="A182" s="324">
        <f t="shared" si="2"/>
        <v>175</v>
      </c>
      <c r="B182" s="623" t="s">
        <v>311</v>
      </c>
      <c r="C182" s="324"/>
      <c r="D182" s="1282" t="s">
        <v>168</v>
      </c>
      <c r="E182" s="996">
        <v>1.57</v>
      </c>
      <c r="F182" s="996">
        <v>11.05</v>
      </c>
      <c r="G182" s="996">
        <v>115.3</v>
      </c>
      <c r="H182" s="826">
        <v>0.91900000000000004</v>
      </c>
      <c r="I182" s="996">
        <v>0.29899999999999999</v>
      </c>
      <c r="J182" s="623"/>
      <c r="K182" s="1582" t="s">
        <v>196</v>
      </c>
      <c r="L182" s="1065">
        <v>45885</v>
      </c>
      <c r="M182" s="1065">
        <v>45896</v>
      </c>
      <c r="N182" s="1477" t="s">
        <v>1677</v>
      </c>
      <c r="O182" s="997"/>
      <c r="P182" s="995" t="s">
        <v>197</v>
      </c>
      <c r="Q182" s="830"/>
      <c r="R182" s="830"/>
      <c r="S182" s="830"/>
      <c r="T182" s="830"/>
      <c r="U182" s="830"/>
      <c r="IU182" s="1279"/>
      <c r="SQ182" s="1279"/>
      <c r="ACM182" s="1279"/>
      <c r="AMI182" s="1279"/>
      <c r="AWE182" s="1279"/>
      <c r="BGA182" s="1279"/>
      <c r="BPW182" s="1279"/>
      <c r="BZS182" s="1279"/>
      <c r="CJO182" s="1279"/>
      <c r="CTK182" s="1279"/>
      <c r="DDG182" s="1279"/>
      <c r="DNC182" s="1279"/>
      <c r="DWY182" s="1279"/>
      <c r="EGU182" s="1279"/>
      <c r="EQQ182" s="1279"/>
      <c r="FAM182" s="1279"/>
      <c r="FKI182" s="1279"/>
      <c r="FUE182" s="1279"/>
      <c r="GEA182" s="1279"/>
      <c r="GNW182" s="1279"/>
      <c r="GXS182" s="1279"/>
      <c r="HHO182" s="1279"/>
      <c r="HRK182" s="1279"/>
      <c r="IBG182" s="1279"/>
      <c r="ILC182" s="1279"/>
      <c r="IUY182" s="1279"/>
      <c r="JEU182" s="1279"/>
      <c r="JOQ182" s="1279"/>
      <c r="JYM182" s="1279"/>
      <c r="KII182" s="1279"/>
      <c r="KSE182" s="1279"/>
      <c r="LCA182" s="1279"/>
      <c r="LLW182" s="1279"/>
      <c r="LVS182" s="1279"/>
      <c r="MFO182" s="1279"/>
      <c r="MPK182" s="1279"/>
      <c r="MZG182" s="1279"/>
      <c r="NJC182" s="1279"/>
      <c r="NSY182" s="1279"/>
      <c r="OCU182" s="1279"/>
      <c r="OMQ182" s="1279"/>
      <c r="OWM182" s="1279"/>
      <c r="PGI182" s="1279"/>
      <c r="PQE182" s="1279"/>
      <c r="QAA182" s="1279"/>
      <c r="QJW182" s="1279"/>
      <c r="QTS182" s="1279"/>
      <c r="RDO182" s="1279"/>
      <c r="RNK182" s="1279"/>
      <c r="RXG182" s="1279"/>
      <c r="SHC182" s="1279"/>
      <c r="SQY182" s="1279"/>
      <c r="TAU182" s="1279"/>
      <c r="TKQ182" s="1279"/>
      <c r="TUM182" s="1279"/>
      <c r="UEI182" s="1279"/>
      <c r="UOE182" s="1279"/>
      <c r="UYA182" s="1279"/>
      <c r="VHW182" s="1279"/>
      <c r="VRS182" s="1279"/>
      <c r="WBO182" s="1279"/>
      <c r="WLK182" s="1279"/>
      <c r="WVG182" s="1279"/>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41" t="s">
        <v>196</v>
      </c>
      <c r="L183" s="1066">
        <v>45891</v>
      </c>
      <c r="M183" s="1066">
        <v>45897</v>
      </c>
      <c r="N183" s="1477" t="s">
        <v>1875</v>
      </c>
      <c r="O183" s="997"/>
      <c r="P183" s="995"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41" t="s">
        <v>196</v>
      </c>
      <c r="L184" s="1066">
        <v>45887</v>
      </c>
      <c r="M184" s="1066">
        <v>45897</v>
      </c>
      <c r="N184" s="1477" t="s">
        <v>1871</v>
      </c>
      <c r="P184" s="995"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41" t="s">
        <v>196</v>
      </c>
      <c r="L185" s="1066">
        <v>45893</v>
      </c>
      <c r="M185" s="1066">
        <v>45898</v>
      </c>
      <c r="N185" s="1477" t="s">
        <v>1679</v>
      </c>
      <c r="O185" s="997"/>
      <c r="P185" s="995" t="s">
        <v>197</v>
      </c>
    </row>
    <row r="186" spans="1:16133">
      <c r="A186" s="324">
        <f t="shared" si="2"/>
        <v>179</v>
      </c>
      <c r="B186" s="623" t="s">
        <v>1343</v>
      </c>
      <c r="C186" s="324"/>
      <c r="D186" s="324" t="s">
        <v>234</v>
      </c>
      <c r="E186" s="996">
        <v>1.86</v>
      </c>
      <c r="F186" s="996">
        <v>12.47</v>
      </c>
      <c r="G186" s="996">
        <v>134.69999999999999</v>
      </c>
      <c r="H186" s="826">
        <v>1.115</v>
      </c>
      <c r="I186" s="996">
        <v>0.29899999999999999</v>
      </c>
      <c r="J186" s="324"/>
      <c r="K186" s="1541" t="s">
        <v>196</v>
      </c>
      <c r="L186" s="1066">
        <v>45894</v>
      </c>
      <c r="M186" s="1066">
        <v>45898</v>
      </c>
      <c r="N186" s="1477" t="s">
        <v>1598</v>
      </c>
      <c r="O186" s="997"/>
      <c r="P186" s="995" t="s">
        <v>197</v>
      </c>
    </row>
    <row r="187" spans="1:16133" s="1288" customFormat="1">
      <c r="A187" s="324">
        <f t="shared" si="2"/>
        <v>180</v>
      </c>
      <c r="B187" s="623" t="s">
        <v>454</v>
      </c>
      <c r="C187" s="324"/>
      <c r="D187" s="324" t="s">
        <v>168</v>
      </c>
      <c r="E187" s="996">
        <v>1.57</v>
      </c>
      <c r="F187" s="996">
        <v>11.05</v>
      </c>
      <c r="G187" s="996">
        <v>115.3</v>
      </c>
      <c r="H187" s="826">
        <v>0.91900000000000004</v>
      </c>
      <c r="I187" s="996">
        <v>0.29899999999999999</v>
      </c>
      <c r="J187" s="324"/>
      <c r="K187" s="1541" t="s">
        <v>196</v>
      </c>
      <c r="L187" s="1066">
        <v>45891</v>
      </c>
      <c r="M187" s="1066">
        <v>45900</v>
      </c>
      <c r="N187" s="1477" t="s">
        <v>1676</v>
      </c>
      <c r="O187" s="997"/>
      <c r="P187" s="995" t="s">
        <v>197</v>
      </c>
      <c r="Q187" s="830"/>
      <c r="R187" s="830"/>
      <c r="S187" s="830"/>
      <c r="T187" s="830"/>
      <c r="U187" s="830"/>
      <c r="V187" s="127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row>
    <row r="188" spans="1:16133">
      <c r="A188" s="324">
        <f t="shared" si="2"/>
        <v>181</v>
      </c>
      <c r="B188" s="623" t="s">
        <v>746</v>
      </c>
      <c r="C188" s="324"/>
      <c r="D188" s="324" t="s">
        <v>168</v>
      </c>
      <c r="E188" s="996">
        <v>1.57</v>
      </c>
      <c r="F188" s="996">
        <v>11.05</v>
      </c>
      <c r="G188" s="996">
        <v>115.3</v>
      </c>
      <c r="H188" s="826">
        <v>0.91900000000000004</v>
      </c>
      <c r="I188" s="996">
        <v>0.29899999999999999</v>
      </c>
      <c r="J188" s="324"/>
      <c r="K188" s="1541" t="s">
        <v>196</v>
      </c>
      <c r="L188" s="1066">
        <v>45895</v>
      </c>
      <c r="M188" s="1066">
        <v>45900</v>
      </c>
      <c r="N188" s="1477" t="s">
        <v>1559</v>
      </c>
      <c r="O188" s="997"/>
      <c r="P188" s="995" t="s">
        <v>197</v>
      </c>
    </row>
    <row r="189" spans="1:16133">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41" t="s">
        <v>196</v>
      </c>
      <c r="L189" s="1066">
        <v>45894</v>
      </c>
      <c r="M189" s="1066">
        <v>45900</v>
      </c>
      <c r="N189" s="1477" t="s">
        <v>1656</v>
      </c>
      <c r="O189" s="997"/>
      <c r="P189" s="995" t="s">
        <v>197</v>
      </c>
    </row>
    <row r="190" spans="1:16133">
      <c r="A190" s="324">
        <f t="shared" si="2"/>
        <v>183</v>
      </c>
      <c r="B190" s="623" t="s">
        <v>768</v>
      </c>
      <c r="C190" s="1290"/>
      <c r="D190" s="324" t="s">
        <v>168</v>
      </c>
      <c r="E190" s="996">
        <v>1.57</v>
      </c>
      <c r="F190" s="996">
        <v>11.05</v>
      </c>
      <c r="G190" s="996">
        <v>115.3</v>
      </c>
      <c r="H190" s="826">
        <v>0.91900000000000004</v>
      </c>
      <c r="I190" s="996">
        <v>0.29899999999999999</v>
      </c>
      <c r="J190" s="324"/>
      <c r="K190" s="1541" t="s">
        <v>196</v>
      </c>
      <c r="L190" s="1066">
        <v>45895</v>
      </c>
      <c r="M190" s="1066">
        <v>45900</v>
      </c>
      <c r="N190" s="1477" t="s">
        <v>1875</v>
      </c>
      <c r="O190" s="997"/>
      <c r="P190" s="995" t="s">
        <v>197</v>
      </c>
    </row>
    <row r="191" spans="1:16133">
      <c r="A191" s="324">
        <f t="shared" si="2"/>
        <v>184</v>
      </c>
      <c r="B191" s="784" t="s">
        <v>1662</v>
      </c>
      <c r="C191" s="1290"/>
      <c r="D191" s="324" t="s">
        <v>174</v>
      </c>
      <c r="E191" s="623">
        <v>1.46</v>
      </c>
      <c r="F191" s="623">
        <v>15.22</v>
      </c>
      <c r="G191" s="623">
        <v>82</v>
      </c>
      <c r="H191" s="623">
        <v>1.7230000000000001</v>
      </c>
      <c r="I191" s="324">
        <f>0.162+0.414</f>
        <v>0.57599999999999996</v>
      </c>
      <c r="J191" s="324"/>
      <c r="K191" s="1541" t="s">
        <v>196</v>
      </c>
      <c r="L191" s="1066">
        <v>45527</v>
      </c>
      <c r="M191" s="1066">
        <v>45900</v>
      </c>
      <c r="N191" s="1477" t="s">
        <v>1276</v>
      </c>
      <c r="O191" s="997"/>
      <c r="P191" s="995" t="s">
        <v>197</v>
      </c>
    </row>
    <row r="192" spans="1:16133">
      <c r="A192" s="324">
        <f t="shared" si="2"/>
        <v>185</v>
      </c>
      <c r="B192" s="623" t="s">
        <v>1291</v>
      </c>
      <c r="C192" s="1291"/>
      <c r="D192" s="828" t="s">
        <v>101</v>
      </c>
      <c r="E192" s="324">
        <v>1.6</v>
      </c>
      <c r="F192" s="324">
        <v>13.13</v>
      </c>
      <c r="G192" s="324">
        <v>87.25</v>
      </c>
      <c r="H192" s="324">
        <v>1.3740000000000001</v>
      </c>
      <c r="I192" s="324">
        <v>0.501</v>
      </c>
      <c r="J192" s="828"/>
      <c r="K192" s="1542" t="s">
        <v>278</v>
      </c>
      <c r="L192" s="1067">
        <v>45891</v>
      </c>
      <c r="M192" s="1067">
        <v>45900</v>
      </c>
      <c r="N192" s="1477" t="s">
        <v>1685</v>
      </c>
      <c r="O192" s="1286"/>
      <c r="P192" s="998" t="s">
        <v>197</v>
      </c>
    </row>
    <row r="193" spans="1:16133">
      <c r="A193" s="324">
        <f t="shared" si="2"/>
        <v>186</v>
      </c>
      <c r="B193" s="784" t="s">
        <v>157</v>
      </c>
      <c r="C193" s="1290"/>
      <c r="D193" s="324" t="s">
        <v>153</v>
      </c>
      <c r="E193" s="324">
        <v>1.68</v>
      </c>
      <c r="F193" s="324">
        <v>12.41</v>
      </c>
      <c r="G193" s="324">
        <v>143.4</v>
      </c>
      <c r="H193" s="324">
        <v>1.728</v>
      </c>
      <c r="I193" s="324">
        <v>0.41399999999999998</v>
      </c>
      <c r="J193" s="623"/>
      <c r="K193" s="1582" t="s">
        <v>196</v>
      </c>
      <c r="L193" s="1065">
        <v>45892</v>
      </c>
      <c r="M193" s="1588">
        <v>45900</v>
      </c>
      <c r="N193" s="1477" t="s">
        <v>1874</v>
      </c>
      <c r="O193" s="324"/>
      <c r="P193" s="998" t="s">
        <v>197</v>
      </c>
    </row>
    <row r="194" spans="1:16133">
      <c r="A194" s="324">
        <f t="shared" si="2"/>
        <v>187</v>
      </c>
      <c r="B194" s="623" t="s">
        <v>314</v>
      </c>
      <c r="C194" s="1290"/>
      <c r="D194" s="1282" t="s">
        <v>228</v>
      </c>
      <c r="E194" s="996">
        <v>1.86</v>
      </c>
      <c r="F194" s="996">
        <v>12.47</v>
      </c>
      <c r="G194" s="996">
        <v>134.69999999999999</v>
      </c>
      <c r="H194" s="826">
        <v>1.115</v>
      </c>
      <c r="I194" s="996">
        <v>0.29899999999999999</v>
      </c>
      <c r="J194" s="623"/>
      <c r="K194" s="1582" t="s">
        <v>196</v>
      </c>
      <c r="L194" s="1065">
        <v>45895</v>
      </c>
      <c r="M194" s="1588">
        <v>45900</v>
      </c>
      <c r="N194" s="1477" t="s">
        <v>1677</v>
      </c>
      <c r="O194" s="324"/>
      <c r="P194" s="998" t="s">
        <v>197</v>
      </c>
      <c r="V194" s="1288"/>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V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R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N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J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F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B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X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T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P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L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H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D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Z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V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R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N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J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F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B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X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T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P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L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H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D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Z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V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R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N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J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F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B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X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T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P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L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H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D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Z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V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R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N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J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F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B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X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T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P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L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H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D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Z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V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R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N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J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F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B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X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T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P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L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H194" s="1288"/>
      <c r="WVI194" s="1288"/>
      <c r="WVJ194" s="1288"/>
      <c r="WVK194" s="1288"/>
      <c r="WVL194" s="1288"/>
      <c r="WVM194" s="1288"/>
    </row>
    <row r="195" spans="1:16133" s="1288" customFormat="1">
      <c r="A195" s="1282">
        <f t="shared" si="2"/>
        <v>188</v>
      </c>
      <c r="B195" s="1292" t="s">
        <v>164</v>
      </c>
      <c r="C195" s="1598"/>
      <c r="D195" s="1282" t="s">
        <v>111</v>
      </c>
      <c r="E195" s="1282">
        <f>1.81+1.12</f>
        <v>2.93</v>
      </c>
      <c r="F195" s="1282">
        <f>8.16+12.18</f>
        <v>20.34</v>
      </c>
      <c r="G195" s="1282">
        <f>79.95+144.9</f>
        <v>224.85000000000002</v>
      </c>
      <c r="H195" s="1282">
        <f>1.476+1.188</f>
        <v>2.6639999999999997</v>
      </c>
      <c r="I195" s="1282">
        <f>(265.195+236.256)/1000</f>
        <v>0.50145099999999998</v>
      </c>
      <c r="J195" s="1282"/>
      <c r="K195" s="1595" t="s">
        <v>196</v>
      </c>
      <c r="L195" s="1281">
        <v>45900</v>
      </c>
      <c r="M195" s="1281">
        <v>45904</v>
      </c>
      <c r="N195" s="1592" t="s">
        <v>1679</v>
      </c>
      <c r="O195" s="1596"/>
      <c r="P195" s="1194" t="s">
        <v>197</v>
      </c>
      <c r="Q195" s="830"/>
      <c r="R195" s="830"/>
      <c r="S195" s="830"/>
      <c r="T195" s="830"/>
      <c r="U195" s="830"/>
    </row>
    <row r="196" spans="1:16133">
      <c r="A196" s="324">
        <f t="shared" si="2"/>
        <v>189</v>
      </c>
      <c r="B196" s="623" t="s">
        <v>1686</v>
      </c>
      <c r="C196" s="1291"/>
      <c r="D196" s="828" t="s">
        <v>123</v>
      </c>
      <c r="E196" s="828"/>
      <c r="F196" s="828"/>
      <c r="G196" s="828"/>
      <c r="H196" s="828"/>
      <c r="I196" s="828"/>
      <c r="J196" s="996" t="s">
        <v>440</v>
      </c>
      <c r="K196" s="1542" t="s">
        <v>196</v>
      </c>
      <c r="L196" s="1066">
        <v>45898</v>
      </c>
      <c r="M196" s="1066">
        <v>45905</v>
      </c>
      <c r="N196" s="1477" t="s">
        <v>1875</v>
      </c>
      <c r="O196" s="997"/>
      <c r="P196" s="998" t="s">
        <v>197</v>
      </c>
    </row>
    <row r="197" spans="1:16133">
      <c r="A197" s="324">
        <f t="shared" si="2"/>
        <v>190</v>
      </c>
      <c r="B197" s="1293" t="s">
        <v>801</v>
      </c>
      <c r="C197" s="1291"/>
      <c r="D197" s="828" t="s">
        <v>168</v>
      </c>
      <c r="E197" s="996">
        <v>1.57</v>
      </c>
      <c r="F197" s="996">
        <v>11.05</v>
      </c>
      <c r="G197" s="996">
        <v>115.3</v>
      </c>
      <c r="H197" s="826">
        <v>0.91900000000000004</v>
      </c>
      <c r="I197" s="996">
        <v>0.29899999999999999</v>
      </c>
      <c r="J197" s="828"/>
      <c r="K197" s="1542" t="s">
        <v>196</v>
      </c>
      <c r="L197" s="1067">
        <v>45901</v>
      </c>
      <c r="M197" s="1067">
        <v>45905</v>
      </c>
      <c r="N197" s="1477" t="s">
        <v>1871</v>
      </c>
      <c r="O197" s="1286"/>
      <c r="P197" s="998" t="s">
        <v>197</v>
      </c>
    </row>
    <row r="198" spans="1:16133" s="1288" customFormat="1">
      <c r="A198" s="324">
        <f t="shared" si="2"/>
        <v>191</v>
      </c>
      <c r="B198" s="623" t="s">
        <v>727</v>
      </c>
      <c r="C198" s="324"/>
      <c r="D198" s="324" t="s">
        <v>168</v>
      </c>
      <c r="E198" s="996">
        <v>1.57</v>
      </c>
      <c r="F198" s="996">
        <v>11.05</v>
      </c>
      <c r="G198" s="996">
        <v>115.3</v>
      </c>
      <c r="H198" s="826">
        <v>0.91900000000000004</v>
      </c>
      <c r="I198" s="996">
        <v>0.29899999999999999</v>
      </c>
      <c r="J198" s="324"/>
      <c r="K198" s="1542" t="s">
        <v>196</v>
      </c>
      <c r="L198" s="1066">
        <v>45905</v>
      </c>
      <c r="M198" s="1066">
        <v>45910</v>
      </c>
      <c r="N198" s="1477" t="s">
        <v>1656</v>
      </c>
      <c r="O198" s="324"/>
      <c r="P198" s="998" t="s">
        <v>197</v>
      </c>
      <c r="Q198" s="830"/>
      <c r="R198" s="830"/>
      <c r="S198" s="830"/>
      <c r="T198" s="830"/>
      <c r="U198" s="830"/>
      <c r="V198" s="127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row>
    <row r="199" spans="1:16133">
      <c r="A199" s="324">
        <f t="shared" si="2"/>
        <v>192</v>
      </c>
      <c r="B199" s="623" t="s">
        <v>1089</v>
      </c>
      <c r="C199" s="324"/>
      <c r="D199" s="1282" t="s">
        <v>118</v>
      </c>
      <c r="E199" s="623">
        <v>1.68</v>
      </c>
      <c r="F199" s="623">
        <v>12.41</v>
      </c>
      <c r="G199" s="623">
        <v>143.4</v>
      </c>
      <c r="H199" s="623">
        <v>1.728</v>
      </c>
      <c r="I199" s="623">
        <v>0.41399999999999998</v>
      </c>
      <c r="J199" s="623"/>
      <c r="K199" s="1587" t="s">
        <v>196</v>
      </c>
      <c r="L199" s="1065">
        <v>45903</v>
      </c>
      <c r="M199" s="1065">
        <v>45910</v>
      </c>
      <c r="N199" s="1477" t="s">
        <v>1677</v>
      </c>
      <c r="O199" s="324"/>
      <c r="P199" s="998" t="s">
        <v>197</v>
      </c>
      <c r="V199" s="1288"/>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V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R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N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J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F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B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X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T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P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L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H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D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Z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V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R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N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J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F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B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X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T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P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L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H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D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Z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V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R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N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J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F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B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X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T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P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L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H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D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Z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V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R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N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J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F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B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X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T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P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L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H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D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Z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V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R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N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J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F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B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X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T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P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L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H199" s="1288"/>
      <c r="WVI199" s="1288"/>
      <c r="WVJ199" s="1288"/>
      <c r="WVK199" s="1288"/>
      <c r="WVL199" s="1288"/>
      <c r="WVM199" s="1288"/>
    </row>
    <row r="200" spans="1:16133">
      <c r="A200" s="324">
        <f t="shared" si="2"/>
        <v>193</v>
      </c>
      <c r="B200" s="623" t="s">
        <v>137</v>
      </c>
      <c r="C200" s="324"/>
      <c r="D200" s="324" t="s">
        <v>109</v>
      </c>
      <c r="E200" s="324">
        <v>2.0699999999999998</v>
      </c>
      <c r="F200" s="324">
        <v>15.35</v>
      </c>
      <c r="G200" s="324"/>
      <c r="H200" s="324">
        <v>1.589</v>
      </c>
      <c r="I200" s="324">
        <v>0.501</v>
      </c>
      <c r="J200" s="324"/>
      <c r="K200" s="1542" t="s">
        <v>196</v>
      </c>
      <c r="L200" s="1066">
        <v>45905</v>
      </c>
      <c r="M200" s="1066">
        <v>45912</v>
      </c>
      <c r="N200" s="1477" t="s">
        <v>1875</v>
      </c>
      <c r="O200" s="324"/>
      <c r="P200" s="998"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42" t="s">
        <v>196</v>
      </c>
      <c r="L201" s="1066">
        <v>45904</v>
      </c>
      <c r="M201" s="1066">
        <v>45912</v>
      </c>
      <c r="N201" s="1477" t="s">
        <v>1276</v>
      </c>
      <c r="O201" s="324"/>
      <c r="P201" s="998" t="s">
        <v>197</v>
      </c>
    </row>
    <row r="202" spans="1:16133">
      <c r="A202" s="324">
        <f t="shared" si="8"/>
        <v>195</v>
      </c>
      <c r="B202" s="623" t="s">
        <v>1272</v>
      </c>
      <c r="C202" s="324"/>
      <c r="D202" s="324" t="s">
        <v>168</v>
      </c>
      <c r="E202" s="996">
        <v>1.57</v>
      </c>
      <c r="F202" s="996">
        <v>11.05</v>
      </c>
      <c r="G202" s="996">
        <v>115.3</v>
      </c>
      <c r="H202" s="826">
        <v>0.91900000000000004</v>
      </c>
      <c r="I202" s="996">
        <v>0.29899999999999999</v>
      </c>
      <c r="J202" s="324"/>
      <c r="K202" s="1542" t="s">
        <v>196</v>
      </c>
      <c r="L202" s="1066">
        <v>45906</v>
      </c>
      <c r="M202" s="1066">
        <v>45914</v>
      </c>
      <c r="N202" s="1477" t="s">
        <v>1871</v>
      </c>
      <c r="O202" s="997"/>
      <c r="P202" s="998" t="s">
        <v>197</v>
      </c>
    </row>
    <row r="203" spans="1:16133">
      <c r="A203" s="324">
        <f t="shared" si="8"/>
        <v>196</v>
      </c>
      <c r="B203" s="623" t="s">
        <v>1687</v>
      </c>
      <c r="C203" s="324"/>
      <c r="D203" s="324" t="s">
        <v>1688</v>
      </c>
      <c r="E203" s="324"/>
      <c r="F203" s="324"/>
      <c r="G203" s="324"/>
      <c r="H203" s="324"/>
      <c r="I203" s="324"/>
      <c r="J203" s="324"/>
      <c r="K203" s="1541" t="s">
        <v>196</v>
      </c>
      <c r="L203" s="1066">
        <v>45894</v>
      </c>
      <c r="M203" s="1066">
        <v>45914</v>
      </c>
      <c r="N203" s="1477" t="s">
        <v>1678</v>
      </c>
      <c r="O203" s="324"/>
      <c r="P203" s="995"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41" t="s">
        <v>196</v>
      </c>
      <c r="L204" s="1066">
        <v>45912</v>
      </c>
      <c r="M204" s="1066">
        <v>45917</v>
      </c>
      <c r="N204" s="1477" t="s">
        <v>1875</v>
      </c>
      <c r="O204" s="324"/>
      <c r="P204" s="995" t="s">
        <v>197</v>
      </c>
    </row>
    <row r="205" spans="1:16133">
      <c r="A205" s="324">
        <f t="shared" si="8"/>
        <v>198</v>
      </c>
      <c r="B205" s="623" t="s">
        <v>726</v>
      </c>
      <c r="C205" s="324"/>
      <c r="D205" s="324" t="s">
        <v>168</v>
      </c>
      <c r="E205" s="996">
        <v>1.57</v>
      </c>
      <c r="F205" s="996">
        <v>11.05</v>
      </c>
      <c r="G205" s="996">
        <v>115.3</v>
      </c>
      <c r="H205" s="826">
        <v>0.91900000000000004</v>
      </c>
      <c r="I205" s="996">
        <v>0.29899999999999999</v>
      </c>
      <c r="J205" s="324"/>
      <c r="K205" s="1541" t="s">
        <v>196</v>
      </c>
      <c r="L205" s="1066">
        <v>45913</v>
      </c>
      <c r="M205" s="1066">
        <v>45918</v>
      </c>
      <c r="N205" s="1477" t="s">
        <v>1656</v>
      </c>
      <c r="O205" s="324"/>
      <c r="P205" s="995" t="s">
        <v>197</v>
      </c>
    </row>
    <row r="206" spans="1:16133" ht="25.75" customHeight="1">
      <c r="A206" s="324">
        <f t="shared" si="8"/>
        <v>199</v>
      </c>
      <c r="B206" s="324" t="s">
        <v>357</v>
      </c>
      <c r="C206" s="1055" t="s">
        <v>1833</v>
      </c>
      <c r="D206" s="1055" t="s">
        <v>1833</v>
      </c>
      <c r="E206" s="996">
        <v>2.0099999999999998</v>
      </c>
      <c r="F206" s="996">
        <v>16.690000000000001</v>
      </c>
      <c r="G206" s="996"/>
      <c r="H206" s="826">
        <v>1.399</v>
      </c>
      <c r="I206" s="1192">
        <v>0.4</v>
      </c>
      <c r="J206" s="324"/>
      <c r="K206" s="1541" t="s">
        <v>196</v>
      </c>
      <c r="L206" s="1066">
        <v>45881</v>
      </c>
      <c r="M206" s="1066">
        <v>45919</v>
      </c>
      <c r="N206" s="1477" t="s">
        <v>1876</v>
      </c>
      <c r="O206" s="997"/>
      <c r="P206" s="998"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42" t="s">
        <v>196</v>
      </c>
      <c r="L207" s="1066">
        <v>45912</v>
      </c>
      <c r="M207" s="1066">
        <v>45920</v>
      </c>
      <c r="N207" s="1477" t="s">
        <v>1677</v>
      </c>
      <c r="P207" s="998" t="s">
        <v>197</v>
      </c>
      <c r="V207" s="1288"/>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V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R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N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J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F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B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X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T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P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L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H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D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Z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V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R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N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J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F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B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X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T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P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L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H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D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Z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V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R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N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J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F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B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X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T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P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L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H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D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Z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V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R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N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J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F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B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X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T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P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L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H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D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Z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V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R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N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J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F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B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X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T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P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L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H207" s="1288"/>
      <c r="WVI207" s="1288"/>
      <c r="WVJ207" s="1288"/>
      <c r="WVK207" s="1288"/>
      <c r="WVL207" s="1288"/>
      <c r="WVM207" s="1288"/>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42" t="s">
        <v>196</v>
      </c>
      <c r="L208" s="1066">
        <v>45903</v>
      </c>
      <c r="M208" s="1066">
        <v>45921</v>
      </c>
      <c r="N208" s="1477" t="s">
        <v>1598</v>
      </c>
      <c r="P208" s="998" t="s">
        <v>197</v>
      </c>
      <c r="V208" s="1288"/>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V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R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N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J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F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B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X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T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P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L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H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D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Z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V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R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N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J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F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B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X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T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P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L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H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D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Z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V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R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N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J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F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B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X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T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P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L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H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D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Z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V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R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N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J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F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B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X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T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P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L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H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D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Z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V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R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N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J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F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B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X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T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P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L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H208" s="1288"/>
      <c r="WVI208" s="1288"/>
      <c r="WVJ208" s="1288"/>
      <c r="WVK208" s="1288"/>
      <c r="WVL208" s="1288"/>
      <c r="WVM208" s="1288"/>
    </row>
    <row r="209" spans="1:16133">
      <c r="A209" s="324">
        <f t="shared" si="8"/>
        <v>202</v>
      </c>
      <c r="B209" s="623" t="s">
        <v>747</v>
      </c>
      <c r="C209" s="324"/>
      <c r="D209" s="324" t="s">
        <v>168</v>
      </c>
      <c r="E209" s="996">
        <v>1.57</v>
      </c>
      <c r="F209" s="996">
        <v>11.05</v>
      </c>
      <c r="G209" s="996">
        <v>115.3</v>
      </c>
      <c r="H209" s="826">
        <v>0.91900000000000004</v>
      </c>
      <c r="I209" s="996">
        <v>0.29899999999999999</v>
      </c>
      <c r="J209" s="324"/>
      <c r="K209" s="1542" t="s">
        <v>196</v>
      </c>
      <c r="L209" s="1066">
        <v>45904</v>
      </c>
      <c r="M209" s="1066">
        <v>45925</v>
      </c>
      <c r="N209" s="1477" t="s">
        <v>1559</v>
      </c>
      <c r="O209" s="997"/>
      <c r="P209" s="998" t="s">
        <v>197</v>
      </c>
    </row>
    <row r="210" spans="1:16133" s="1288"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42" t="s">
        <v>196</v>
      </c>
      <c r="L210" s="1066">
        <v>45921</v>
      </c>
      <c r="M210" s="1066">
        <v>45925</v>
      </c>
      <c r="N210" s="1477" t="s">
        <v>1875</v>
      </c>
      <c r="O210" s="1279"/>
      <c r="P210" s="998" t="s">
        <v>197</v>
      </c>
      <c r="Q210" s="830"/>
      <c r="R210" s="830"/>
      <c r="S210" s="830"/>
      <c r="T210" s="830"/>
      <c r="U210" s="830"/>
      <c r="V210" s="127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row>
    <row r="211" spans="1:16133">
      <c r="A211" s="324">
        <f t="shared" si="8"/>
        <v>204</v>
      </c>
      <c r="B211" s="623" t="s">
        <v>850</v>
      </c>
      <c r="C211" s="324"/>
      <c r="D211" s="324" t="s">
        <v>101</v>
      </c>
      <c r="E211" s="324">
        <v>1.6</v>
      </c>
      <c r="F211" s="324">
        <v>13.13</v>
      </c>
      <c r="G211" s="324">
        <v>87.25</v>
      </c>
      <c r="H211" s="324">
        <v>1.3740000000000001</v>
      </c>
      <c r="I211" s="324">
        <v>0.501</v>
      </c>
      <c r="J211" s="324"/>
      <c r="K211" s="1542" t="s">
        <v>196</v>
      </c>
      <c r="L211" s="1066">
        <v>45922</v>
      </c>
      <c r="M211" s="1066">
        <v>45930</v>
      </c>
      <c r="N211" s="1477" t="s">
        <v>1656</v>
      </c>
      <c r="O211" s="997"/>
      <c r="P211" s="998" t="s">
        <v>197</v>
      </c>
    </row>
    <row r="212" spans="1:16133">
      <c r="A212" s="324">
        <f t="shared" si="8"/>
        <v>205</v>
      </c>
      <c r="B212" s="623" t="s">
        <v>165</v>
      </c>
      <c r="C212" s="324"/>
      <c r="D212" s="324" t="s">
        <v>101</v>
      </c>
      <c r="E212" s="324">
        <v>1.6</v>
      </c>
      <c r="F212" s="324">
        <v>13.13</v>
      </c>
      <c r="G212" s="324">
        <v>87.25</v>
      </c>
      <c r="H212" s="324">
        <v>1.3740000000000001</v>
      </c>
      <c r="I212" s="324">
        <v>0.501</v>
      </c>
      <c r="J212" s="324"/>
      <c r="K212" s="1542" t="s">
        <v>196</v>
      </c>
      <c r="L212" s="1066">
        <v>37510</v>
      </c>
      <c r="M212" s="1066">
        <v>45930</v>
      </c>
      <c r="N212" s="1477" t="s">
        <v>1559</v>
      </c>
      <c r="O212" s="997"/>
      <c r="P212" s="998" t="s">
        <v>197</v>
      </c>
    </row>
    <row r="213" spans="1:16133">
      <c r="A213" s="324">
        <f t="shared" si="8"/>
        <v>206</v>
      </c>
      <c r="B213" s="1294" t="s">
        <v>183</v>
      </c>
      <c r="C213" s="324"/>
      <c r="D213" s="324" t="s">
        <v>103</v>
      </c>
      <c r="E213" s="324"/>
      <c r="F213" s="324"/>
      <c r="G213" s="324"/>
      <c r="H213" s="324"/>
      <c r="I213" s="324"/>
      <c r="J213" s="324"/>
      <c r="K213" s="1541" t="s">
        <v>278</v>
      </c>
      <c r="L213" s="1066">
        <v>45917</v>
      </c>
      <c r="M213" s="1066">
        <v>45930</v>
      </c>
      <c r="N213" s="1477" t="s">
        <v>1679</v>
      </c>
      <c r="P213" s="998"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42" t="s">
        <v>278</v>
      </c>
      <c r="L214" s="1066">
        <v>45922</v>
      </c>
      <c r="M214" s="1066">
        <v>45930</v>
      </c>
      <c r="N214" s="1477" t="s">
        <v>1598</v>
      </c>
      <c r="O214" s="997"/>
      <c r="P214" s="998" t="s">
        <v>197</v>
      </c>
    </row>
    <row r="215" spans="1:16133" s="1288" customFormat="1">
      <c r="A215" s="1282">
        <f t="shared" si="8"/>
        <v>208</v>
      </c>
      <c r="B215" s="1285" t="s">
        <v>761</v>
      </c>
      <c r="C215" s="1285"/>
      <c r="D215" s="1285" t="s">
        <v>168</v>
      </c>
      <c r="E215" s="1283">
        <v>1.57</v>
      </c>
      <c r="F215" s="1283">
        <v>11.05</v>
      </c>
      <c r="G215" s="1283">
        <v>115.3</v>
      </c>
      <c r="H215" s="868">
        <v>0.91900000000000004</v>
      </c>
      <c r="I215" s="1283">
        <v>0.29899999999999999</v>
      </c>
      <c r="J215" s="1285"/>
      <c r="K215" s="1591" t="s">
        <v>196</v>
      </c>
      <c r="L215" s="1193">
        <v>45931</v>
      </c>
      <c r="M215" s="1193">
        <v>45941</v>
      </c>
      <c r="N215" s="1592" t="s">
        <v>1559</v>
      </c>
      <c r="O215" s="1593"/>
      <c r="P215" s="1194"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42" t="s">
        <v>196</v>
      </c>
      <c r="L216" s="1066">
        <v>45931</v>
      </c>
      <c r="M216" s="1067">
        <v>45943</v>
      </c>
      <c r="N216" s="1477" t="s">
        <v>1656</v>
      </c>
      <c r="O216" s="997"/>
      <c r="P216" s="998" t="s">
        <v>197</v>
      </c>
    </row>
    <row r="217" spans="1:16133">
      <c r="A217" s="324">
        <f t="shared" si="8"/>
        <v>210</v>
      </c>
      <c r="B217" s="324" t="s">
        <v>762</v>
      </c>
      <c r="C217" s="324"/>
      <c r="D217" s="324" t="s">
        <v>171</v>
      </c>
      <c r="E217" s="996">
        <v>1.86</v>
      </c>
      <c r="F217" s="996">
        <v>12.47</v>
      </c>
      <c r="G217" s="996">
        <v>134.69999999999999</v>
      </c>
      <c r="H217" s="826">
        <v>1.115</v>
      </c>
      <c r="I217" s="996">
        <v>0.29899999999999999</v>
      </c>
      <c r="J217" s="324"/>
      <c r="K217" s="1541" t="s">
        <v>196</v>
      </c>
      <c r="L217" s="1066">
        <v>45940</v>
      </c>
      <c r="M217" s="1067">
        <v>45946</v>
      </c>
      <c r="N217" s="1477" t="s">
        <v>1559</v>
      </c>
      <c r="O217" s="997"/>
      <c r="P217" s="998" t="s">
        <v>197</v>
      </c>
    </row>
    <row r="218" spans="1:16133">
      <c r="A218" s="324">
        <f t="shared" si="8"/>
        <v>211</v>
      </c>
      <c r="B218" s="324" t="s">
        <v>274</v>
      </c>
      <c r="C218" s="324"/>
      <c r="D218" s="324" t="s">
        <v>168</v>
      </c>
      <c r="E218" s="996">
        <v>1.57</v>
      </c>
      <c r="F218" s="996">
        <v>11.05</v>
      </c>
      <c r="G218" s="996">
        <v>115.3</v>
      </c>
      <c r="H218" s="826">
        <v>0.91900000000000004</v>
      </c>
      <c r="I218" s="996">
        <v>0.29899999999999999</v>
      </c>
      <c r="J218" s="324"/>
      <c r="K218" s="1541" t="s">
        <v>196</v>
      </c>
      <c r="L218" s="1066">
        <v>45934</v>
      </c>
      <c r="M218" s="1066">
        <v>45946</v>
      </c>
      <c r="N218" s="1477" t="s">
        <v>1276</v>
      </c>
      <c r="O218" s="324"/>
      <c r="P218" s="995" t="s">
        <v>197</v>
      </c>
    </row>
    <row r="219" spans="1:16133">
      <c r="A219" s="324">
        <f t="shared" si="8"/>
        <v>212</v>
      </c>
      <c r="B219" s="324" t="s">
        <v>1290</v>
      </c>
      <c r="C219" s="324"/>
      <c r="D219" s="324" t="s">
        <v>114</v>
      </c>
      <c r="E219" s="324">
        <v>1.6</v>
      </c>
      <c r="F219" s="324">
        <v>13.13</v>
      </c>
      <c r="G219" s="324">
        <v>87.25</v>
      </c>
      <c r="H219" s="324">
        <v>1.3740000000000001</v>
      </c>
      <c r="I219" s="324">
        <v>0.501</v>
      </c>
      <c r="J219" s="324"/>
      <c r="K219" s="1541" t="s">
        <v>196</v>
      </c>
      <c r="L219" s="1066">
        <v>45940</v>
      </c>
      <c r="M219" s="1066">
        <v>45949</v>
      </c>
      <c r="N219" s="1477" t="s">
        <v>1730</v>
      </c>
      <c r="O219" s="324"/>
      <c r="P219" s="995" t="s">
        <v>197</v>
      </c>
    </row>
    <row r="220" spans="1:16133">
      <c r="A220" s="324">
        <f t="shared" si="8"/>
        <v>213</v>
      </c>
      <c r="B220" s="324" t="s">
        <v>181</v>
      </c>
      <c r="C220" s="324"/>
      <c r="D220" s="324" t="s">
        <v>133</v>
      </c>
      <c r="E220" s="324"/>
      <c r="F220" s="324"/>
      <c r="G220" s="324"/>
      <c r="H220" s="324"/>
      <c r="I220" s="324"/>
      <c r="J220" s="324"/>
      <c r="K220" s="1541" t="s">
        <v>278</v>
      </c>
      <c r="L220" s="1066">
        <v>45944</v>
      </c>
      <c r="M220" s="1066">
        <v>45959</v>
      </c>
      <c r="N220" s="1477" t="s">
        <v>1656</v>
      </c>
      <c r="O220" s="324"/>
      <c r="P220" s="995" t="s">
        <v>197</v>
      </c>
    </row>
    <row r="221" spans="1:16133">
      <c r="A221" s="324">
        <f t="shared" si="8"/>
        <v>214</v>
      </c>
      <c r="B221" s="324" t="s">
        <v>354</v>
      </c>
      <c r="C221" s="324"/>
      <c r="D221" s="1055" t="s">
        <v>168</v>
      </c>
      <c r="E221" s="996">
        <v>1.57</v>
      </c>
      <c r="F221" s="996">
        <v>11.05</v>
      </c>
      <c r="G221" s="996">
        <v>115.3</v>
      </c>
      <c r="H221" s="826">
        <v>0.91900000000000004</v>
      </c>
      <c r="I221" s="996">
        <v>0.29899999999999999</v>
      </c>
      <c r="J221" s="324"/>
      <c r="K221" s="1541" t="s">
        <v>196</v>
      </c>
      <c r="L221" s="1066">
        <v>45946</v>
      </c>
      <c r="M221" s="1066">
        <v>45960</v>
      </c>
      <c r="N221" s="1477" t="s">
        <v>1276</v>
      </c>
      <c r="O221" s="324"/>
      <c r="P221" s="995" t="s">
        <v>197</v>
      </c>
    </row>
    <row r="222" spans="1:16133">
      <c r="A222" s="324">
        <f t="shared" si="8"/>
        <v>215</v>
      </c>
      <c r="B222" s="324" t="s">
        <v>1345</v>
      </c>
      <c r="C222" s="324"/>
      <c r="D222" s="1055" t="s">
        <v>228</v>
      </c>
      <c r="E222" s="996">
        <v>1.86</v>
      </c>
      <c r="F222" s="996">
        <v>12.47</v>
      </c>
      <c r="G222" s="996">
        <v>134.69999999999999</v>
      </c>
      <c r="H222" s="826">
        <v>1.115</v>
      </c>
      <c r="I222" s="996">
        <v>0.29899999999999999</v>
      </c>
      <c r="J222" s="324"/>
      <c r="K222" s="1541" t="s">
        <v>196</v>
      </c>
      <c r="L222" s="1066">
        <v>45957</v>
      </c>
      <c r="M222" s="1066">
        <v>45961</v>
      </c>
      <c r="N222" s="1477" t="s">
        <v>1559</v>
      </c>
      <c r="O222" s="324"/>
      <c r="P222" s="995" t="s">
        <v>197</v>
      </c>
    </row>
    <row r="223" spans="1:16133" s="1288" customFormat="1">
      <c r="A223" s="1282">
        <f t="shared" si="8"/>
        <v>216</v>
      </c>
      <c r="B223" s="1597" t="s">
        <v>180</v>
      </c>
      <c r="C223" s="1282"/>
      <c r="D223" s="1282" t="s">
        <v>105</v>
      </c>
      <c r="E223" s="1282">
        <v>1.1200000000000001</v>
      </c>
      <c r="F223" s="1282">
        <v>9.6300000000000008</v>
      </c>
      <c r="G223" s="1282">
        <v>61.2</v>
      </c>
      <c r="H223" s="1282">
        <v>1.865</v>
      </c>
      <c r="I223" s="1282">
        <v>0.41299999999999998</v>
      </c>
      <c r="J223" s="1282"/>
      <c r="K223" s="1595" t="s">
        <v>196</v>
      </c>
      <c r="L223" s="1281">
        <v>45946</v>
      </c>
      <c r="M223" s="1281">
        <v>45965</v>
      </c>
      <c r="N223" s="1592" t="s">
        <v>1871</v>
      </c>
      <c r="O223" s="1282"/>
      <c r="P223" s="323" t="s">
        <v>197</v>
      </c>
      <c r="Q223" s="830"/>
      <c r="R223" s="830"/>
      <c r="S223" s="830"/>
      <c r="T223" s="830"/>
      <c r="U223" s="830"/>
    </row>
    <row r="224" spans="1:16133">
      <c r="A224" s="324">
        <f t="shared" si="8"/>
        <v>217</v>
      </c>
      <c r="B224" s="623" t="s">
        <v>355</v>
      </c>
      <c r="C224" s="324"/>
      <c r="D224" s="324" t="s">
        <v>168</v>
      </c>
      <c r="E224" s="996">
        <v>1.57</v>
      </c>
      <c r="F224" s="996">
        <v>11.05</v>
      </c>
      <c r="G224" s="996">
        <v>115.3</v>
      </c>
      <c r="H224" s="826">
        <v>0.91900000000000004</v>
      </c>
      <c r="I224" s="996">
        <v>0.29899999999999999</v>
      </c>
      <c r="J224" s="324"/>
      <c r="K224" s="1541" t="s">
        <v>196</v>
      </c>
      <c r="L224" s="1066">
        <v>45959</v>
      </c>
      <c r="M224" s="1066">
        <v>45968</v>
      </c>
      <c r="N224" s="1477" t="s">
        <v>1276</v>
      </c>
      <c r="O224" s="324"/>
      <c r="P224" s="995" t="s">
        <v>197</v>
      </c>
    </row>
    <row r="225" spans="1:16">
      <c r="A225" s="324">
        <f t="shared" si="8"/>
        <v>218</v>
      </c>
      <c r="B225" s="623" t="s">
        <v>182</v>
      </c>
      <c r="C225" s="324"/>
      <c r="D225" s="324" t="s">
        <v>133</v>
      </c>
      <c r="E225" s="324"/>
      <c r="F225" s="324"/>
      <c r="G225" s="324"/>
      <c r="H225" s="324"/>
      <c r="I225" s="324"/>
      <c r="J225" s="324"/>
      <c r="K225" s="1541" t="s">
        <v>278</v>
      </c>
      <c r="L225" s="1066">
        <v>45959</v>
      </c>
      <c r="M225" s="1066">
        <v>45969</v>
      </c>
      <c r="N225" s="1477" t="s">
        <v>1656</v>
      </c>
      <c r="O225" s="324"/>
      <c r="P225" s="995" t="s">
        <v>197</v>
      </c>
    </row>
    <row r="226" spans="1:16">
      <c r="A226" s="324">
        <f t="shared" si="8"/>
        <v>219</v>
      </c>
      <c r="B226" s="623" t="s">
        <v>369</v>
      </c>
      <c r="C226" s="324"/>
      <c r="D226" s="324" t="s">
        <v>171</v>
      </c>
      <c r="E226" s="996">
        <v>1.86</v>
      </c>
      <c r="F226" s="996">
        <v>12.47</v>
      </c>
      <c r="G226" s="996">
        <v>134.69999999999999</v>
      </c>
      <c r="H226" s="826">
        <v>1.115</v>
      </c>
      <c r="I226" s="996">
        <v>0.29899999999999999</v>
      </c>
      <c r="J226" s="324"/>
      <c r="K226" s="1541" t="s">
        <v>196</v>
      </c>
      <c r="L226" s="1066">
        <v>45957</v>
      </c>
      <c r="M226" s="1066">
        <v>45969</v>
      </c>
      <c r="N226" s="1477" t="s">
        <v>1875</v>
      </c>
      <c r="O226" s="324"/>
      <c r="P226" s="995" t="s">
        <v>197</v>
      </c>
    </row>
    <row r="227" spans="1:16">
      <c r="A227" s="324">
        <f t="shared" si="8"/>
        <v>220</v>
      </c>
      <c r="B227" s="623" t="s">
        <v>253</v>
      </c>
      <c r="C227" s="324"/>
      <c r="D227" s="324" t="s">
        <v>168</v>
      </c>
      <c r="E227" s="996">
        <v>1.57</v>
      </c>
      <c r="F227" s="996">
        <v>11.05</v>
      </c>
      <c r="G227" s="996">
        <v>115.3</v>
      </c>
      <c r="H227" s="826">
        <v>0.91900000000000004</v>
      </c>
      <c r="I227" s="996">
        <v>0.29899999999999999</v>
      </c>
      <c r="J227" s="324"/>
      <c r="K227" s="1541" t="s">
        <v>196</v>
      </c>
      <c r="L227" s="1066">
        <v>45959</v>
      </c>
      <c r="M227" s="1066">
        <v>45971</v>
      </c>
      <c r="N227" s="1477" t="s">
        <v>2007</v>
      </c>
      <c r="O227" s="324"/>
      <c r="P227" s="995" t="s">
        <v>197</v>
      </c>
    </row>
    <row r="228" spans="1:16">
      <c r="A228" s="324">
        <f t="shared" si="8"/>
        <v>221</v>
      </c>
      <c r="B228" s="623" t="s">
        <v>772</v>
      </c>
      <c r="C228" s="324"/>
      <c r="D228" s="324" t="s">
        <v>171</v>
      </c>
      <c r="E228" s="996">
        <v>1.86</v>
      </c>
      <c r="F228" s="996">
        <v>12.47</v>
      </c>
      <c r="G228" s="996">
        <v>134.69999999999999</v>
      </c>
      <c r="H228" s="826">
        <v>1.115</v>
      </c>
      <c r="I228" s="996">
        <v>0.29899999999999999</v>
      </c>
      <c r="J228" s="324"/>
      <c r="K228" s="1541" t="s">
        <v>196</v>
      </c>
      <c r="L228" s="1066">
        <v>45967</v>
      </c>
      <c r="M228" s="1066">
        <v>45972</v>
      </c>
      <c r="N228" s="1477" t="s">
        <v>1559</v>
      </c>
      <c r="O228" s="324"/>
      <c r="P228" s="995" t="s">
        <v>197</v>
      </c>
    </row>
    <row r="229" spans="1:16">
      <c r="A229" s="324">
        <f t="shared" si="8"/>
        <v>222</v>
      </c>
      <c r="B229" s="623" t="s">
        <v>1788</v>
      </c>
      <c r="C229" s="324"/>
      <c r="D229" s="324" t="s">
        <v>101</v>
      </c>
      <c r="E229" s="324">
        <v>1.6</v>
      </c>
      <c r="F229" s="324">
        <v>13.13</v>
      </c>
      <c r="G229" s="324">
        <v>87.25</v>
      </c>
      <c r="H229" s="324">
        <v>1.3740000000000001</v>
      </c>
      <c r="I229" s="324">
        <v>0.501</v>
      </c>
      <c r="J229" s="324"/>
      <c r="K229" s="1541" t="s">
        <v>196</v>
      </c>
      <c r="L229" s="1066">
        <v>45965</v>
      </c>
      <c r="M229" s="1066">
        <v>45973</v>
      </c>
      <c r="N229" s="1477" t="s">
        <v>1874</v>
      </c>
      <c r="O229" s="324"/>
      <c r="P229" s="995"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41" t="s">
        <v>196</v>
      </c>
      <c r="L230" s="1066">
        <v>45969</v>
      </c>
      <c r="M230" s="1066">
        <v>45975</v>
      </c>
      <c r="N230" s="1477" t="s">
        <v>1276</v>
      </c>
      <c r="O230" s="324"/>
      <c r="P230" s="995"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1695">
        <f>(265.195+236.256)/1000</f>
        <v>0.50145099999999998</v>
      </c>
      <c r="J231" s="324"/>
      <c r="K231" s="1541" t="s">
        <v>196</v>
      </c>
      <c r="L231" s="1066">
        <v>45961</v>
      </c>
      <c r="M231" s="1066">
        <v>45977</v>
      </c>
      <c r="N231" s="1477" t="s">
        <v>1875</v>
      </c>
      <c r="O231" s="324"/>
      <c r="P231" s="995" t="s">
        <v>197</v>
      </c>
    </row>
    <row r="232" spans="1:16">
      <c r="A232" s="324">
        <f t="shared" si="8"/>
        <v>225</v>
      </c>
      <c r="B232" s="623" t="s">
        <v>770</v>
      </c>
      <c r="C232" s="324"/>
      <c r="D232" s="324" t="s">
        <v>234</v>
      </c>
      <c r="E232" s="996">
        <v>1.86</v>
      </c>
      <c r="F232" s="996">
        <v>12.47</v>
      </c>
      <c r="G232" s="996">
        <v>134.69999999999999</v>
      </c>
      <c r="H232" s="826">
        <v>1.115</v>
      </c>
      <c r="I232" s="996">
        <v>0.29899999999999999</v>
      </c>
      <c r="J232" s="324"/>
      <c r="K232" s="1541" t="s">
        <v>196</v>
      </c>
      <c r="L232" s="1066">
        <v>45972</v>
      </c>
      <c r="M232" s="1066">
        <v>45977</v>
      </c>
      <c r="N232" s="1477" t="s">
        <v>1559</v>
      </c>
      <c r="O232" s="324"/>
      <c r="P232" s="995" t="s">
        <v>197</v>
      </c>
    </row>
    <row r="233" spans="1:16">
      <c r="A233" s="324">
        <f t="shared" si="8"/>
        <v>226</v>
      </c>
      <c r="B233" s="623" t="s">
        <v>1091</v>
      </c>
      <c r="C233" s="324"/>
      <c r="D233" s="1055" t="s">
        <v>111</v>
      </c>
      <c r="E233" s="324">
        <f>1.81+1.12</f>
        <v>2.93</v>
      </c>
      <c r="F233" s="324">
        <f>8.16+12.18</f>
        <v>20.34</v>
      </c>
      <c r="G233" s="324">
        <f>79.95+144.9</f>
        <v>224.85000000000002</v>
      </c>
      <c r="H233" s="324">
        <f>1.476+1.188</f>
        <v>2.6639999999999997</v>
      </c>
      <c r="I233" s="1695">
        <f>(265.195+236.256)/1000</f>
        <v>0.50145099999999998</v>
      </c>
      <c r="J233" s="324"/>
      <c r="K233" s="1541" t="s">
        <v>196</v>
      </c>
      <c r="L233" s="1066">
        <v>45926</v>
      </c>
      <c r="M233" s="1066">
        <v>45978</v>
      </c>
      <c r="N233" s="1477" t="s">
        <v>1876</v>
      </c>
      <c r="O233" s="324"/>
      <c r="P233" s="995" t="s">
        <v>197</v>
      </c>
    </row>
    <row r="234" spans="1:16">
      <c r="A234" s="324">
        <f t="shared" si="8"/>
        <v>227</v>
      </c>
      <c r="B234" s="623" t="s">
        <v>388</v>
      </c>
      <c r="C234" s="324"/>
      <c r="D234" s="324" t="s">
        <v>234</v>
      </c>
      <c r="E234" s="996">
        <v>1.86</v>
      </c>
      <c r="F234" s="996">
        <v>12.47</v>
      </c>
      <c r="G234" s="996">
        <v>134.69999999999999</v>
      </c>
      <c r="H234" s="826">
        <v>1.115</v>
      </c>
      <c r="I234" s="996">
        <v>0.29899999999999999</v>
      </c>
      <c r="J234" s="324"/>
      <c r="K234" s="1541" t="s">
        <v>196</v>
      </c>
      <c r="L234" s="1066">
        <v>45974</v>
      </c>
      <c r="M234" s="1066">
        <v>45979</v>
      </c>
      <c r="N234" s="1477" t="s">
        <v>1874</v>
      </c>
      <c r="O234" s="324"/>
      <c r="P234" s="995"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41" t="s">
        <v>196</v>
      </c>
      <c r="L235" s="1066">
        <v>45975</v>
      </c>
      <c r="M235" s="1066">
        <v>45983</v>
      </c>
      <c r="N235" s="1477" t="s">
        <v>1830</v>
      </c>
      <c r="O235" s="324"/>
      <c r="P235" s="995"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41" t="s">
        <v>278</v>
      </c>
      <c r="L236" s="1066">
        <v>45964</v>
      </c>
      <c r="M236" s="1066">
        <v>45983</v>
      </c>
      <c r="N236" s="1477" t="s">
        <v>1656</v>
      </c>
      <c r="O236" s="324"/>
      <c r="P236" s="995" t="s">
        <v>197</v>
      </c>
    </row>
    <row r="237" spans="1:16">
      <c r="A237" s="324">
        <f t="shared" si="8"/>
        <v>230</v>
      </c>
      <c r="B237" s="623" t="s">
        <v>1825</v>
      </c>
      <c r="C237" s="324"/>
      <c r="D237" s="1055" t="s">
        <v>101</v>
      </c>
      <c r="E237" s="324">
        <v>1.6</v>
      </c>
      <c r="F237" s="324">
        <v>13.13</v>
      </c>
      <c r="G237" s="324">
        <v>87.25</v>
      </c>
      <c r="H237" s="324">
        <v>1.3740000000000001</v>
      </c>
      <c r="I237" s="324">
        <v>0.501</v>
      </c>
      <c r="J237" s="324"/>
      <c r="K237" s="1541" t="s">
        <v>196</v>
      </c>
      <c r="L237" s="1066">
        <v>45973</v>
      </c>
      <c r="M237" s="1066">
        <v>45983</v>
      </c>
      <c r="N237" s="1483" t="s">
        <v>2007</v>
      </c>
      <c r="O237" s="324"/>
      <c r="P237" s="995" t="s">
        <v>197</v>
      </c>
    </row>
    <row r="238" spans="1:16">
      <c r="A238" s="324">
        <f t="shared" si="8"/>
        <v>231</v>
      </c>
      <c r="B238" s="623" t="s">
        <v>390</v>
      </c>
      <c r="C238" s="324"/>
      <c r="D238" s="324" t="s">
        <v>234</v>
      </c>
      <c r="E238" s="996">
        <v>1.86</v>
      </c>
      <c r="F238" s="996">
        <v>12.47</v>
      </c>
      <c r="G238" s="996">
        <v>134.69999999999999</v>
      </c>
      <c r="H238" s="826">
        <v>1.115</v>
      </c>
      <c r="I238" s="996">
        <v>0.29899999999999999</v>
      </c>
      <c r="J238" s="324"/>
      <c r="K238" s="1541" t="s">
        <v>196</v>
      </c>
      <c r="L238" s="1066">
        <v>45979</v>
      </c>
      <c r="M238" s="1066">
        <v>45987</v>
      </c>
      <c r="N238" s="1477" t="s">
        <v>1874</v>
      </c>
      <c r="O238" s="324"/>
      <c r="P238" s="995" t="s">
        <v>197</v>
      </c>
    </row>
    <row r="239" spans="1:16">
      <c r="A239" s="324">
        <f t="shared" si="8"/>
        <v>232</v>
      </c>
      <c r="B239" s="623" t="s">
        <v>733</v>
      </c>
      <c r="C239" s="324"/>
      <c r="D239" s="324" t="s">
        <v>234</v>
      </c>
      <c r="E239" s="996">
        <v>1.86</v>
      </c>
      <c r="F239" s="996">
        <v>12.47</v>
      </c>
      <c r="G239" s="996">
        <v>134.69999999999999</v>
      </c>
      <c r="H239" s="826">
        <v>1.115</v>
      </c>
      <c r="I239" s="996">
        <v>0.29899999999999999</v>
      </c>
      <c r="J239" s="324"/>
      <c r="K239" s="1541" t="s">
        <v>196</v>
      </c>
      <c r="L239" s="1066">
        <v>45984</v>
      </c>
      <c r="M239" s="1066">
        <v>45989</v>
      </c>
      <c r="N239" s="1477" t="s">
        <v>1834</v>
      </c>
      <c r="O239" s="324"/>
      <c r="P239" s="995" t="s">
        <v>197</v>
      </c>
    </row>
    <row r="240" spans="1:16">
      <c r="A240" s="324">
        <f t="shared" si="8"/>
        <v>233</v>
      </c>
      <c r="B240" s="623" t="s">
        <v>184</v>
      </c>
      <c r="C240" s="324"/>
      <c r="D240" s="324" t="s">
        <v>103</v>
      </c>
      <c r="E240" s="324"/>
      <c r="F240" s="324"/>
      <c r="G240" s="324"/>
      <c r="H240" s="324"/>
      <c r="I240" s="324"/>
      <c r="J240" s="324"/>
      <c r="K240" s="1541" t="s">
        <v>278</v>
      </c>
      <c r="L240" s="1066">
        <v>45981</v>
      </c>
      <c r="M240" s="1066">
        <v>45991</v>
      </c>
      <c r="N240" s="1477" t="s">
        <v>1656</v>
      </c>
      <c r="O240" s="324"/>
      <c r="P240" s="995"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41" t="s">
        <v>196</v>
      </c>
      <c r="L241" s="1066">
        <v>45976</v>
      </c>
      <c r="M241" s="1066">
        <v>45991</v>
      </c>
      <c r="N241" s="1477" t="s">
        <v>1276</v>
      </c>
      <c r="O241" s="324"/>
      <c r="P241" s="995" t="s">
        <v>197</v>
      </c>
    </row>
    <row r="242" spans="1:21" s="1288" customFormat="1">
      <c r="A242" s="1282">
        <f t="shared" si="8"/>
        <v>235</v>
      </c>
      <c r="B242" s="1285" t="s">
        <v>1863</v>
      </c>
      <c r="C242" s="1285"/>
      <c r="D242" s="1285" t="s">
        <v>123</v>
      </c>
      <c r="E242" s="1283">
        <v>2.0699999999999998</v>
      </c>
      <c r="F242" s="1283">
        <v>15.35</v>
      </c>
      <c r="G242" s="1283">
        <v>162.6</v>
      </c>
      <c r="H242" s="1283">
        <v>1.589</v>
      </c>
      <c r="I242" s="1283">
        <v>0.501</v>
      </c>
      <c r="J242" s="1282"/>
      <c r="K242" s="1595" t="s">
        <v>196</v>
      </c>
      <c r="L242" s="1281">
        <v>45992</v>
      </c>
      <c r="M242" s="1281">
        <v>45996</v>
      </c>
      <c r="N242" s="1592" t="s">
        <v>1875</v>
      </c>
      <c r="O242" s="1285"/>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41" t="s">
        <v>196</v>
      </c>
      <c r="L243" s="1066">
        <v>45984</v>
      </c>
      <c r="M243" s="1066">
        <v>45996</v>
      </c>
      <c r="N243" s="1477" t="s">
        <v>1874</v>
      </c>
      <c r="O243" s="324"/>
      <c r="P243" s="995" t="s">
        <v>197</v>
      </c>
    </row>
    <row r="244" spans="1:21">
      <c r="A244" s="324">
        <f t="shared" si="8"/>
        <v>237</v>
      </c>
      <c r="B244" s="1191" t="s">
        <v>740</v>
      </c>
      <c r="C244" s="828"/>
      <c r="D244" s="828" t="s">
        <v>168</v>
      </c>
      <c r="E244" s="996">
        <v>1.57</v>
      </c>
      <c r="F244" s="996">
        <v>11.05</v>
      </c>
      <c r="G244" s="996">
        <v>115.3</v>
      </c>
      <c r="H244" s="826">
        <v>0.91900000000000004</v>
      </c>
      <c r="I244" s="996">
        <v>0.29899999999999999</v>
      </c>
      <c r="J244" s="828"/>
      <c r="K244" s="1542" t="s">
        <v>196</v>
      </c>
      <c r="L244" s="1067">
        <v>45988</v>
      </c>
      <c r="M244" s="1067">
        <v>45997</v>
      </c>
      <c r="N244" s="1477" t="s">
        <v>1877</v>
      </c>
      <c r="O244" s="828"/>
      <c r="P244" s="995" t="s">
        <v>197</v>
      </c>
    </row>
    <row r="245" spans="1:21">
      <c r="A245" s="324">
        <f t="shared" si="8"/>
        <v>238</v>
      </c>
      <c r="B245" s="623" t="s">
        <v>410</v>
      </c>
      <c r="C245" s="324"/>
      <c r="D245" s="324" t="s">
        <v>156</v>
      </c>
      <c r="E245" s="324"/>
      <c r="F245" s="324"/>
      <c r="G245" s="324"/>
      <c r="H245" s="324"/>
      <c r="I245" s="324"/>
      <c r="J245" s="324"/>
      <c r="K245" s="1541" t="s">
        <v>196</v>
      </c>
      <c r="L245" s="1066">
        <v>45990</v>
      </c>
      <c r="M245" s="1066">
        <v>45999</v>
      </c>
      <c r="N245" s="1477" t="s">
        <v>2007</v>
      </c>
      <c r="O245" s="324"/>
      <c r="P245" s="995"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41" t="s">
        <v>196</v>
      </c>
      <c r="L246" s="1066">
        <v>45998</v>
      </c>
      <c r="M246" s="1066">
        <v>46004</v>
      </c>
      <c r="N246" s="1477" t="s">
        <v>1875</v>
      </c>
      <c r="O246" s="324"/>
      <c r="P246" s="995" t="s">
        <v>197</v>
      </c>
    </row>
    <row r="247" spans="1:21">
      <c r="A247" s="324">
        <f t="shared" si="8"/>
        <v>240</v>
      </c>
      <c r="B247" s="623" t="s">
        <v>735</v>
      </c>
      <c r="C247" s="324"/>
      <c r="D247" s="324" t="s">
        <v>228</v>
      </c>
      <c r="E247" s="996">
        <v>1.86</v>
      </c>
      <c r="F247" s="996">
        <v>12.47</v>
      </c>
      <c r="G247" s="996">
        <v>134.69999999999999</v>
      </c>
      <c r="H247" s="826">
        <v>1.115</v>
      </c>
      <c r="I247" s="996">
        <v>0.29899999999999999</v>
      </c>
      <c r="J247" s="324"/>
      <c r="K247" s="1541" t="s">
        <v>196</v>
      </c>
      <c r="L247" s="1066">
        <v>45997</v>
      </c>
      <c r="M247" s="1066">
        <v>46005</v>
      </c>
      <c r="N247" s="1477" t="s">
        <v>1877</v>
      </c>
      <c r="O247" s="324"/>
      <c r="P247" s="995" t="s">
        <v>197</v>
      </c>
    </row>
    <row r="248" spans="1:21">
      <c r="A248" s="324">
        <f t="shared" si="8"/>
        <v>241</v>
      </c>
      <c r="B248" s="623" t="s">
        <v>456</v>
      </c>
      <c r="C248" s="324"/>
      <c r="D248" s="324" t="s">
        <v>171</v>
      </c>
      <c r="E248" s="996">
        <v>1.86</v>
      </c>
      <c r="F248" s="996">
        <v>12.47</v>
      </c>
      <c r="G248" s="996">
        <v>134.69999999999999</v>
      </c>
      <c r="H248" s="826">
        <v>1.115</v>
      </c>
      <c r="I248" s="996">
        <v>0.29899999999999999</v>
      </c>
      <c r="J248" s="324"/>
      <c r="K248" s="1541" t="s">
        <v>196</v>
      </c>
      <c r="L248" s="1066">
        <v>46006</v>
      </c>
      <c r="M248" s="1066">
        <v>46010</v>
      </c>
      <c r="N248" s="1477" t="s">
        <v>2007</v>
      </c>
      <c r="O248" s="324"/>
      <c r="P248" s="995" t="s">
        <v>197</v>
      </c>
    </row>
    <row r="249" spans="1:21">
      <c r="A249" s="324">
        <f t="shared" si="8"/>
        <v>242</v>
      </c>
      <c r="B249" s="1191" t="s">
        <v>745</v>
      </c>
      <c r="C249" s="828"/>
      <c r="D249" s="828" t="s">
        <v>168</v>
      </c>
      <c r="E249" s="996">
        <v>1.57</v>
      </c>
      <c r="F249" s="996">
        <v>11.05</v>
      </c>
      <c r="G249" s="996">
        <v>115.3</v>
      </c>
      <c r="H249" s="826">
        <v>0.91900000000000004</v>
      </c>
      <c r="I249" s="996">
        <v>0.29899999999999999</v>
      </c>
      <c r="J249" s="828"/>
      <c r="K249" s="1542" t="s">
        <v>196</v>
      </c>
      <c r="L249" s="1067">
        <v>46005</v>
      </c>
      <c r="M249" s="1067">
        <v>46011</v>
      </c>
      <c r="N249" s="1477" t="s">
        <v>1877</v>
      </c>
      <c r="O249" s="828"/>
      <c r="P249" s="995" t="s">
        <v>197</v>
      </c>
    </row>
    <row r="250" spans="1:21">
      <c r="A250" s="324">
        <f t="shared" si="8"/>
        <v>243</v>
      </c>
      <c r="B250" s="1191"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42" t="s">
        <v>196</v>
      </c>
      <c r="L250" s="1067">
        <v>46005</v>
      </c>
      <c r="M250" s="1067">
        <v>46015</v>
      </c>
      <c r="N250" s="1477" t="s">
        <v>1874</v>
      </c>
      <c r="O250" s="1286"/>
      <c r="P250" s="995"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41" t="s">
        <v>196</v>
      </c>
      <c r="L251" s="1066">
        <v>46009</v>
      </c>
      <c r="M251" s="1067">
        <v>46019</v>
      </c>
      <c r="N251" s="1477" t="s">
        <v>1656</v>
      </c>
      <c r="O251" s="324"/>
      <c r="P251" s="995" t="s">
        <v>197</v>
      </c>
    </row>
    <row r="252" spans="1:21">
      <c r="A252" s="324">
        <f t="shared" si="8"/>
        <v>245</v>
      </c>
      <c r="B252" s="623" t="s">
        <v>851</v>
      </c>
      <c r="C252" s="324"/>
      <c r="D252" s="324" t="s">
        <v>123</v>
      </c>
      <c r="E252" s="324"/>
      <c r="F252" s="324"/>
      <c r="G252" s="324"/>
      <c r="H252" s="324"/>
      <c r="I252" s="324"/>
      <c r="J252" s="324"/>
      <c r="K252" s="1541" t="s">
        <v>196</v>
      </c>
      <c r="L252" s="1066">
        <v>46013</v>
      </c>
      <c r="M252" s="1066">
        <v>46021</v>
      </c>
      <c r="N252" s="1477" t="s">
        <v>1877</v>
      </c>
      <c r="O252" s="324"/>
      <c r="P252" s="995" t="s">
        <v>197</v>
      </c>
    </row>
    <row r="253" spans="1:21">
      <c r="A253" s="324">
        <f t="shared" si="8"/>
        <v>246</v>
      </c>
      <c r="B253" s="623" t="s">
        <v>1860</v>
      </c>
      <c r="C253" s="324"/>
      <c r="D253" s="324" t="s">
        <v>109</v>
      </c>
      <c r="E253" s="324"/>
      <c r="F253" s="324"/>
      <c r="G253" s="324"/>
      <c r="H253" s="324"/>
      <c r="I253" s="324"/>
      <c r="J253" s="324"/>
      <c r="K253" s="1541" t="s">
        <v>196</v>
      </c>
      <c r="L253" s="1066">
        <v>46012</v>
      </c>
      <c r="M253" s="1066">
        <v>46021</v>
      </c>
      <c r="N253" s="1477" t="s">
        <v>1875</v>
      </c>
      <c r="O253" s="324"/>
      <c r="P253" s="995" t="s">
        <v>197</v>
      </c>
    </row>
    <row r="254" spans="1:21">
      <c r="A254" s="324">
        <f t="shared" si="8"/>
        <v>247</v>
      </c>
      <c r="B254" s="324" t="s">
        <v>393</v>
      </c>
      <c r="C254" s="324"/>
      <c r="D254" s="324" t="s">
        <v>168</v>
      </c>
      <c r="E254" s="996">
        <v>1.57</v>
      </c>
      <c r="F254" s="996">
        <v>11.05</v>
      </c>
      <c r="G254" s="996">
        <v>115.3</v>
      </c>
      <c r="H254" s="826">
        <v>0.91900000000000004</v>
      </c>
      <c r="I254" s="996">
        <v>0.29899999999999999</v>
      </c>
      <c r="J254" s="324"/>
      <c r="K254" s="1541" t="s">
        <v>196</v>
      </c>
      <c r="L254" s="1066">
        <v>46018</v>
      </c>
      <c r="M254" s="1066">
        <v>46022</v>
      </c>
      <c r="N254" s="1477" t="s">
        <v>1874</v>
      </c>
      <c r="O254" s="324"/>
      <c r="P254" s="995" t="s">
        <v>197</v>
      </c>
    </row>
    <row r="255" spans="1:21" s="1288" customFormat="1">
      <c r="A255" s="1282">
        <f t="shared" si="8"/>
        <v>248</v>
      </c>
      <c r="B255" s="1282" t="s">
        <v>1861</v>
      </c>
      <c r="C255" s="1282"/>
      <c r="D255" s="1282" t="s">
        <v>118</v>
      </c>
      <c r="E255" s="1282">
        <v>1.68</v>
      </c>
      <c r="F255" s="1282">
        <v>12.41</v>
      </c>
      <c r="G255" s="1282">
        <v>143.4</v>
      </c>
      <c r="H255" s="1282">
        <v>1.728</v>
      </c>
      <c r="I255" s="1282">
        <v>0.41399999999999998</v>
      </c>
      <c r="J255" s="1282"/>
      <c r="K255" s="1595" t="s">
        <v>196</v>
      </c>
      <c r="L255" s="1281">
        <v>46017</v>
      </c>
      <c r="M255" s="1281">
        <v>46026</v>
      </c>
      <c r="N255" s="1592" t="s">
        <v>2007</v>
      </c>
      <c r="O255" s="1282"/>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41" t="s">
        <v>196</v>
      </c>
      <c r="L256" s="1066">
        <v>46018</v>
      </c>
      <c r="M256" s="1066">
        <v>46029</v>
      </c>
      <c r="N256" s="1477" t="s">
        <v>1581</v>
      </c>
      <c r="O256" s="324"/>
      <c r="P256" s="995" t="s">
        <v>197</v>
      </c>
    </row>
    <row r="257" spans="1:21">
      <c r="A257" s="324">
        <f t="shared" si="8"/>
        <v>250</v>
      </c>
      <c r="B257" s="623" t="s">
        <v>721</v>
      </c>
      <c r="C257" s="324"/>
      <c r="D257" s="324" t="s">
        <v>171</v>
      </c>
      <c r="E257" s="996">
        <v>1.86</v>
      </c>
      <c r="F257" s="996">
        <v>12.47</v>
      </c>
      <c r="G257" s="996">
        <v>134.69999999999999</v>
      </c>
      <c r="H257" s="826">
        <v>1.115</v>
      </c>
      <c r="I257" s="996">
        <v>0.29899999999999999</v>
      </c>
      <c r="J257" s="324"/>
      <c r="K257" s="1541" t="s">
        <v>196</v>
      </c>
      <c r="L257" s="1066">
        <v>46024</v>
      </c>
      <c r="M257" s="1066">
        <v>46030</v>
      </c>
      <c r="N257" s="1477" t="s">
        <v>1877</v>
      </c>
      <c r="O257" s="324"/>
      <c r="P257" s="995" t="s">
        <v>197</v>
      </c>
    </row>
    <row r="258" spans="1:21">
      <c r="A258" s="324">
        <f t="shared" si="8"/>
        <v>251</v>
      </c>
      <c r="B258" s="623" t="s">
        <v>731</v>
      </c>
      <c r="C258" s="324"/>
      <c r="D258" s="324" t="s">
        <v>228</v>
      </c>
      <c r="E258" s="996">
        <v>1.86</v>
      </c>
      <c r="F258" s="996">
        <v>12.47</v>
      </c>
      <c r="G258" s="996">
        <v>134.69999999999999</v>
      </c>
      <c r="H258" s="826">
        <v>1.115</v>
      </c>
      <c r="I258" s="996">
        <v>0.29899999999999999</v>
      </c>
      <c r="J258" s="324"/>
      <c r="K258" s="1541" t="s">
        <v>196</v>
      </c>
      <c r="L258" s="1066">
        <v>46027</v>
      </c>
      <c r="M258" s="1067">
        <v>46037</v>
      </c>
      <c r="N258" s="1477" t="s">
        <v>1656</v>
      </c>
      <c r="O258" s="324"/>
      <c r="P258" s="995" t="s">
        <v>197</v>
      </c>
    </row>
    <row r="259" spans="1:21">
      <c r="A259" s="324">
        <f t="shared" si="8"/>
        <v>252</v>
      </c>
      <c r="B259" s="623" t="s">
        <v>351</v>
      </c>
      <c r="C259" s="324"/>
      <c r="D259" s="324" t="s">
        <v>168</v>
      </c>
      <c r="E259" s="996">
        <v>1.57</v>
      </c>
      <c r="F259" s="996">
        <v>11.05</v>
      </c>
      <c r="G259" s="996">
        <v>115.3</v>
      </c>
      <c r="H259" s="826">
        <v>0.91900000000000004</v>
      </c>
      <c r="I259" s="996">
        <v>0.29899999999999999</v>
      </c>
      <c r="J259" s="324"/>
      <c r="K259" s="1541" t="s">
        <v>196</v>
      </c>
      <c r="L259" s="1066">
        <v>46027</v>
      </c>
      <c r="M259" s="1067">
        <v>46037</v>
      </c>
      <c r="N259" s="1477" t="s">
        <v>1874</v>
      </c>
      <c r="O259" s="324"/>
      <c r="P259" s="995" t="s">
        <v>197</v>
      </c>
    </row>
    <row r="260" spans="1:21">
      <c r="A260" s="324">
        <f t="shared" si="8"/>
        <v>253</v>
      </c>
      <c r="B260" s="623" t="s">
        <v>343</v>
      </c>
      <c r="C260" s="324"/>
      <c r="D260" s="324" t="s">
        <v>118</v>
      </c>
      <c r="E260" s="623">
        <v>1.68</v>
      </c>
      <c r="F260" s="623">
        <v>12.41</v>
      </c>
      <c r="G260" s="623">
        <v>143.4</v>
      </c>
      <c r="H260" s="623">
        <v>1.728</v>
      </c>
      <c r="I260" s="623">
        <v>0.41399999999999998</v>
      </c>
      <c r="J260" s="324"/>
      <c r="K260" s="1541" t="s">
        <v>196</v>
      </c>
      <c r="L260" s="1066">
        <v>46030</v>
      </c>
      <c r="M260" s="1067">
        <v>46037</v>
      </c>
      <c r="N260" s="1477" t="s">
        <v>1581</v>
      </c>
      <c r="O260" s="324"/>
      <c r="P260" s="995" t="s">
        <v>197</v>
      </c>
    </row>
    <row r="261" spans="1:21">
      <c r="A261" s="324">
        <f t="shared" si="8"/>
        <v>254</v>
      </c>
      <c r="B261" s="324" t="s">
        <v>439</v>
      </c>
      <c r="C261" s="324"/>
      <c r="D261" s="324" t="s">
        <v>101</v>
      </c>
      <c r="E261" s="324">
        <v>1.6</v>
      </c>
      <c r="F261" s="324">
        <v>13.13</v>
      </c>
      <c r="G261" s="324">
        <v>87.25</v>
      </c>
      <c r="H261" s="324">
        <v>1.3740000000000001</v>
      </c>
      <c r="I261" s="324">
        <v>0.501</v>
      </c>
      <c r="J261" s="324"/>
      <c r="K261" s="1541" t="s">
        <v>196</v>
      </c>
      <c r="L261" s="1066">
        <v>46037</v>
      </c>
      <c r="M261" s="1066">
        <v>46042</v>
      </c>
      <c r="N261" s="1477" t="s">
        <v>1875</v>
      </c>
      <c r="O261" s="324"/>
      <c r="P261" s="995" t="s">
        <v>197</v>
      </c>
    </row>
    <row r="262" spans="1:21">
      <c r="A262" s="324">
        <f t="shared" si="8"/>
        <v>255</v>
      </c>
      <c r="B262" s="623" t="s">
        <v>1862</v>
      </c>
      <c r="C262" s="324"/>
      <c r="D262" s="828" t="s">
        <v>123</v>
      </c>
      <c r="E262" s="996">
        <v>2.0699999999999998</v>
      </c>
      <c r="F262" s="996">
        <v>15.35</v>
      </c>
      <c r="G262" s="996">
        <v>162.6</v>
      </c>
      <c r="H262" s="826">
        <v>1.589</v>
      </c>
      <c r="I262" s="996">
        <v>0.47299999999999998</v>
      </c>
      <c r="J262" s="828"/>
      <c r="K262" s="1541" t="s">
        <v>196</v>
      </c>
      <c r="L262" s="330" t="s">
        <v>2013</v>
      </c>
      <c r="M262" s="1067">
        <v>46045</v>
      </c>
      <c r="N262" s="1477" t="s">
        <v>1656</v>
      </c>
      <c r="P262" s="995" t="s">
        <v>197</v>
      </c>
    </row>
    <row r="263" spans="1:21">
      <c r="A263" s="324">
        <f t="shared" si="8"/>
        <v>256</v>
      </c>
      <c r="B263" s="1297" t="s">
        <v>1207</v>
      </c>
      <c r="C263" s="324"/>
      <c r="D263" s="324" t="s">
        <v>171</v>
      </c>
      <c r="E263" s="996">
        <v>1.86</v>
      </c>
      <c r="F263" s="996">
        <v>12.47</v>
      </c>
      <c r="G263" s="996">
        <v>134.69999999999999</v>
      </c>
      <c r="H263" s="826">
        <v>1.115</v>
      </c>
      <c r="I263" s="996">
        <v>0.29899999999999999</v>
      </c>
      <c r="J263" s="324"/>
      <c r="K263" s="1541" t="s">
        <v>196</v>
      </c>
      <c r="L263" s="1066">
        <v>46042</v>
      </c>
      <c r="M263" s="1066">
        <v>46045</v>
      </c>
      <c r="N263" s="1477" t="s">
        <v>2012</v>
      </c>
      <c r="O263" s="324"/>
      <c r="P263" s="995" t="s">
        <v>197</v>
      </c>
    </row>
    <row r="264" spans="1:21">
      <c r="A264" s="324">
        <f t="shared" si="8"/>
        <v>257</v>
      </c>
      <c r="B264" s="623" t="s">
        <v>1864</v>
      </c>
      <c r="C264" s="324"/>
      <c r="D264" s="324" t="s">
        <v>101</v>
      </c>
      <c r="E264" s="996">
        <v>1.6</v>
      </c>
      <c r="F264" s="996">
        <v>13.13</v>
      </c>
      <c r="G264" s="996">
        <v>87.25</v>
      </c>
      <c r="H264" s="826">
        <v>1.3740000000000001</v>
      </c>
      <c r="I264" s="996">
        <v>0.501</v>
      </c>
      <c r="J264" s="324"/>
      <c r="K264" s="1541" t="s">
        <v>196</v>
      </c>
      <c r="L264" s="1066">
        <v>46043</v>
      </c>
      <c r="M264" s="1066">
        <v>46047</v>
      </c>
      <c r="N264" s="1477" t="s">
        <v>1875</v>
      </c>
      <c r="O264" s="324"/>
      <c r="P264" s="995" t="s">
        <v>197</v>
      </c>
    </row>
    <row r="265" spans="1:21">
      <c r="A265" s="324">
        <f t="shared" si="8"/>
        <v>258</v>
      </c>
      <c r="B265" s="1297" t="s">
        <v>1209</v>
      </c>
      <c r="C265" s="324"/>
      <c r="D265" s="324" t="s">
        <v>168</v>
      </c>
      <c r="E265" s="996">
        <v>1.57</v>
      </c>
      <c r="F265" s="996">
        <v>11.05</v>
      </c>
      <c r="G265" s="996">
        <v>115.3</v>
      </c>
      <c r="H265" s="826">
        <v>0.91900000000000004</v>
      </c>
      <c r="I265" s="996">
        <v>0.29899999999999999</v>
      </c>
      <c r="J265" s="324"/>
      <c r="K265" s="1541" t="s">
        <v>196</v>
      </c>
      <c r="L265" s="1066">
        <v>46047</v>
      </c>
      <c r="M265" s="1066">
        <v>46048</v>
      </c>
      <c r="N265" s="1477" t="s">
        <v>2012</v>
      </c>
      <c r="O265" s="324"/>
      <c r="P265" s="995" t="s">
        <v>197</v>
      </c>
    </row>
    <row r="266" spans="1:21">
      <c r="A266" s="324">
        <f t="shared" si="8"/>
        <v>259</v>
      </c>
      <c r="B266" s="623" t="s">
        <v>150</v>
      </c>
      <c r="C266" s="324"/>
      <c r="D266" s="324" t="s">
        <v>101</v>
      </c>
      <c r="E266" s="996">
        <v>1.6</v>
      </c>
      <c r="F266" s="996">
        <v>13.13</v>
      </c>
      <c r="G266" s="996">
        <v>87.25</v>
      </c>
      <c r="H266" s="826">
        <v>1.3740000000000001</v>
      </c>
      <c r="I266" s="996">
        <v>0.501</v>
      </c>
      <c r="J266" s="324"/>
      <c r="K266" s="1541" t="s">
        <v>196</v>
      </c>
      <c r="L266" s="1066">
        <v>46046</v>
      </c>
      <c r="M266" s="1066">
        <v>46050</v>
      </c>
      <c r="N266" s="1477" t="s">
        <v>2007</v>
      </c>
      <c r="O266" s="324"/>
      <c r="P266" s="995" t="s">
        <v>197</v>
      </c>
    </row>
    <row r="267" spans="1:21">
      <c r="A267" s="324">
        <f t="shared" si="8"/>
        <v>260</v>
      </c>
      <c r="B267" s="1297" t="s">
        <v>1210</v>
      </c>
      <c r="C267" s="324"/>
      <c r="D267" s="324" t="s">
        <v>168</v>
      </c>
      <c r="E267" s="996">
        <v>1.57</v>
      </c>
      <c r="F267" s="996">
        <v>11.05</v>
      </c>
      <c r="G267" s="996">
        <v>115.3</v>
      </c>
      <c r="H267" s="826">
        <v>0.91900000000000004</v>
      </c>
      <c r="I267" s="996">
        <v>0.29899999999999999</v>
      </c>
      <c r="J267" s="324"/>
      <c r="K267" s="1541" t="s">
        <v>196</v>
      </c>
      <c r="L267" s="1066">
        <v>46049</v>
      </c>
      <c r="M267" s="1066">
        <v>46050</v>
      </c>
      <c r="N267" s="1477" t="s">
        <v>2012</v>
      </c>
      <c r="O267" s="324"/>
      <c r="P267" s="995" t="s">
        <v>197</v>
      </c>
    </row>
    <row r="268" spans="1:21">
      <c r="A268" s="324">
        <f t="shared" ref="A268:A288" si="14">A267+1</f>
        <v>261</v>
      </c>
      <c r="B268" s="623" t="s">
        <v>151</v>
      </c>
      <c r="C268" s="324"/>
      <c r="D268" s="324" t="s">
        <v>101</v>
      </c>
      <c r="E268" s="996">
        <v>1.6</v>
      </c>
      <c r="F268" s="996">
        <v>13.13</v>
      </c>
      <c r="G268" s="996">
        <v>87.25</v>
      </c>
      <c r="H268" s="826">
        <v>1.3740000000000001</v>
      </c>
      <c r="I268" s="996">
        <v>0.501</v>
      </c>
      <c r="J268" s="324"/>
      <c r="K268" s="1541" t="s">
        <v>196</v>
      </c>
      <c r="L268" s="1066">
        <v>46047</v>
      </c>
      <c r="M268" s="1066">
        <v>46052</v>
      </c>
      <c r="N268" s="1477" t="s">
        <v>1656</v>
      </c>
      <c r="O268" s="324"/>
      <c r="P268" s="995" t="s">
        <v>197</v>
      </c>
    </row>
    <row r="269" spans="1:21">
      <c r="A269" s="324">
        <f t="shared" si="14"/>
        <v>262</v>
      </c>
      <c r="B269" s="1297" t="s">
        <v>1211</v>
      </c>
      <c r="C269" s="324"/>
      <c r="D269" s="324" t="s">
        <v>168</v>
      </c>
      <c r="E269" s="996">
        <v>1.57</v>
      </c>
      <c r="F269" s="996">
        <v>11.05</v>
      </c>
      <c r="G269" s="996">
        <v>115.3</v>
      </c>
      <c r="H269" s="826">
        <v>0.91900000000000004</v>
      </c>
      <c r="I269" s="996">
        <v>0.29899999999999999</v>
      </c>
      <c r="J269" s="324"/>
      <c r="K269" s="1541" t="s">
        <v>196</v>
      </c>
      <c r="L269" s="1066">
        <v>46050</v>
      </c>
      <c r="M269" s="1066">
        <v>46052</v>
      </c>
      <c r="N269" s="1477" t="s">
        <v>2012</v>
      </c>
      <c r="O269" s="324"/>
      <c r="P269" s="995" t="s">
        <v>197</v>
      </c>
    </row>
    <row r="270" spans="1:21" s="1288" customFormat="1">
      <c r="A270" s="1282">
        <f t="shared" si="14"/>
        <v>263</v>
      </c>
      <c r="B270" s="1594" t="s">
        <v>1192</v>
      </c>
      <c r="C270" s="1282"/>
      <c r="D270" s="1282" t="s">
        <v>168</v>
      </c>
      <c r="E270" s="1283">
        <v>1.57</v>
      </c>
      <c r="F270" s="1283">
        <v>11.05</v>
      </c>
      <c r="G270" s="1283">
        <v>115.3</v>
      </c>
      <c r="H270" s="868">
        <v>0.91900000000000004</v>
      </c>
      <c r="I270" s="1283">
        <v>0.29899999999999999</v>
      </c>
      <c r="J270" s="1282"/>
      <c r="K270" s="1595" t="s">
        <v>196</v>
      </c>
      <c r="L270" s="1281">
        <v>46055</v>
      </c>
      <c r="M270" s="1281">
        <v>46057</v>
      </c>
      <c r="N270" s="1592" t="s">
        <v>2012</v>
      </c>
      <c r="O270" s="1596"/>
      <c r="P270" s="323" t="s">
        <v>197</v>
      </c>
      <c r="Q270" s="830"/>
      <c r="R270" s="830"/>
      <c r="S270" s="830"/>
      <c r="T270" s="830"/>
      <c r="U270" s="830"/>
    </row>
    <row r="271" spans="1:21" s="830" customFormat="1">
      <c r="A271" s="623">
        <f t="shared" si="14"/>
        <v>264</v>
      </c>
      <c r="B271" s="1332" t="s">
        <v>1194</v>
      </c>
      <c r="C271" s="623"/>
      <c r="D271" s="623" t="s">
        <v>168</v>
      </c>
      <c r="E271" s="1580">
        <v>1.57</v>
      </c>
      <c r="F271" s="1580">
        <v>11.05</v>
      </c>
      <c r="G271" s="1580">
        <v>115.3</v>
      </c>
      <c r="H271" s="1581">
        <v>0.91900000000000004</v>
      </c>
      <c r="I271" s="1580">
        <v>0.29899999999999999</v>
      </c>
      <c r="J271" s="623"/>
      <c r="K271" s="1582" t="s">
        <v>196</v>
      </c>
      <c r="L271" s="1065">
        <v>46055</v>
      </c>
      <c r="M271" s="1065">
        <v>46059</v>
      </c>
      <c r="N271" s="1583" t="s">
        <v>2012</v>
      </c>
      <c r="O271" s="623"/>
      <c r="P271" s="995" t="s">
        <v>197</v>
      </c>
    </row>
    <row r="272" spans="1:21" s="830" customFormat="1">
      <c r="A272" s="623">
        <f t="shared" si="14"/>
        <v>265</v>
      </c>
      <c r="B272" s="1297" t="s">
        <v>1216</v>
      </c>
      <c r="C272" s="623"/>
      <c r="D272" s="623" t="s">
        <v>171</v>
      </c>
      <c r="E272" s="1580">
        <v>1.86</v>
      </c>
      <c r="F272" s="1580">
        <v>12.47</v>
      </c>
      <c r="G272" s="1580">
        <v>134.69999999999999</v>
      </c>
      <c r="H272" s="1581">
        <v>1.115</v>
      </c>
      <c r="I272" s="1580">
        <v>0.29899999999999999</v>
      </c>
      <c r="J272" s="623"/>
      <c r="K272" s="1582" t="s">
        <v>196</v>
      </c>
      <c r="L272" s="1065">
        <v>46061</v>
      </c>
      <c r="M272" s="1065">
        <v>46065</v>
      </c>
      <c r="N272" s="1583" t="s">
        <v>2012</v>
      </c>
      <c r="O272" s="623"/>
      <c r="P272" s="995"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582" t="s">
        <v>278</v>
      </c>
      <c r="L273" s="1065">
        <v>46071</v>
      </c>
      <c r="M273" s="1065">
        <v>46081</v>
      </c>
      <c r="N273" s="1583" t="s">
        <v>2012</v>
      </c>
      <c r="O273" s="1584"/>
      <c r="P273" s="995" t="s">
        <v>197</v>
      </c>
    </row>
    <row r="274" spans="1:29">
      <c r="A274" s="324">
        <f t="shared" si="14"/>
        <v>267</v>
      </c>
      <c r="B274" s="623" t="s">
        <v>457</v>
      </c>
      <c r="C274" s="324"/>
      <c r="D274" s="324" t="s">
        <v>118</v>
      </c>
      <c r="E274" s="623">
        <v>1.68</v>
      </c>
      <c r="F274" s="623">
        <v>12.41</v>
      </c>
      <c r="G274" s="623">
        <v>143.4</v>
      </c>
      <c r="H274" s="623">
        <v>1.728</v>
      </c>
      <c r="I274" s="623">
        <v>0.41399999999999998</v>
      </c>
      <c r="J274" s="324"/>
      <c r="K274" s="1541" t="s">
        <v>196</v>
      </c>
      <c r="L274" s="1066">
        <v>46074</v>
      </c>
      <c r="M274" s="1066">
        <v>46081</v>
      </c>
      <c r="N274" s="1477" t="s">
        <v>1875</v>
      </c>
      <c r="P274" s="995" t="s">
        <v>197</v>
      </c>
      <c r="AC274" s="1279">
        <v>185</v>
      </c>
    </row>
    <row r="275" spans="1:29" s="1288" customFormat="1">
      <c r="A275" s="1282">
        <f t="shared" si="14"/>
        <v>268</v>
      </c>
      <c r="B275" s="1285" t="s">
        <v>1869</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26">
        <f t="shared" ref="I275" si="19">(265.195+236.256)/1000</f>
        <v>0.50145099999999998</v>
      </c>
      <c r="J275" s="1285"/>
      <c r="K275" s="1591" t="s">
        <v>278</v>
      </c>
      <c r="L275" s="1193">
        <v>46069</v>
      </c>
      <c r="M275" s="1193">
        <v>46085</v>
      </c>
      <c r="N275" s="1592" t="s">
        <v>2007</v>
      </c>
      <c r="O275" s="1593"/>
      <c r="P275" s="323" t="s">
        <v>197</v>
      </c>
      <c r="Q275" s="830"/>
      <c r="R275" s="830"/>
      <c r="S275" s="830"/>
      <c r="T275" s="830"/>
      <c r="U275" s="830"/>
    </row>
    <row r="276" spans="1:29">
      <c r="A276" s="324">
        <f t="shared" si="14"/>
        <v>269</v>
      </c>
      <c r="B276" s="1191"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25">
        <f t="shared" ref="I276" si="24">(265.195+236.256)/1000</f>
        <v>0.50145099999999998</v>
      </c>
      <c r="J276" s="828"/>
      <c r="K276" s="1542" t="s">
        <v>278</v>
      </c>
      <c r="L276" s="1067">
        <v>46067</v>
      </c>
      <c r="M276" s="1067">
        <v>46091</v>
      </c>
      <c r="N276" s="1511" t="s">
        <v>1875</v>
      </c>
      <c r="P276" s="995" t="s">
        <v>197</v>
      </c>
    </row>
    <row r="277" spans="1:29">
      <c r="A277" s="324">
        <f t="shared" si="14"/>
        <v>270</v>
      </c>
      <c r="B277" s="623" t="s">
        <v>409</v>
      </c>
      <c r="C277" s="324"/>
      <c r="D277" s="324" t="s">
        <v>168</v>
      </c>
      <c r="E277" s="996">
        <v>1.57</v>
      </c>
      <c r="F277" s="996">
        <v>11.05</v>
      </c>
      <c r="G277" s="996">
        <v>115.3</v>
      </c>
      <c r="H277" s="826">
        <v>0.91900000000000004</v>
      </c>
      <c r="I277" s="996">
        <v>0.29899999999999999</v>
      </c>
      <c r="J277" s="324"/>
      <c r="K277" s="1541" t="s">
        <v>196</v>
      </c>
      <c r="L277" s="1066">
        <v>46072</v>
      </c>
      <c r="M277" s="1066">
        <v>46092</v>
      </c>
      <c r="N277" s="1477" t="s">
        <v>1875</v>
      </c>
      <c r="O277" s="997"/>
      <c r="P277" s="995" t="s">
        <v>197</v>
      </c>
    </row>
    <row r="278" spans="1:29">
      <c r="A278" s="324">
        <f t="shared" si="14"/>
        <v>271</v>
      </c>
      <c r="B278" s="623" t="s">
        <v>158</v>
      </c>
      <c r="C278" s="324"/>
      <c r="D278" s="324" t="s">
        <v>101</v>
      </c>
      <c r="E278" s="996">
        <v>1.6</v>
      </c>
      <c r="F278" s="996">
        <v>13.13</v>
      </c>
      <c r="G278" s="996">
        <v>87.25</v>
      </c>
      <c r="H278" s="826">
        <v>1.3740000000000001</v>
      </c>
      <c r="I278" s="996">
        <v>0.501</v>
      </c>
      <c r="J278" s="324"/>
      <c r="K278" s="1541" t="s">
        <v>196</v>
      </c>
      <c r="L278" s="1066">
        <v>46093</v>
      </c>
      <c r="M278" s="1066">
        <v>46100</v>
      </c>
      <c r="N278" s="1477" t="s">
        <v>1581</v>
      </c>
      <c r="O278" s="324"/>
      <c r="P278" s="995" t="s">
        <v>197</v>
      </c>
      <c r="AC278" s="1279">
        <v>5</v>
      </c>
    </row>
    <row r="279" spans="1:29">
      <c r="A279" s="324">
        <f t="shared" si="14"/>
        <v>272</v>
      </c>
      <c r="B279" s="1663" t="s">
        <v>1212</v>
      </c>
      <c r="D279" s="828" t="s">
        <v>168</v>
      </c>
      <c r="E279" s="1664">
        <v>1.57</v>
      </c>
      <c r="F279" s="1664">
        <v>11.05</v>
      </c>
      <c r="G279" s="1664">
        <v>115.3</v>
      </c>
      <c r="H279" s="1665">
        <v>0.91900000000000004</v>
      </c>
      <c r="I279" s="1664">
        <v>0.29899999999999999</v>
      </c>
      <c r="J279" s="828"/>
      <c r="K279" s="1542" t="s">
        <v>196</v>
      </c>
      <c r="L279" s="1067">
        <v>46101</v>
      </c>
      <c r="M279" s="1067">
        <v>46103</v>
      </c>
      <c r="N279" s="1666" t="s">
        <v>2012</v>
      </c>
      <c r="O279" s="828"/>
      <c r="P279" s="995" t="s">
        <v>197</v>
      </c>
    </row>
    <row r="280" spans="1:29">
      <c r="A280" s="324">
        <f t="shared" si="14"/>
        <v>273</v>
      </c>
      <c r="B280" s="1297" t="s">
        <v>1197</v>
      </c>
      <c r="D280" s="324" t="s">
        <v>168</v>
      </c>
      <c r="E280" s="996">
        <v>1.57</v>
      </c>
      <c r="F280" s="996">
        <v>11.05</v>
      </c>
      <c r="G280" s="996">
        <v>115.3</v>
      </c>
      <c r="H280" s="826">
        <v>0.91900000000000004</v>
      </c>
      <c r="I280" s="996">
        <v>0.29899999999999999</v>
      </c>
      <c r="J280" s="324"/>
      <c r="K280" s="1541" t="s">
        <v>196</v>
      </c>
      <c r="L280" s="1066">
        <v>46101</v>
      </c>
      <c r="M280" s="1066">
        <v>46106</v>
      </c>
      <c r="N280" s="1583" t="s">
        <v>2012</v>
      </c>
      <c r="O280" s="324"/>
      <c r="P280" s="995" t="s">
        <v>197</v>
      </c>
    </row>
    <row r="281" spans="1:29">
      <c r="A281" s="324">
        <f t="shared" si="14"/>
        <v>274</v>
      </c>
      <c r="B281" s="1332" t="s">
        <v>525</v>
      </c>
      <c r="C281" s="324"/>
      <c r="D281" s="324" t="s">
        <v>168</v>
      </c>
      <c r="E281" s="996">
        <v>1.57</v>
      </c>
      <c r="F281" s="996">
        <v>11.05</v>
      </c>
      <c r="G281" s="996">
        <v>115.3</v>
      </c>
      <c r="H281" s="826">
        <v>0.91900000000000004</v>
      </c>
      <c r="I281" s="996">
        <v>0.29899999999999999</v>
      </c>
      <c r="J281" s="324"/>
      <c r="K281" s="1541" t="s">
        <v>196</v>
      </c>
      <c r="L281" s="1066">
        <v>46105</v>
      </c>
      <c r="M281" s="1066">
        <v>46107</v>
      </c>
      <c r="N281" s="1583" t="s">
        <v>2012</v>
      </c>
      <c r="P281" s="995" t="s">
        <v>197</v>
      </c>
    </row>
    <row r="282" spans="1:29">
      <c r="A282" s="324">
        <f t="shared" si="14"/>
        <v>275</v>
      </c>
      <c r="B282" s="623" t="s">
        <v>2070</v>
      </c>
      <c r="D282" s="324" t="s">
        <v>2065</v>
      </c>
      <c r="E282" s="996">
        <v>2.38</v>
      </c>
      <c r="F282" s="996">
        <v>29.26</v>
      </c>
      <c r="G282" s="996">
        <v>140.44</v>
      </c>
      <c r="H282" s="996">
        <v>4.5309999999999997</v>
      </c>
      <c r="I282" s="324"/>
      <c r="J282" s="324"/>
      <c r="K282" s="1541" t="s">
        <v>278</v>
      </c>
      <c r="L282" s="1066">
        <v>46101</v>
      </c>
      <c r="M282" s="1066">
        <v>46107</v>
      </c>
      <c r="N282" s="1583" t="s">
        <v>2012</v>
      </c>
      <c r="O282" s="324"/>
      <c r="P282" s="995" t="s">
        <v>197</v>
      </c>
    </row>
    <row r="283" spans="1:29">
      <c r="A283" s="324">
        <f t="shared" si="14"/>
        <v>276</v>
      </c>
      <c r="B283" s="623" t="s">
        <v>2072</v>
      </c>
      <c r="C283" s="1683"/>
      <c r="D283" s="324" t="s">
        <v>2065</v>
      </c>
      <c r="E283" s="996">
        <v>2.38</v>
      </c>
      <c r="F283" s="996">
        <v>29.26</v>
      </c>
      <c r="G283" s="996">
        <v>140.44</v>
      </c>
      <c r="H283" s="996">
        <v>4.5309999999999997</v>
      </c>
      <c r="I283" s="324"/>
      <c r="J283" s="324"/>
      <c r="K283" s="1541" t="s">
        <v>278</v>
      </c>
      <c r="L283" s="1066">
        <v>46104</v>
      </c>
      <c r="M283" s="1066">
        <v>46109</v>
      </c>
      <c r="N283" s="1583" t="s">
        <v>2012</v>
      </c>
      <c r="O283" s="324"/>
      <c r="P283" s="995" t="s">
        <v>197</v>
      </c>
    </row>
    <row r="284" spans="1:29">
      <c r="A284" s="324">
        <f t="shared" si="14"/>
        <v>277</v>
      </c>
      <c r="B284" s="623" t="s">
        <v>2077</v>
      </c>
      <c r="C284" s="324"/>
      <c r="D284" s="324" t="s">
        <v>2065</v>
      </c>
      <c r="E284" s="996">
        <v>2.38</v>
      </c>
      <c r="F284" s="996">
        <v>29.26</v>
      </c>
      <c r="G284" s="996">
        <v>140.44</v>
      </c>
      <c r="H284" s="996">
        <v>4.5309999999999997</v>
      </c>
      <c r="I284" s="324"/>
      <c r="J284" s="324"/>
      <c r="K284" s="1541" t="s">
        <v>278</v>
      </c>
      <c r="L284" s="1066">
        <v>46109</v>
      </c>
      <c r="M284" s="1066"/>
      <c r="N284" s="1583" t="s">
        <v>2012</v>
      </c>
      <c r="O284" s="324"/>
      <c r="P284" s="800" t="s">
        <v>2079</v>
      </c>
    </row>
    <row r="285" spans="1:29" ht="43.5">
      <c r="A285" s="324">
        <f t="shared" si="14"/>
        <v>278</v>
      </c>
      <c r="B285" s="1685" t="s">
        <v>679</v>
      </c>
      <c r="C285" s="1685"/>
      <c r="D285" s="1685" t="s">
        <v>168</v>
      </c>
      <c r="E285" s="1686">
        <v>1.57</v>
      </c>
      <c r="F285" s="1686">
        <v>11.05</v>
      </c>
      <c r="G285" s="1686">
        <v>115.3</v>
      </c>
      <c r="H285" s="1687">
        <v>0.91900000000000004</v>
      </c>
      <c r="I285" s="1686">
        <v>0.29899999999999999</v>
      </c>
      <c r="J285" s="1685"/>
      <c r="K285" s="1688" t="s">
        <v>196</v>
      </c>
      <c r="L285" s="1689">
        <v>46055</v>
      </c>
      <c r="M285" s="1690"/>
      <c r="N285" s="1691" t="s">
        <v>1875</v>
      </c>
      <c r="O285" s="1692"/>
      <c r="P285" s="1693" t="s">
        <v>2041</v>
      </c>
    </row>
    <row r="286" spans="1:29">
      <c r="A286" s="324">
        <f t="shared" si="14"/>
        <v>279</v>
      </c>
      <c r="B286" s="623" t="s">
        <v>2067</v>
      </c>
      <c r="C286" s="324"/>
      <c r="D286" s="324" t="s">
        <v>2065</v>
      </c>
      <c r="E286" s="996">
        <v>2.38</v>
      </c>
      <c r="F286" s="996">
        <v>29.26</v>
      </c>
      <c r="G286" s="996">
        <v>140.44</v>
      </c>
      <c r="H286" s="996">
        <v>4.5309999999999997</v>
      </c>
      <c r="I286" s="324"/>
      <c r="J286" s="324"/>
      <c r="K286" s="1541" t="s">
        <v>278</v>
      </c>
      <c r="L286" s="1066">
        <v>46102</v>
      </c>
      <c r="M286" s="325"/>
      <c r="N286" s="1684" t="s">
        <v>2074</v>
      </c>
      <c r="O286" s="324"/>
      <c r="P286" s="1708" t="s">
        <v>2081</v>
      </c>
    </row>
    <row r="287" spans="1:29" ht="29">
      <c r="A287" s="324">
        <f t="shared" si="14"/>
        <v>280</v>
      </c>
      <c r="B287" s="1332" t="s">
        <v>528</v>
      </c>
      <c r="C287" s="324"/>
      <c r="D287" s="324" t="s">
        <v>168</v>
      </c>
      <c r="E287" s="996">
        <v>1.57</v>
      </c>
      <c r="F287" s="996">
        <v>11.05</v>
      </c>
      <c r="G287" s="996">
        <v>115.3</v>
      </c>
      <c r="H287" s="826">
        <v>0.91900000000000004</v>
      </c>
      <c r="I287" s="996">
        <v>0.29899999999999999</v>
      </c>
      <c r="J287" s="324"/>
      <c r="K287" s="1541" t="s">
        <v>196</v>
      </c>
      <c r="L287" s="1066">
        <v>46108</v>
      </c>
      <c r="M287" s="325"/>
      <c r="N287" s="1583" t="s">
        <v>2012</v>
      </c>
      <c r="O287" s="324"/>
      <c r="P287" s="1697" t="s">
        <v>2075</v>
      </c>
    </row>
    <row r="288" spans="1:29">
      <c r="A288" s="324">
        <f t="shared" si="14"/>
        <v>281</v>
      </c>
      <c r="B288" s="1297" t="s">
        <v>1172</v>
      </c>
      <c r="C288" s="324"/>
      <c r="D288" s="324" t="s">
        <v>2076</v>
      </c>
      <c r="E288" s="324"/>
      <c r="F288" s="324"/>
      <c r="G288" s="324"/>
      <c r="H288" s="324"/>
      <c r="I288" s="324"/>
      <c r="J288" s="324"/>
      <c r="K288" s="1541" t="s">
        <v>278</v>
      </c>
      <c r="L288" s="1066">
        <v>46108</v>
      </c>
      <c r="M288" s="325"/>
      <c r="N288" s="1583" t="s">
        <v>2012</v>
      </c>
      <c r="O288" s="324"/>
      <c r="P288" s="1707" t="s">
        <v>2080</v>
      </c>
    </row>
    <row r="289" spans="8:16">
      <c r="H289" s="1279" t="s">
        <v>1870</v>
      </c>
      <c r="P289" s="1700"/>
    </row>
  </sheetData>
  <autoFilter ref="A7:WVM289"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67" type="noConversion"/>
  <conditionalFormatting sqref="B1:B203 B205:B207 B209:B255 B257:B1048576">
    <cfRule type="duplicateValues" dxfId="360" priority="16433"/>
    <cfRule type="duplicateValues" dxfId="359" priority="16432"/>
    <cfRule type="duplicateValues" dxfId="358" priority="16434"/>
  </conditionalFormatting>
  <conditionalFormatting sqref="B1:B255 B257:B1048576">
    <cfRule type="duplicateValues" dxfId="357" priority="16448"/>
    <cfRule type="duplicateValues" dxfId="356" priority="16447"/>
  </conditionalFormatting>
  <conditionalFormatting sqref="B10:B30 B6:B7">
    <cfRule type="duplicateValues" dxfId="355" priority="280"/>
  </conditionalFormatting>
  <conditionalFormatting sqref="B76">
    <cfRule type="duplicateValues" dxfId="354" priority="98"/>
    <cfRule type="duplicateValues" dxfId="353" priority="99"/>
    <cfRule type="duplicateValues" dxfId="352" priority="100" stopIfTrue="1"/>
  </conditionalFormatting>
  <conditionalFormatting sqref="B121">
    <cfRule type="duplicateValues" dxfId="351" priority="94"/>
    <cfRule type="duplicateValues" dxfId="350" priority="95"/>
    <cfRule type="duplicateValues" dxfId="349" priority="96" stopIfTrue="1"/>
  </conditionalFormatting>
  <conditionalFormatting sqref="B142">
    <cfRule type="duplicateValues" dxfId="348" priority="87"/>
    <cfRule type="duplicateValues" dxfId="347" priority="88"/>
    <cfRule type="duplicateValues" dxfId="346" priority="89" stopIfTrue="1"/>
  </conditionalFormatting>
  <conditionalFormatting sqref="B143">
    <cfRule type="duplicateValues" dxfId="345" priority="84" stopIfTrue="1"/>
    <cfRule type="duplicateValues" dxfId="344" priority="85"/>
    <cfRule type="duplicateValues" dxfId="343" priority="86"/>
  </conditionalFormatting>
  <conditionalFormatting sqref="B162">
    <cfRule type="duplicateValues" dxfId="342" priority="92"/>
    <cfRule type="duplicateValues" dxfId="341" priority="93" stopIfTrue="1"/>
    <cfRule type="duplicateValues" dxfId="340" priority="91"/>
  </conditionalFormatting>
  <conditionalFormatting sqref="B193 B191">
    <cfRule type="duplicateValues" dxfId="339" priority="5444" stopIfTrue="1"/>
    <cfRule type="duplicateValues" dxfId="338" priority="5443"/>
    <cfRule type="duplicateValues" dxfId="337" priority="5442"/>
  </conditionalFormatting>
  <conditionalFormatting sqref="B197 B195">
    <cfRule type="duplicateValues" dxfId="336" priority="73"/>
    <cfRule type="duplicateValues" dxfId="335"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4">
    <cfRule type="duplicateValues" dxfId="334" priority="17535" stopIfTrue="1"/>
  </conditionalFormatting>
  <conditionalFormatting sqref="B204">
    <cfRule type="duplicateValues" dxfId="333" priority="16"/>
    <cfRule type="duplicateValues" dxfId="332" priority="17"/>
    <cfRule type="duplicateValues" dxfId="331" priority="18"/>
    <cfRule type="duplicateValues" dxfId="330" priority="20"/>
    <cfRule type="duplicateValues" dxfId="329" priority="19"/>
    <cfRule type="duplicateValues" dxfId="328" priority="15" stopIfTrue="1"/>
  </conditionalFormatting>
  <conditionalFormatting sqref="B208">
    <cfRule type="duplicateValues" dxfId="327" priority="10"/>
    <cfRule type="duplicateValues" dxfId="326" priority="11"/>
    <cfRule type="duplicateValues" dxfId="325" priority="12"/>
    <cfRule type="duplicateValues" dxfId="324" priority="13"/>
    <cfRule type="duplicateValues" dxfId="323" priority="14"/>
    <cfRule type="duplicateValues" dxfId="322" priority="9" stopIfTrue="1"/>
  </conditionalFormatting>
  <conditionalFormatting sqref="B213">
    <cfRule type="duplicateValues" dxfId="321" priority="7465"/>
    <cfRule type="duplicateValues" dxfId="320" priority="7467" stopIfTrue="1"/>
    <cfRule type="duplicateValues" dxfId="319" priority="7466"/>
  </conditionalFormatting>
  <conditionalFormatting sqref="B215">
    <cfRule type="duplicateValues" dxfId="318" priority="61"/>
    <cfRule type="duplicateValues" dxfId="317" priority="60"/>
  </conditionalFormatting>
  <conditionalFormatting sqref="B229:B230 B232:B235 B240 B246 B237">
    <cfRule type="duplicateValues" dxfId="316" priority="12584" stopIfTrue="1"/>
  </conditionalFormatting>
  <conditionalFormatting sqref="B232:B235 B229:B230 B240 B246 B237">
    <cfRule type="duplicateValues" dxfId="315" priority="12587"/>
  </conditionalFormatting>
  <conditionalFormatting sqref="B232:B235 B231:C231 J231 B229:B230 B240 B246 B237">
    <cfRule type="duplicateValues" dxfId="314" priority="12591"/>
    <cfRule type="duplicateValues" dxfId="313" priority="12592"/>
    <cfRule type="duplicateValues" dxfId="312"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11" priority="16488"/>
    <cfRule type="duplicateValues" dxfId="310"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09"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08"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07" priority="16453"/>
  </conditionalFormatting>
  <conditionalFormatting sqref="B223:C224 J223:J224">
    <cfRule type="duplicateValues" dxfId="306" priority="11403"/>
    <cfRule type="duplicateValues" dxfId="305" priority="11404"/>
    <cfRule type="duplicateValues" dxfId="304" priority="11402" stopIfTrue="1"/>
  </conditionalFormatting>
  <conditionalFormatting sqref="B226:C226 J226">
    <cfRule type="duplicateValues" dxfId="303" priority="11643" stopIfTrue="1"/>
    <cfRule type="duplicateValues" dxfId="302" priority="11644"/>
    <cfRule type="duplicateValues" dxfId="301" priority="11645"/>
  </conditionalFormatting>
  <conditionalFormatting sqref="B231:C231 J231">
    <cfRule type="duplicateValues" dxfId="300" priority="43" stopIfTrue="1"/>
    <cfRule type="duplicateValues" dxfId="299" priority="45"/>
    <cfRule type="duplicateValues" dxfId="298" priority="44"/>
  </conditionalFormatting>
  <conditionalFormatting sqref="C8:C9">
    <cfRule type="duplicateValues" dxfId="297" priority="129" stopIfTrue="1"/>
    <cfRule type="duplicateValues" dxfId="296" priority="128"/>
    <cfRule type="duplicateValues" dxfId="295" priority="127"/>
  </conditionalFormatting>
  <conditionalFormatting sqref="C29 J29 O29">
    <cfRule type="duplicateValues" dxfId="294" priority="110"/>
    <cfRule type="duplicateValues" dxfId="293" priority="111" stopIfTrue="1"/>
    <cfRule type="duplicateValues" dxfId="292" priority="109"/>
  </conditionalFormatting>
  <conditionalFormatting sqref="D1:D203 D205:D1048576">
    <cfRule type="duplicateValues" dxfId="291" priority="22"/>
  </conditionalFormatting>
  <conditionalFormatting sqref="D9 J9:K9">
    <cfRule type="duplicateValues" dxfId="290" priority="126" stopIfTrue="1"/>
    <cfRule type="duplicateValues" dxfId="289" priority="125"/>
    <cfRule type="duplicateValues" dxfId="288" priority="124"/>
  </conditionalFormatting>
  <conditionalFormatting sqref="D14">
    <cfRule type="duplicateValues" dxfId="287" priority="115"/>
    <cfRule type="duplicateValues" dxfId="286" priority="117" stopIfTrue="1"/>
    <cfRule type="duplicateValues" dxfId="285" priority="116"/>
  </conditionalFormatting>
  <conditionalFormatting sqref="D15">
    <cfRule type="duplicateValues" dxfId="284" priority="113"/>
    <cfRule type="duplicateValues" dxfId="283" priority="114" stopIfTrue="1"/>
    <cfRule type="duplicateValues" dxfId="282" priority="112"/>
  </conditionalFormatting>
  <conditionalFormatting sqref="D20">
    <cfRule type="duplicateValues" dxfId="281" priority="202"/>
    <cfRule type="duplicateValues" dxfId="280" priority="203" stopIfTrue="1"/>
    <cfRule type="duplicateValues" dxfId="279" priority="201"/>
  </conditionalFormatting>
  <dataValidations count="1">
    <dataValidation type="list" allowBlank="1" showInputMessage="1" showErrorMessage="1" sqref="C65271:C65279 C130807:C130815 C196343:C196351 C261879:C261887 C327415:C327423 C392951:C392959 C458487:C458495 C524023:C524031 C589559:C589567 C655095:C655103 C720631:C720639 C786167:C786175 C851703:C851711 C917239:C917247 C982775:C982783 IN65235:IN65243 IN130771:IN130779 IN196307:IN196315 IN261843:IN261851 IN327379:IN327387 IN392915:IN392923 IN458451:IN458459 IN523987:IN523995 IN589523:IN589531 IN655059:IN655067 IN720595:IN720603 IN786131:IN786139 IN851667:IN851675 IN917203:IN917211 IN982739:IN982747 SJ65235:SJ65243 SJ130771:SJ130779 SJ196307:SJ196315 SJ261843:SJ261851 SJ327379:SJ327387 SJ392915:SJ392923 SJ458451:SJ458459 SJ523987:SJ523995 SJ589523:SJ589531 SJ655059:SJ655067 SJ720595:SJ720603 SJ786131:SJ786139 SJ851667:SJ851675 SJ917203:SJ917211 SJ982739:SJ982747 ACF65235:ACF65243 ACF130771:ACF130779 ACF196307:ACF196315 ACF261843:ACF261851 ACF327379:ACF327387 ACF392915:ACF392923 ACF458451:ACF458459 ACF523987:ACF523995 ACF589523:ACF589531 ACF655059:ACF655067 ACF720595:ACF720603 ACF786131:ACF786139 ACF851667:ACF851675 ACF917203:ACF917211 ACF982739:ACF982747 AMB65235:AMB65243 AMB130771:AMB130779 AMB196307:AMB196315 AMB261843:AMB261851 AMB327379:AMB327387 AMB392915:AMB392923 AMB458451:AMB458459 AMB523987:AMB523995 AMB589523:AMB589531 AMB655059:AMB655067 AMB720595:AMB720603 AMB786131:AMB786139 AMB851667:AMB851675 AMB917203:AMB917211 AMB982739:AMB982747 AVX65235:AVX65243 AVX130771:AVX130779 AVX196307:AVX196315 AVX261843:AVX261851 AVX327379:AVX327387 AVX392915:AVX392923 AVX458451:AVX458459 AVX523987:AVX523995 AVX589523:AVX589531 AVX655059:AVX655067 AVX720595:AVX720603 AVX786131:AVX786139 AVX851667:AVX851675 AVX917203:AVX917211 AVX982739:AVX982747 BFT65235:BFT65243 BFT130771:BFT130779 BFT196307:BFT196315 BFT261843:BFT261851 BFT327379:BFT327387 BFT392915:BFT392923 BFT458451:BFT458459 BFT523987:BFT523995 BFT589523:BFT589531 BFT655059:BFT655067 BFT720595:BFT720603 BFT786131:BFT786139 BFT851667:BFT851675 BFT917203:BFT917211 BFT982739:BFT982747 BPP65235:BPP65243 BPP130771:BPP130779 BPP196307:BPP196315 BPP261843:BPP261851 BPP327379:BPP327387 BPP392915:BPP392923 BPP458451:BPP458459 BPP523987:BPP523995 BPP589523:BPP589531 BPP655059:BPP655067 BPP720595:BPP720603 BPP786131:BPP786139 BPP851667:BPP851675 BPP917203:BPP917211 BPP982739:BPP982747 BZL65235:BZL65243 BZL130771:BZL130779 BZL196307:BZL196315 BZL261843:BZL261851 BZL327379:BZL327387 BZL392915:BZL392923 BZL458451:BZL458459 BZL523987:BZL523995 BZL589523:BZL589531 BZL655059:BZL655067 BZL720595:BZL720603 BZL786131:BZL786139 BZL851667:BZL851675 BZL917203:BZL917211 BZL982739:BZL982747 CJH65235:CJH65243 CJH130771:CJH130779 CJH196307:CJH196315 CJH261843:CJH261851 CJH327379:CJH327387 CJH392915:CJH392923 CJH458451:CJH458459 CJH523987:CJH523995 CJH589523:CJH589531 CJH655059:CJH655067 CJH720595:CJH720603 CJH786131:CJH786139 CJH851667:CJH851675 CJH917203:CJH917211 CJH982739:CJH982747 CTD65235:CTD65243 CTD130771:CTD130779 CTD196307:CTD196315 CTD261843:CTD261851 CTD327379:CTD327387 CTD392915:CTD392923 CTD458451:CTD458459 CTD523987:CTD523995 CTD589523:CTD589531 CTD655059:CTD655067 CTD720595:CTD720603 CTD786131:CTD786139 CTD851667:CTD851675 CTD917203:CTD917211 CTD982739:CTD982747 DCZ65235:DCZ65243 DCZ130771:DCZ130779 DCZ196307:DCZ196315 DCZ261843:DCZ261851 DCZ327379:DCZ327387 DCZ392915:DCZ392923 DCZ458451:DCZ458459 DCZ523987:DCZ523995 DCZ589523:DCZ589531 DCZ655059:DCZ655067 DCZ720595:DCZ720603 DCZ786131:DCZ786139 DCZ851667:DCZ851675 DCZ917203:DCZ917211 DCZ982739:DCZ982747 DMV65235:DMV65243 DMV130771:DMV130779 DMV196307:DMV196315 DMV261843:DMV261851 DMV327379:DMV327387 DMV392915:DMV392923 DMV458451:DMV458459 DMV523987:DMV523995 DMV589523:DMV589531 DMV655059:DMV655067 DMV720595:DMV720603 DMV786131:DMV786139 DMV851667:DMV851675 DMV917203:DMV917211 DMV982739:DMV982747 DWR65235:DWR65243 DWR130771:DWR130779 DWR196307:DWR196315 DWR261843:DWR261851 DWR327379:DWR327387 DWR392915:DWR392923 DWR458451:DWR458459 DWR523987:DWR523995 DWR589523:DWR589531 DWR655059:DWR655067 DWR720595:DWR720603 DWR786131:DWR786139 DWR851667:DWR851675 DWR917203:DWR917211 DWR982739:DWR982747 EGN65235:EGN65243 EGN130771:EGN130779 EGN196307:EGN196315 EGN261843:EGN261851 EGN327379:EGN327387 EGN392915:EGN392923 EGN458451:EGN458459 EGN523987:EGN523995 EGN589523:EGN589531 EGN655059:EGN655067 EGN720595:EGN720603 EGN786131:EGN786139 EGN851667:EGN851675 EGN917203:EGN917211 EGN982739:EGN982747 EQJ65235:EQJ65243 EQJ130771:EQJ130779 EQJ196307:EQJ196315 EQJ261843:EQJ261851 EQJ327379:EQJ327387 EQJ392915:EQJ392923 EQJ458451:EQJ458459 EQJ523987:EQJ523995 EQJ589523:EQJ589531 EQJ655059:EQJ655067 EQJ720595:EQJ720603 EQJ786131:EQJ786139 EQJ851667:EQJ851675 EQJ917203:EQJ917211 EQJ982739:EQJ982747 FAF65235:FAF65243 FAF130771:FAF130779 FAF196307:FAF196315 FAF261843:FAF261851 FAF327379:FAF327387 FAF392915:FAF392923 FAF458451:FAF458459 FAF523987:FAF523995 FAF589523:FAF589531 FAF655059:FAF655067 FAF720595:FAF720603 FAF786131:FAF786139 FAF851667:FAF851675 FAF917203:FAF917211 FAF982739:FAF982747 FKB65235:FKB65243 FKB130771:FKB130779 FKB196307:FKB196315 FKB261843:FKB261851 FKB327379:FKB327387 FKB392915:FKB392923 FKB458451:FKB458459 FKB523987:FKB523995 FKB589523:FKB589531 FKB655059:FKB655067 FKB720595:FKB720603 FKB786131:FKB786139 FKB851667:FKB851675 FKB917203:FKB917211 FKB982739:FKB982747 FTX65235:FTX65243 FTX130771:FTX130779 FTX196307:FTX196315 FTX261843:FTX261851 FTX327379:FTX327387 FTX392915:FTX392923 FTX458451:FTX458459 FTX523987:FTX523995 FTX589523:FTX589531 FTX655059:FTX655067 FTX720595:FTX720603 FTX786131:FTX786139 FTX851667:FTX851675 FTX917203:FTX917211 FTX982739:FTX982747 GDT65235:GDT65243 GDT130771:GDT130779 GDT196307:GDT196315 GDT261843:GDT261851 GDT327379:GDT327387 GDT392915:GDT392923 GDT458451:GDT458459 GDT523987:GDT523995 GDT589523:GDT589531 GDT655059:GDT655067 GDT720595:GDT720603 GDT786131:GDT786139 GDT851667:GDT851675 GDT917203:GDT917211 GDT982739:GDT982747 GNP65235:GNP65243 GNP130771:GNP130779 GNP196307:GNP196315 GNP261843:GNP261851 GNP327379:GNP327387 GNP392915:GNP392923 GNP458451:GNP458459 GNP523987:GNP523995 GNP589523:GNP589531 GNP655059:GNP655067 GNP720595:GNP720603 GNP786131:GNP786139 GNP851667:GNP851675 GNP917203:GNP917211 GNP982739:GNP982747 GXL65235:GXL65243 GXL130771:GXL130779 GXL196307:GXL196315 GXL261843:GXL261851 GXL327379:GXL327387 GXL392915:GXL392923 GXL458451:GXL458459 GXL523987:GXL523995 GXL589523:GXL589531 GXL655059:GXL655067 GXL720595:GXL720603 GXL786131:GXL786139 GXL851667:GXL851675 GXL917203:GXL917211 GXL982739:GXL982747 HHH65235:HHH65243 HHH130771:HHH130779 HHH196307:HHH196315 HHH261843:HHH261851 HHH327379:HHH327387 HHH392915:HHH392923 HHH458451:HHH458459 HHH523987:HHH523995 HHH589523:HHH589531 HHH655059:HHH655067 HHH720595:HHH720603 HHH786131:HHH786139 HHH851667:HHH851675 HHH917203:HHH917211 HHH982739:HHH982747 HRD65235:HRD65243 HRD130771:HRD130779 HRD196307:HRD196315 HRD261843:HRD261851 HRD327379:HRD327387 HRD392915:HRD392923 HRD458451:HRD458459 HRD523987:HRD523995 HRD589523:HRD589531 HRD655059:HRD655067 HRD720595:HRD720603 HRD786131:HRD786139 HRD851667:HRD851675 HRD917203:HRD917211 HRD982739:HRD982747 IAZ65235:IAZ65243 IAZ130771:IAZ130779 IAZ196307:IAZ196315 IAZ261843:IAZ261851 IAZ327379:IAZ327387 IAZ392915:IAZ392923 IAZ458451:IAZ458459 IAZ523987:IAZ523995 IAZ589523:IAZ589531 IAZ655059:IAZ655067 IAZ720595:IAZ720603 IAZ786131:IAZ786139 IAZ851667:IAZ851675 IAZ917203:IAZ917211 IAZ982739:IAZ982747 IKV65235:IKV65243 IKV130771:IKV130779 IKV196307:IKV196315 IKV261843:IKV261851 IKV327379:IKV327387 IKV392915:IKV392923 IKV458451:IKV458459 IKV523987:IKV523995 IKV589523:IKV589531 IKV655059:IKV655067 IKV720595:IKV720603 IKV786131:IKV786139 IKV851667:IKV851675 IKV917203:IKV917211 IKV982739:IKV982747 IUR65235:IUR65243 IUR130771:IUR130779 IUR196307:IUR196315 IUR261843:IUR261851 IUR327379:IUR327387 IUR392915:IUR392923 IUR458451:IUR458459 IUR523987:IUR523995 IUR589523:IUR589531 IUR655059:IUR655067 IUR720595:IUR720603 IUR786131:IUR786139 IUR851667:IUR851675 IUR917203:IUR917211 IUR982739:IUR982747 JEN65235:JEN65243 JEN130771:JEN130779 JEN196307:JEN196315 JEN261843:JEN261851 JEN327379:JEN327387 JEN392915:JEN392923 JEN458451:JEN458459 JEN523987:JEN523995 JEN589523:JEN589531 JEN655059:JEN655067 JEN720595:JEN720603 JEN786131:JEN786139 JEN851667:JEN851675 JEN917203:JEN917211 JEN982739:JEN982747 JOJ65235:JOJ65243 JOJ130771:JOJ130779 JOJ196307:JOJ196315 JOJ261843:JOJ261851 JOJ327379:JOJ327387 JOJ392915:JOJ392923 JOJ458451:JOJ458459 JOJ523987:JOJ523995 JOJ589523:JOJ589531 JOJ655059:JOJ655067 JOJ720595:JOJ720603 JOJ786131:JOJ786139 JOJ851667:JOJ851675 JOJ917203:JOJ917211 JOJ982739:JOJ982747 JYF65235:JYF65243 JYF130771:JYF130779 JYF196307:JYF196315 JYF261843:JYF261851 JYF327379:JYF327387 JYF392915:JYF392923 JYF458451:JYF458459 JYF523987:JYF523995 JYF589523:JYF589531 JYF655059:JYF655067 JYF720595:JYF720603 JYF786131:JYF786139 JYF851667:JYF851675 JYF917203:JYF917211 JYF982739:JYF982747 KIB65235:KIB65243 KIB130771:KIB130779 KIB196307:KIB196315 KIB261843:KIB261851 KIB327379:KIB327387 KIB392915:KIB392923 KIB458451:KIB458459 KIB523987:KIB523995 KIB589523:KIB589531 KIB655059:KIB655067 KIB720595:KIB720603 KIB786131:KIB786139 KIB851667:KIB851675 KIB917203:KIB917211 KIB982739:KIB982747 KRX65235:KRX65243 KRX130771:KRX130779 KRX196307:KRX196315 KRX261843:KRX261851 KRX327379:KRX327387 KRX392915:KRX392923 KRX458451:KRX458459 KRX523987:KRX523995 KRX589523:KRX589531 KRX655059:KRX655067 KRX720595:KRX720603 KRX786131:KRX786139 KRX851667:KRX851675 KRX917203:KRX917211 KRX982739:KRX982747 LBT65235:LBT65243 LBT130771:LBT130779 LBT196307:LBT196315 LBT261843:LBT261851 LBT327379:LBT327387 LBT392915:LBT392923 LBT458451:LBT458459 LBT523987:LBT523995 LBT589523:LBT589531 LBT655059:LBT655067 LBT720595:LBT720603 LBT786131:LBT786139 LBT851667:LBT851675 LBT917203:LBT917211 LBT982739:LBT982747 LLP65235:LLP65243 LLP130771:LLP130779 LLP196307:LLP196315 LLP261843:LLP261851 LLP327379:LLP327387 LLP392915:LLP392923 LLP458451:LLP458459 LLP523987:LLP523995 LLP589523:LLP589531 LLP655059:LLP655067 LLP720595:LLP720603 LLP786131:LLP786139 LLP851667:LLP851675 LLP917203:LLP917211 LLP982739:LLP982747 LVL65235:LVL65243 LVL130771:LVL130779 LVL196307:LVL196315 LVL261843:LVL261851 LVL327379:LVL327387 LVL392915:LVL392923 LVL458451:LVL458459 LVL523987:LVL523995 LVL589523:LVL589531 LVL655059:LVL655067 LVL720595:LVL720603 LVL786131:LVL786139 LVL851667:LVL851675 LVL917203:LVL917211 LVL982739:LVL982747 MFH65235:MFH65243 MFH130771:MFH130779 MFH196307:MFH196315 MFH261843:MFH261851 MFH327379:MFH327387 MFH392915:MFH392923 MFH458451:MFH458459 MFH523987:MFH523995 MFH589523:MFH589531 MFH655059:MFH655067 MFH720595:MFH720603 MFH786131:MFH786139 MFH851667:MFH851675 MFH917203:MFH917211 MFH982739:MFH982747 MPD65235:MPD65243 MPD130771:MPD130779 MPD196307:MPD196315 MPD261843:MPD261851 MPD327379:MPD327387 MPD392915:MPD392923 MPD458451:MPD458459 MPD523987:MPD523995 MPD589523:MPD589531 MPD655059:MPD655067 MPD720595:MPD720603 MPD786131:MPD786139 MPD851667:MPD851675 MPD917203:MPD917211 MPD982739:MPD982747 MYZ65235:MYZ65243 MYZ130771:MYZ130779 MYZ196307:MYZ196315 MYZ261843:MYZ261851 MYZ327379:MYZ327387 MYZ392915:MYZ392923 MYZ458451:MYZ458459 MYZ523987:MYZ523995 MYZ589523:MYZ589531 MYZ655059:MYZ655067 MYZ720595:MYZ720603 MYZ786131:MYZ786139 MYZ851667:MYZ851675 MYZ917203:MYZ917211 MYZ982739:MYZ982747 NIV65235:NIV65243 NIV130771:NIV130779 NIV196307:NIV196315 NIV261843:NIV261851 NIV327379:NIV327387 NIV392915:NIV392923 NIV458451:NIV458459 NIV523987:NIV523995 NIV589523:NIV589531 NIV655059:NIV655067 NIV720595:NIV720603 NIV786131:NIV786139 NIV851667:NIV851675 NIV917203:NIV917211 NIV982739:NIV982747 NSR65235:NSR65243 NSR130771:NSR130779 NSR196307:NSR196315 NSR261843:NSR261851 NSR327379:NSR327387 NSR392915:NSR392923 NSR458451:NSR458459 NSR523987:NSR523995 NSR589523:NSR589531 NSR655059:NSR655067 NSR720595:NSR720603 NSR786131:NSR786139 NSR851667:NSR851675 NSR917203:NSR917211 NSR982739:NSR982747 OCN65235:OCN65243 OCN130771:OCN130779 OCN196307:OCN196315 OCN261843:OCN261851 OCN327379:OCN327387 OCN392915:OCN392923 OCN458451:OCN458459 OCN523987:OCN523995 OCN589523:OCN589531 OCN655059:OCN655067 OCN720595:OCN720603 OCN786131:OCN786139 OCN851667:OCN851675 OCN917203:OCN917211 OCN982739:OCN982747 OMJ65235:OMJ65243 OMJ130771:OMJ130779 OMJ196307:OMJ196315 OMJ261843:OMJ261851 OMJ327379:OMJ327387 OMJ392915:OMJ392923 OMJ458451:OMJ458459 OMJ523987:OMJ523995 OMJ589523:OMJ589531 OMJ655059:OMJ655067 OMJ720595:OMJ720603 OMJ786131:OMJ786139 OMJ851667:OMJ851675 OMJ917203:OMJ917211 OMJ982739:OMJ982747 OWF65235:OWF65243 OWF130771:OWF130779 OWF196307:OWF196315 OWF261843:OWF261851 OWF327379:OWF327387 OWF392915:OWF392923 OWF458451:OWF458459 OWF523987:OWF523995 OWF589523:OWF589531 OWF655059:OWF655067 OWF720595:OWF720603 OWF786131:OWF786139 OWF851667:OWF851675 OWF917203:OWF917211 OWF982739:OWF982747 PGB65235:PGB65243 PGB130771:PGB130779 PGB196307:PGB196315 PGB261843:PGB261851 PGB327379:PGB327387 PGB392915:PGB392923 PGB458451:PGB458459 PGB523987:PGB523995 PGB589523:PGB589531 PGB655059:PGB655067 PGB720595:PGB720603 PGB786131:PGB786139 PGB851667:PGB851675 PGB917203:PGB917211 PGB982739:PGB982747 PPX65235:PPX65243 PPX130771:PPX130779 PPX196307:PPX196315 PPX261843:PPX261851 PPX327379:PPX327387 PPX392915:PPX392923 PPX458451:PPX458459 PPX523987:PPX523995 PPX589523:PPX589531 PPX655059:PPX655067 PPX720595:PPX720603 PPX786131:PPX786139 PPX851667:PPX851675 PPX917203:PPX917211 PPX982739:PPX982747 PZT65235:PZT65243 PZT130771:PZT130779 PZT196307:PZT196315 PZT261843:PZT261851 PZT327379:PZT327387 PZT392915:PZT392923 PZT458451:PZT458459 PZT523987:PZT523995 PZT589523:PZT589531 PZT655059:PZT655067 PZT720595:PZT720603 PZT786131:PZT786139 PZT851667:PZT851675 PZT917203:PZT917211 PZT982739:PZT982747 QJP65235:QJP65243 QJP130771:QJP130779 QJP196307:QJP196315 QJP261843:QJP261851 QJP327379:QJP327387 QJP392915:QJP392923 QJP458451:QJP458459 QJP523987:QJP523995 QJP589523:QJP589531 QJP655059:QJP655067 QJP720595:QJP720603 QJP786131:QJP786139 QJP851667:QJP851675 QJP917203:QJP917211 QJP982739:QJP982747 QTL65235:QTL65243 QTL130771:QTL130779 QTL196307:QTL196315 QTL261843:QTL261851 QTL327379:QTL327387 QTL392915:QTL392923 QTL458451:QTL458459 QTL523987:QTL523995 QTL589523:QTL589531 QTL655059:QTL655067 QTL720595:QTL720603 QTL786131:QTL786139 QTL851667:QTL851675 QTL917203:QTL917211 QTL982739:QTL982747 RDH65235:RDH65243 RDH130771:RDH130779 RDH196307:RDH196315 RDH261843:RDH261851 RDH327379:RDH327387 RDH392915:RDH392923 RDH458451:RDH458459 RDH523987:RDH523995 RDH589523:RDH589531 RDH655059:RDH655067 RDH720595:RDH720603 RDH786131:RDH786139 RDH851667:RDH851675 RDH917203:RDH917211 RDH982739:RDH982747 RND65235:RND65243 RND130771:RND130779 RND196307:RND196315 RND261843:RND261851 RND327379:RND327387 RND392915:RND392923 RND458451:RND458459 RND523987:RND523995 RND589523:RND589531 RND655059:RND655067 RND720595:RND720603 RND786131:RND786139 RND851667:RND851675 RND917203:RND917211 RND982739:RND982747 RWZ65235:RWZ65243 RWZ130771:RWZ130779 RWZ196307:RWZ196315 RWZ261843:RWZ261851 RWZ327379:RWZ327387 RWZ392915:RWZ392923 RWZ458451:RWZ458459 RWZ523987:RWZ523995 RWZ589523:RWZ589531 RWZ655059:RWZ655067 RWZ720595:RWZ720603 RWZ786131:RWZ786139 RWZ851667:RWZ851675 RWZ917203:RWZ917211 RWZ982739:RWZ982747 SGV65235:SGV65243 SGV130771:SGV130779 SGV196307:SGV196315 SGV261843:SGV261851 SGV327379:SGV327387 SGV392915:SGV392923 SGV458451:SGV458459 SGV523987:SGV523995 SGV589523:SGV589531 SGV655059:SGV655067 SGV720595:SGV720603 SGV786131:SGV786139 SGV851667:SGV851675 SGV917203:SGV917211 SGV982739:SGV982747 SQR65235:SQR65243 SQR130771:SQR130779 SQR196307:SQR196315 SQR261843:SQR261851 SQR327379:SQR327387 SQR392915:SQR392923 SQR458451:SQR458459 SQR523987:SQR523995 SQR589523:SQR589531 SQR655059:SQR655067 SQR720595:SQR720603 SQR786131:SQR786139 SQR851667:SQR851675 SQR917203:SQR917211 SQR982739:SQR982747 TAN65235:TAN65243 TAN130771:TAN130779 TAN196307:TAN196315 TAN261843:TAN261851 TAN327379:TAN327387 TAN392915:TAN392923 TAN458451:TAN458459 TAN523987:TAN523995 TAN589523:TAN589531 TAN655059:TAN655067 TAN720595:TAN720603 TAN786131:TAN786139 TAN851667:TAN851675 TAN917203:TAN917211 TAN982739:TAN982747 TKJ65235:TKJ65243 TKJ130771:TKJ130779 TKJ196307:TKJ196315 TKJ261843:TKJ261851 TKJ327379:TKJ327387 TKJ392915:TKJ392923 TKJ458451:TKJ458459 TKJ523987:TKJ523995 TKJ589523:TKJ589531 TKJ655059:TKJ655067 TKJ720595:TKJ720603 TKJ786131:TKJ786139 TKJ851667:TKJ851675 TKJ917203:TKJ917211 TKJ982739:TKJ982747 TUF65235:TUF65243 TUF130771:TUF130779 TUF196307:TUF196315 TUF261843:TUF261851 TUF327379:TUF327387 TUF392915:TUF392923 TUF458451:TUF458459 TUF523987:TUF523995 TUF589523:TUF589531 TUF655059:TUF655067 TUF720595:TUF720603 TUF786131:TUF786139 TUF851667:TUF851675 TUF917203:TUF917211 TUF982739:TUF982747 UEB65235:UEB65243 UEB130771:UEB130779 UEB196307:UEB196315 UEB261843:UEB261851 UEB327379:UEB327387 UEB392915:UEB392923 UEB458451:UEB458459 UEB523987:UEB523995 UEB589523:UEB589531 UEB655059:UEB655067 UEB720595:UEB720603 UEB786131:UEB786139 UEB851667:UEB851675 UEB917203:UEB917211 UEB982739:UEB982747 UNX65235:UNX65243 UNX130771:UNX130779 UNX196307:UNX196315 UNX261843:UNX261851 UNX327379:UNX327387 UNX392915:UNX392923 UNX458451:UNX458459 UNX523987:UNX523995 UNX589523:UNX589531 UNX655059:UNX655067 UNX720595:UNX720603 UNX786131:UNX786139 UNX851667:UNX851675 UNX917203:UNX917211 UNX982739:UNX982747 UXT65235:UXT65243 UXT130771:UXT130779 UXT196307:UXT196315 UXT261843:UXT261851 UXT327379:UXT327387 UXT392915:UXT392923 UXT458451:UXT458459 UXT523987:UXT523995 UXT589523:UXT589531 UXT655059:UXT655067 UXT720595:UXT720603 UXT786131:UXT786139 UXT851667:UXT851675 UXT917203:UXT917211 UXT982739:UXT982747 VHP65235:VHP65243 VHP130771:VHP130779 VHP196307:VHP196315 VHP261843:VHP261851 VHP327379:VHP327387 VHP392915:VHP392923 VHP458451:VHP458459 VHP523987:VHP523995 VHP589523:VHP589531 VHP655059:VHP655067 VHP720595:VHP720603 VHP786131:VHP786139 VHP851667:VHP851675 VHP917203:VHP917211 VHP982739:VHP982747 VRL65235:VRL65243 VRL130771:VRL130779 VRL196307:VRL196315 VRL261843:VRL261851 VRL327379:VRL327387 VRL392915:VRL392923 VRL458451:VRL458459 VRL523987:VRL523995 VRL589523:VRL589531 VRL655059:VRL655067 VRL720595:VRL720603 VRL786131:VRL786139 VRL851667:VRL851675 VRL917203:VRL917211 VRL982739:VRL982747 WBH65235:WBH65243 WBH130771:WBH130779 WBH196307:WBH196315 WBH261843:WBH261851 WBH327379:WBH327387 WBH392915:WBH392923 WBH458451:WBH458459 WBH523987:WBH523995 WBH589523:WBH589531 WBH655059:WBH655067 WBH720595:WBH720603 WBH786131:WBH786139 WBH851667:WBH851675 WBH917203:WBH917211 WBH982739:WBH982747 WLD65235:WLD65243 WLD130771:WLD130779 WLD196307:WLD196315 WLD261843:WLD261851 WLD327379:WLD327387 WLD392915:WLD392923 WLD458451:WLD458459 WLD523987:WLD523995 WLD589523:WLD589531 WLD655059:WLD655067 WLD720595:WLD720603 WLD786131:WLD786139 WLD851667:WLD851675 WLD917203:WLD917211 WLD982739:WLD982747 WUZ65235:WUZ65243 WUZ130771:WUZ130779 WUZ196307:WUZ196315 WUZ261843:WUZ261851 WUZ327379:WUZ327387 WUZ392915:WUZ392923 WUZ458451:WUZ458459 WUZ523987:WUZ523995 WUZ589523:WUZ589531 WUZ655059:WUZ655067 WUZ720595:WUZ720603 WUZ786131:WUZ786139 WUZ851667:WUZ851675 WUZ917203:WUZ917211 WUZ982739:WUZ982747"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78" priority="17"/>
    <cfRule type="duplicateValues" dxfId="277" priority="18"/>
    <cfRule type="duplicateValues" dxfId="276" priority="19" stopIfTrue="1"/>
  </conditionalFormatting>
  <conditionalFormatting sqref="C6">
    <cfRule type="duplicateValues" dxfId="275" priority="14"/>
    <cfRule type="duplicateValues" dxfId="274" priority="15"/>
    <cfRule type="duplicateValues" dxfId="273" priority="16" stopIfTrue="1"/>
  </conditionalFormatting>
  <conditionalFormatting sqref="C14:C17">
    <cfRule type="duplicateValues" dxfId="272" priority="12"/>
  </conditionalFormatting>
  <conditionalFormatting sqref="C14:C27">
    <cfRule type="duplicateValues" dxfId="271" priority="10"/>
    <cfRule type="duplicateValues" dxfId="270" priority="11"/>
    <cfRule type="duplicateValues" dxfId="269" priority="13" stopIfTrue="1"/>
  </conditionalFormatting>
  <conditionalFormatting sqref="C14:C28">
    <cfRule type="duplicateValues" dxfId="268" priority="9"/>
  </conditionalFormatting>
  <conditionalFormatting sqref="O5:O10">
    <cfRule type="duplicateValues" dxfId="267" priority="5"/>
    <cfRule type="duplicateValues" dxfId="266" priority="6"/>
    <cfRule type="duplicateValues" dxfId="265" priority="7"/>
    <cfRule type="duplicateValues" dxfId="264" priority="8" stopIfTrue="1"/>
  </conditionalFormatting>
  <conditionalFormatting sqref="P19:P23">
    <cfRule type="duplicateValues" dxfId="263" priority="1"/>
    <cfRule type="duplicateValues" dxfId="262" priority="2" stopIfTrue="1"/>
    <cfRule type="duplicateValues" dxfId="261" priority="3"/>
    <cfRule type="duplicateValues" dxfId="260"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899"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899"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899"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1"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2" t="s">
        <v>144</v>
      </c>
      <c r="C50" s="822" t="s">
        <v>101</v>
      </c>
      <c r="D50" s="822"/>
      <c r="E50" s="822" t="s">
        <v>196</v>
      </c>
      <c r="F50" s="898">
        <v>45862</v>
      </c>
      <c r="G50" s="629">
        <v>45869</v>
      </c>
      <c r="H50" s="899"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59" priority="9"/>
    <cfRule type="duplicateValues" dxfId="258" priority="11" stopIfTrue="1"/>
  </conditionalFormatting>
  <conditionalFormatting sqref="B2:B8">
    <cfRule type="duplicateValues" dxfId="257" priority="10"/>
  </conditionalFormatting>
  <conditionalFormatting sqref="B2:B37 B39:B42 B44:B51">
    <cfRule type="duplicateValues" dxfId="256" priority="7"/>
    <cfRule type="duplicateValues" dxfId="255" priority="8"/>
  </conditionalFormatting>
  <conditionalFormatting sqref="B30">
    <cfRule type="duplicateValues" dxfId="254" priority="4"/>
    <cfRule type="duplicateValues" dxfId="253" priority="5"/>
    <cfRule type="duplicateValues" dxfId="252" priority="6" stopIfTrue="1"/>
  </conditionalFormatting>
  <conditionalFormatting sqref="B51">
    <cfRule type="duplicateValues" dxfId="251" priority="1"/>
    <cfRule type="duplicateValues" dxfId="250" priority="2"/>
    <cfRule type="duplicateValues" dxfId="249"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48" priority="1" stopIfTrue="1"/>
    <cfRule type="duplicateValues" dxfId="247" priority="2"/>
    <cfRule type="duplicateValues" dxfId="246" priority="3"/>
    <cfRule type="duplicateValues" dxfId="245" priority="4"/>
    <cfRule type="duplicateValues" dxfId="244" priority="5"/>
    <cfRule type="duplicateValues" dxfId="243"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951" t="s">
        <v>64</v>
      </c>
      <c r="B1" s="1952"/>
      <c r="C1" s="1952"/>
      <c r="D1" s="1952"/>
      <c r="E1" s="1952"/>
      <c r="F1" s="1952"/>
      <c r="G1" s="1952"/>
      <c r="H1" s="1953"/>
      <c r="I1" s="999"/>
      <c r="J1" s="999"/>
      <c r="K1" s="999"/>
      <c r="L1" s="999"/>
      <c r="M1" s="999"/>
      <c r="N1" s="999"/>
      <c r="O1" s="999"/>
      <c r="P1" s="999"/>
      <c r="Q1" s="999"/>
      <c r="R1" s="999"/>
      <c r="S1" s="999"/>
      <c r="T1" s="999"/>
      <c r="U1" s="999"/>
      <c r="V1" s="999"/>
    </row>
    <row r="2" spans="1:22" ht="15.5" customHeight="1">
      <c r="A2" s="1954" t="s">
        <v>65</v>
      </c>
      <c r="B2" s="1853"/>
      <c r="C2" s="1853"/>
      <c r="D2" s="1853"/>
      <c r="E2" s="1853"/>
      <c r="F2" s="1853"/>
      <c r="G2" s="1853"/>
      <c r="H2" s="1955"/>
      <c r="I2" s="1000"/>
      <c r="J2" s="1000"/>
      <c r="K2" s="1000"/>
      <c r="L2" s="1000"/>
      <c r="M2" s="1000"/>
      <c r="N2" s="1000"/>
      <c r="O2" s="1000"/>
      <c r="P2" s="1000"/>
      <c r="Q2" s="1000"/>
      <c r="R2" s="1000"/>
      <c r="S2" s="1000"/>
      <c r="T2" s="1000"/>
      <c r="U2" s="1000"/>
      <c r="V2" s="1000"/>
    </row>
    <row r="3" spans="1:22" ht="15.5" customHeight="1">
      <c r="A3" s="1954" t="s">
        <v>66</v>
      </c>
      <c r="B3" s="1853"/>
      <c r="C3" s="1853"/>
      <c r="D3" s="1853"/>
      <c r="E3" s="1853"/>
      <c r="F3" s="1853"/>
      <c r="G3" s="1853"/>
      <c r="H3" s="1955"/>
      <c r="I3" s="1000"/>
      <c r="J3" s="1000"/>
      <c r="K3" s="1000"/>
      <c r="L3" s="1000"/>
      <c r="M3" s="1000"/>
      <c r="N3" s="1000"/>
      <c r="O3" s="1000"/>
      <c r="P3" s="1000"/>
      <c r="Q3" s="1000"/>
      <c r="R3" s="1000"/>
      <c r="S3" s="1000"/>
      <c r="T3" s="1000"/>
      <c r="U3" s="1000"/>
      <c r="V3" s="1000"/>
    </row>
    <row r="4" spans="1:22">
      <c r="A4" s="1058"/>
      <c r="H4" s="1057"/>
    </row>
    <row r="5" spans="1:22" ht="26">
      <c r="A5" s="1054" t="s">
        <v>189</v>
      </c>
      <c r="B5" s="311" t="s">
        <v>1769</v>
      </c>
      <c r="C5" s="311" t="s">
        <v>191</v>
      </c>
      <c r="D5" s="311" t="s">
        <v>1770</v>
      </c>
      <c r="E5" s="311" t="s">
        <v>1771</v>
      </c>
      <c r="F5" s="311" t="s">
        <v>193</v>
      </c>
      <c r="G5" s="309" t="s">
        <v>1772</v>
      </c>
      <c r="H5" s="1056" t="s">
        <v>20</v>
      </c>
    </row>
    <row r="6" spans="1:22">
      <c r="A6" s="1069">
        <v>1</v>
      </c>
      <c r="B6" s="1070" t="s">
        <v>202</v>
      </c>
      <c r="C6" s="1071" t="s">
        <v>171</v>
      </c>
      <c r="D6" s="1059">
        <v>11.145</v>
      </c>
      <c r="E6" s="1071" t="s">
        <v>1583</v>
      </c>
      <c r="F6" s="1071">
        <v>45831</v>
      </c>
      <c r="G6" s="1071">
        <v>45836</v>
      </c>
      <c r="H6" s="1072" t="s">
        <v>1490</v>
      </c>
      <c r="M6" s="1001"/>
      <c r="N6" s="1001"/>
      <c r="O6" s="1001"/>
    </row>
    <row r="7" spans="1:22">
      <c r="A7" s="1069">
        <f t="shared" ref="A7:A79" si="0">A6+1</f>
        <v>2</v>
      </c>
      <c r="B7" s="1070" t="s">
        <v>226</v>
      </c>
      <c r="C7" s="1071" t="s">
        <v>171</v>
      </c>
      <c r="D7" s="422">
        <v>11.997</v>
      </c>
      <c r="E7" s="1071" t="s">
        <v>1583</v>
      </c>
      <c r="F7" s="1071">
        <v>45836</v>
      </c>
      <c r="G7" s="1071">
        <v>45840</v>
      </c>
      <c r="H7" s="1072" t="s">
        <v>1490</v>
      </c>
      <c r="M7" s="1001"/>
      <c r="N7" s="1001"/>
      <c r="O7" s="1001"/>
    </row>
    <row r="8" spans="1:22">
      <c r="A8" s="1069">
        <f t="shared" si="0"/>
        <v>3</v>
      </c>
      <c r="B8" s="1070" t="s">
        <v>217</v>
      </c>
      <c r="C8" s="1071" t="s">
        <v>168</v>
      </c>
      <c r="D8" s="1059">
        <v>11.145</v>
      </c>
      <c r="E8" s="1071" t="s">
        <v>1584</v>
      </c>
      <c r="F8" s="1071">
        <v>45837</v>
      </c>
      <c r="G8" s="1071">
        <v>45843</v>
      </c>
      <c r="H8" s="1072" t="s">
        <v>1490</v>
      </c>
      <c r="M8" s="1002"/>
      <c r="N8" s="1002"/>
      <c r="O8" s="1002"/>
    </row>
    <row r="9" spans="1:22">
      <c r="A9" s="1069">
        <f t="shared" si="0"/>
        <v>4</v>
      </c>
      <c r="B9" s="1070" t="s">
        <v>227</v>
      </c>
      <c r="C9" s="1071" t="s">
        <v>228</v>
      </c>
      <c r="D9" s="1059">
        <v>13.071999999999999</v>
      </c>
      <c r="E9" s="1071" t="s">
        <v>1583</v>
      </c>
      <c r="F9" s="1071">
        <v>45841</v>
      </c>
      <c r="G9" s="1071">
        <v>45843</v>
      </c>
      <c r="H9" s="1072" t="s">
        <v>1490</v>
      </c>
      <c r="M9" s="1001"/>
      <c r="N9" s="1001"/>
      <c r="O9" s="1001"/>
    </row>
    <row r="10" spans="1:22">
      <c r="A10" s="1069">
        <f t="shared" si="0"/>
        <v>5</v>
      </c>
      <c r="B10" s="1070" t="s">
        <v>225</v>
      </c>
      <c r="C10" s="1071" t="s">
        <v>168</v>
      </c>
      <c r="D10" s="1059">
        <v>11.145</v>
      </c>
      <c r="E10" s="1071" t="s">
        <v>1583</v>
      </c>
      <c r="F10" s="1071">
        <v>45845</v>
      </c>
      <c r="G10" s="1071">
        <v>45848</v>
      </c>
      <c r="H10" s="1072" t="s">
        <v>1490</v>
      </c>
      <c r="M10" s="1001"/>
      <c r="N10" s="1001"/>
      <c r="O10" s="1001"/>
    </row>
    <row r="11" spans="1:22">
      <c r="A11" s="1069">
        <f t="shared" si="0"/>
        <v>6</v>
      </c>
      <c r="B11" s="1070" t="s">
        <v>201</v>
      </c>
      <c r="C11" s="1071" t="s">
        <v>168</v>
      </c>
      <c r="D11" s="1059">
        <v>11.145</v>
      </c>
      <c r="E11" s="1071" t="s">
        <v>1583</v>
      </c>
      <c r="F11" s="1071">
        <v>45849</v>
      </c>
      <c r="G11" s="1071">
        <v>45852</v>
      </c>
      <c r="H11" s="1072" t="s">
        <v>1490</v>
      </c>
      <c r="M11" s="1001">
        <v>185</v>
      </c>
      <c r="N11" s="1001"/>
      <c r="O11" s="1001"/>
    </row>
    <row r="12" spans="1:22">
      <c r="A12" s="1069">
        <f t="shared" si="0"/>
        <v>7</v>
      </c>
      <c r="B12" s="1070" t="s">
        <v>195</v>
      </c>
      <c r="C12" s="1071" t="s">
        <v>168</v>
      </c>
      <c r="D12" s="1059">
        <v>11.145</v>
      </c>
      <c r="E12" s="1071" t="s">
        <v>1583</v>
      </c>
      <c r="F12" s="1071">
        <v>45853</v>
      </c>
      <c r="G12" s="1071">
        <v>45856</v>
      </c>
      <c r="H12" s="1072" t="s">
        <v>1490</v>
      </c>
      <c r="M12" s="1001"/>
      <c r="N12" s="1001"/>
      <c r="O12" s="1001"/>
    </row>
    <row r="13" spans="1:22">
      <c r="A13" s="1069">
        <f t="shared" si="0"/>
        <v>8</v>
      </c>
      <c r="B13" s="1070" t="s">
        <v>198</v>
      </c>
      <c r="C13" s="1071" t="s">
        <v>168</v>
      </c>
      <c r="D13" s="1059">
        <v>11.145</v>
      </c>
      <c r="E13" s="1071" t="s">
        <v>1583</v>
      </c>
      <c r="F13" s="1071">
        <v>45857</v>
      </c>
      <c r="G13" s="1071">
        <v>45860</v>
      </c>
      <c r="H13" s="1072" t="s">
        <v>1490</v>
      </c>
      <c r="K13" s="563">
        <v>90</v>
      </c>
      <c r="M13" s="563">
        <v>24</v>
      </c>
    </row>
    <row r="14" spans="1:22">
      <c r="A14" s="1069">
        <f t="shared" si="0"/>
        <v>9</v>
      </c>
      <c r="B14" s="1070" t="s">
        <v>199</v>
      </c>
      <c r="C14" s="1071" t="s">
        <v>168</v>
      </c>
      <c r="D14" s="1059">
        <v>11.145</v>
      </c>
      <c r="E14" s="1071" t="s">
        <v>1583</v>
      </c>
      <c r="F14" s="1071">
        <v>45860</v>
      </c>
      <c r="G14" s="1071">
        <v>45863</v>
      </c>
      <c r="H14" s="1072" t="s">
        <v>1490</v>
      </c>
    </row>
    <row r="15" spans="1:22">
      <c r="A15" s="1069">
        <f t="shared" si="0"/>
        <v>10</v>
      </c>
      <c r="B15" s="1070" t="s">
        <v>200</v>
      </c>
      <c r="C15" s="1071" t="s">
        <v>171</v>
      </c>
      <c r="D15" s="422">
        <v>11.997</v>
      </c>
      <c r="E15" s="1071" t="s">
        <v>1583</v>
      </c>
      <c r="F15" s="1071">
        <v>45863</v>
      </c>
      <c r="G15" s="1071">
        <v>45866</v>
      </c>
      <c r="H15" s="1072" t="s">
        <v>1490</v>
      </c>
    </row>
    <row r="16" spans="1:22">
      <c r="A16" s="1069">
        <f t="shared" si="0"/>
        <v>11</v>
      </c>
      <c r="B16" s="1070" t="s">
        <v>223</v>
      </c>
      <c r="C16" s="1071" t="s">
        <v>168</v>
      </c>
      <c r="D16" s="1059">
        <v>11.145</v>
      </c>
      <c r="E16" s="1073" t="s">
        <v>1583</v>
      </c>
      <c r="F16" s="1071">
        <v>45867</v>
      </c>
      <c r="G16" s="1071">
        <v>45869</v>
      </c>
      <c r="H16" s="1072" t="s">
        <v>1490</v>
      </c>
    </row>
    <row r="17" spans="1:12">
      <c r="A17" s="1069">
        <f t="shared" si="0"/>
        <v>12</v>
      </c>
      <c r="B17" s="1070" t="s">
        <v>283</v>
      </c>
      <c r="C17" s="325" t="s">
        <v>168</v>
      </c>
      <c r="D17" s="1059">
        <v>11.145</v>
      </c>
      <c r="E17" s="1073" t="s">
        <v>1654</v>
      </c>
      <c r="F17" s="1071">
        <v>45862</v>
      </c>
      <c r="G17" s="1071">
        <v>45869</v>
      </c>
      <c r="H17" s="1072" t="s">
        <v>1490</v>
      </c>
    </row>
    <row r="18" spans="1:12">
      <c r="A18" s="1069">
        <f t="shared" si="0"/>
        <v>13</v>
      </c>
      <c r="B18" s="1070" t="s">
        <v>222</v>
      </c>
      <c r="C18" s="1070" t="s">
        <v>168</v>
      </c>
      <c r="D18" s="1059">
        <v>11.145</v>
      </c>
      <c r="E18" s="1073" t="s">
        <v>1583</v>
      </c>
      <c r="F18" s="1071">
        <v>45870</v>
      </c>
      <c r="G18" s="1071">
        <v>45873</v>
      </c>
      <c r="H18" s="1072" t="s">
        <v>1490</v>
      </c>
      <c r="J18" s="563">
        <v>41</v>
      </c>
    </row>
    <row r="19" spans="1:12">
      <c r="A19" s="1069">
        <f t="shared" si="0"/>
        <v>14</v>
      </c>
      <c r="B19" s="1070" t="s">
        <v>237</v>
      </c>
      <c r="C19" s="1070" t="s">
        <v>234</v>
      </c>
      <c r="D19" s="1070">
        <v>13.958</v>
      </c>
      <c r="E19" s="1073" t="s">
        <v>1654</v>
      </c>
      <c r="F19" s="1071">
        <v>45870</v>
      </c>
      <c r="G19" s="1071">
        <v>45877</v>
      </c>
      <c r="H19" s="1072" t="s">
        <v>1490</v>
      </c>
    </row>
    <row r="20" spans="1:12">
      <c r="A20" s="1069">
        <f t="shared" si="0"/>
        <v>15</v>
      </c>
      <c r="B20" s="1070" t="s">
        <v>1354</v>
      </c>
      <c r="C20" s="1070" t="s">
        <v>101</v>
      </c>
      <c r="D20" s="1070">
        <v>18.727009000000002</v>
      </c>
      <c r="E20" s="1073" t="s">
        <v>1583</v>
      </c>
      <c r="F20" s="1071">
        <v>45873</v>
      </c>
      <c r="G20" s="1071">
        <v>45878</v>
      </c>
      <c r="H20" s="1072" t="s">
        <v>1490</v>
      </c>
    </row>
    <row r="21" spans="1:12">
      <c r="A21" s="1069">
        <f t="shared" si="0"/>
        <v>16</v>
      </c>
      <c r="B21" s="1070" t="s">
        <v>245</v>
      </c>
      <c r="C21" s="1070" t="s">
        <v>234</v>
      </c>
      <c r="D21" s="1070">
        <v>13.958</v>
      </c>
      <c r="E21" s="1073" t="s">
        <v>1654</v>
      </c>
      <c r="F21" s="1071">
        <v>45877</v>
      </c>
      <c r="G21" s="1071">
        <v>45885</v>
      </c>
      <c r="H21" s="1074" t="s">
        <v>1490</v>
      </c>
    </row>
    <row r="22" spans="1:12">
      <c r="A22" s="1069">
        <f t="shared" si="0"/>
        <v>17</v>
      </c>
      <c r="B22" s="1070" t="s">
        <v>145</v>
      </c>
      <c r="C22" s="1070" t="s">
        <v>101</v>
      </c>
      <c r="D22" s="1070">
        <v>18.727009000000002</v>
      </c>
      <c r="E22" s="1073" t="s">
        <v>1583</v>
      </c>
      <c r="F22" s="1071">
        <v>45879</v>
      </c>
      <c r="G22" s="1071">
        <v>45885</v>
      </c>
      <c r="H22" s="1074" t="s">
        <v>1490</v>
      </c>
    </row>
    <row r="23" spans="1:12">
      <c r="A23" s="1069">
        <f t="shared" si="0"/>
        <v>18</v>
      </c>
      <c r="B23" s="1070" t="s">
        <v>244</v>
      </c>
      <c r="C23" s="1070" t="s">
        <v>168</v>
      </c>
      <c r="D23" s="1059">
        <v>11.145</v>
      </c>
      <c r="E23" s="1073" t="s">
        <v>1654</v>
      </c>
      <c r="F23" s="1071">
        <v>45886</v>
      </c>
      <c r="G23" s="1071">
        <v>45892</v>
      </c>
      <c r="H23" s="1074" t="s">
        <v>1490</v>
      </c>
    </row>
    <row r="24" spans="1:12">
      <c r="A24" s="1069">
        <f t="shared" si="0"/>
        <v>19</v>
      </c>
      <c r="B24" s="1070" t="s">
        <v>1657</v>
      </c>
      <c r="C24" s="1070" t="s">
        <v>111</v>
      </c>
      <c r="D24" s="1070">
        <v>21.41</v>
      </c>
      <c r="E24" s="1073" t="s">
        <v>1583</v>
      </c>
      <c r="F24" s="1071">
        <v>45886</v>
      </c>
      <c r="G24" s="1071">
        <v>45892</v>
      </c>
      <c r="H24" s="1074" t="s">
        <v>1490</v>
      </c>
    </row>
    <row r="25" spans="1:12">
      <c r="A25" s="1069">
        <f t="shared" si="0"/>
        <v>20</v>
      </c>
      <c r="B25" s="1070" t="s">
        <v>248</v>
      </c>
      <c r="C25" s="1070" t="s">
        <v>228</v>
      </c>
      <c r="D25" s="1059">
        <v>13.071999999999999</v>
      </c>
      <c r="E25" s="1073" t="s">
        <v>1654</v>
      </c>
      <c r="F25" s="1071">
        <v>45892</v>
      </c>
      <c r="G25" s="1071">
        <v>45897</v>
      </c>
      <c r="H25" s="1074" t="s">
        <v>1490</v>
      </c>
    </row>
    <row r="26" spans="1:12">
      <c r="A26" s="1069">
        <f t="shared" si="0"/>
        <v>21</v>
      </c>
      <c r="B26" s="1070" t="s">
        <v>243</v>
      </c>
      <c r="C26" s="1070" t="s">
        <v>234</v>
      </c>
      <c r="D26" s="1070">
        <v>13.958</v>
      </c>
      <c r="E26" s="1073" t="s">
        <v>1583</v>
      </c>
      <c r="F26" s="1071">
        <v>45892</v>
      </c>
      <c r="G26" s="1071">
        <v>45897</v>
      </c>
      <c r="H26" s="1074" t="s">
        <v>1490</v>
      </c>
    </row>
    <row r="27" spans="1:12">
      <c r="A27" s="1069">
        <f t="shared" si="0"/>
        <v>22</v>
      </c>
      <c r="B27" s="1070" t="s">
        <v>807</v>
      </c>
      <c r="C27" s="1070" t="s">
        <v>168</v>
      </c>
      <c r="D27" s="1059">
        <v>11.145</v>
      </c>
      <c r="E27" s="1070" t="s">
        <v>1681</v>
      </c>
      <c r="F27" s="1071">
        <v>45896</v>
      </c>
      <c r="G27" s="1071">
        <v>45898</v>
      </c>
      <c r="H27" s="1074" t="s">
        <v>1490</v>
      </c>
    </row>
    <row r="28" spans="1:12">
      <c r="A28" s="1069">
        <f t="shared" si="0"/>
        <v>23</v>
      </c>
      <c r="B28" s="1070" t="s">
        <v>203</v>
      </c>
      <c r="C28" s="1070" t="s">
        <v>168</v>
      </c>
      <c r="D28" s="1059">
        <v>11.145</v>
      </c>
      <c r="E28" s="1070" t="s">
        <v>1665</v>
      </c>
      <c r="F28" s="1075">
        <v>45892</v>
      </c>
      <c r="G28" s="1071">
        <v>45900</v>
      </c>
      <c r="H28" s="1074" t="s">
        <v>1490</v>
      </c>
      <c r="I28" s="1007"/>
      <c r="K28" s="1007"/>
      <c r="L28" s="1007"/>
    </row>
    <row r="29" spans="1:12">
      <c r="A29" s="1069">
        <f t="shared" si="0"/>
        <v>24</v>
      </c>
      <c r="B29" s="1070" t="s">
        <v>255</v>
      </c>
      <c r="C29" s="1070" t="s">
        <v>168</v>
      </c>
      <c r="D29" s="1059">
        <v>11.145</v>
      </c>
      <c r="E29" s="1073" t="s">
        <v>1583</v>
      </c>
      <c r="F29" s="1071">
        <v>45898</v>
      </c>
      <c r="G29" s="1071">
        <v>45900</v>
      </c>
      <c r="H29" s="1074" t="s">
        <v>1490</v>
      </c>
      <c r="I29" s="1007"/>
    </row>
    <row r="30" spans="1:12">
      <c r="A30" s="1069">
        <f t="shared" si="0"/>
        <v>25</v>
      </c>
      <c r="B30" s="1070" t="s">
        <v>806</v>
      </c>
      <c r="C30" s="1070" t="s">
        <v>168</v>
      </c>
      <c r="D30" s="1059">
        <v>11.145</v>
      </c>
      <c r="E30" s="1070" t="s">
        <v>1681</v>
      </c>
      <c r="F30" s="1071">
        <v>45898</v>
      </c>
      <c r="G30" s="1071">
        <v>45904</v>
      </c>
      <c r="H30" s="1074" t="s">
        <v>1490</v>
      </c>
      <c r="I30" s="1007"/>
    </row>
    <row r="31" spans="1:12">
      <c r="A31" s="1069">
        <f t="shared" si="0"/>
        <v>26</v>
      </c>
      <c r="B31" s="1070" t="s">
        <v>254</v>
      </c>
      <c r="C31" s="1070" t="s">
        <v>171</v>
      </c>
      <c r="D31" s="422">
        <v>11.997</v>
      </c>
      <c r="E31" s="1073" t="s">
        <v>1583</v>
      </c>
      <c r="F31" s="1071">
        <v>45901</v>
      </c>
      <c r="G31" s="1071">
        <v>45905</v>
      </c>
      <c r="H31" s="1074" t="s">
        <v>1490</v>
      </c>
      <c r="I31" s="1007"/>
    </row>
    <row r="32" spans="1:12">
      <c r="A32" s="1069">
        <f t="shared" si="0"/>
        <v>27</v>
      </c>
      <c r="B32" s="1070" t="s">
        <v>789</v>
      </c>
      <c r="C32" s="1070" t="s">
        <v>171</v>
      </c>
      <c r="D32" s="422">
        <v>11.997</v>
      </c>
      <c r="E32" s="1070" t="s">
        <v>1682</v>
      </c>
      <c r="F32" s="1071">
        <v>45896</v>
      </c>
      <c r="G32" s="1071">
        <v>45909</v>
      </c>
      <c r="H32" s="1074" t="s">
        <v>1490</v>
      </c>
      <c r="I32" s="1007"/>
    </row>
    <row r="33" spans="1:10">
      <c r="A33" s="1069">
        <f t="shared" si="0"/>
        <v>28</v>
      </c>
      <c r="B33" s="1070" t="s">
        <v>213</v>
      </c>
      <c r="C33" s="1070" t="s">
        <v>168</v>
      </c>
      <c r="D33" s="1059">
        <v>11.145</v>
      </c>
      <c r="E33" s="1073" t="s">
        <v>1583</v>
      </c>
      <c r="F33" s="1071">
        <v>45905</v>
      </c>
      <c r="G33" s="1071">
        <v>45909</v>
      </c>
      <c r="H33" s="1074" t="s">
        <v>1490</v>
      </c>
      <c r="I33" s="1008" t="s">
        <v>1700</v>
      </c>
      <c r="J33" s="1008" t="s">
        <v>1701</v>
      </c>
    </row>
    <row r="34" spans="1:10">
      <c r="A34" s="1069">
        <f t="shared" si="0"/>
        <v>29</v>
      </c>
      <c r="B34" s="1070" t="s">
        <v>805</v>
      </c>
      <c r="C34" s="1070" t="s">
        <v>168</v>
      </c>
      <c r="D34" s="1059">
        <v>11.145</v>
      </c>
      <c r="E34" s="1070" t="s">
        <v>1681</v>
      </c>
      <c r="F34" s="1071">
        <v>45905</v>
      </c>
      <c r="G34" s="1071">
        <v>45910</v>
      </c>
      <c r="H34" s="1074" t="s">
        <v>1490</v>
      </c>
    </row>
    <row r="35" spans="1:10">
      <c r="A35" s="1069">
        <f t="shared" si="0"/>
        <v>30</v>
      </c>
      <c r="B35" s="1070" t="s">
        <v>211</v>
      </c>
      <c r="C35" s="1070" t="s">
        <v>171</v>
      </c>
      <c r="D35" s="422">
        <v>11.997</v>
      </c>
      <c r="E35" s="1073" t="s">
        <v>1654</v>
      </c>
      <c r="F35" s="1071">
        <v>45898</v>
      </c>
      <c r="G35" s="1071">
        <v>45911</v>
      </c>
      <c r="H35" s="1074" t="s">
        <v>1490</v>
      </c>
    </row>
    <row r="36" spans="1:10">
      <c r="A36" s="1069">
        <f t="shared" si="0"/>
        <v>31</v>
      </c>
      <c r="B36" s="1070" t="s">
        <v>1297</v>
      </c>
      <c r="C36" s="1070" t="s">
        <v>101</v>
      </c>
      <c r="D36" s="1070">
        <v>18.727009000000002</v>
      </c>
      <c r="E36" s="1070" t="s">
        <v>1690</v>
      </c>
      <c r="F36" s="1071">
        <v>45901</v>
      </c>
      <c r="G36" s="1071">
        <v>45911</v>
      </c>
      <c r="H36" s="1074" t="s">
        <v>1490</v>
      </c>
    </row>
    <row r="37" spans="1:10">
      <c r="A37" s="1069">
        <f t="shared" si="0"/>
        <v>32</v>
      </c>
      <c r="B37" s="1070" t="s">
        <v>808</v>
      </c>
      <c r="C37" s="1070" t="s">
        <v>168</v>
      </c>
      <c r="D37" s="1059">
        <v>11.145</v>
      </c>
      <c r="E37" s="1070" t="s">
        <v>1681</v>
      </c>
      <c r="F37" s="1071">
        <v>45911</v>
      </c>
      <c r="G37" s="1071">
        <v>45914</v>
      </c>
      <c r="H37" s="1074" t="s">
        <v>1490</v>
      </c>
      <c r="I37" s="1009"/>
    </row>
    <row r="38" spans="1:10">
      <c r="A38" s="1069">
        <f t="shared" si="0"/>
        <v>33</v>
      </c>
      <c r="B38" s="1070" t="s">
        <v>790</v>
      </c>
      <c r="C38" s="1070" t="s">
        <v>168</v>
      </c>
      <c r="D38" s="1059">
        <v>11.145</v>
      </c>
      <c r="E38" s="1070" t="s">
        <v>1682</v>
      </c>
      <c r="F38" s="1071">
        <v>45909</v>
      </c>
      <c r="G38" s="1071">
        <v>45914</v>
      </c>
      <c r="H38" s="1074" t="s">
        <v>1490</v>
      </c>
      <c r="I38" s="1009"/>
    </row>
    <row r="39" spans="1:10">
      <c r="A39" s="1069">
        <f t="shared" si="0"/>
        <v>34</v>
      </c>
      <c r="B39" s="1070" t="s">
        <v>378</v>
      </c>
      <c r="C39" s="1070" t="s">
        <v>228</v>
      </c>
      <c r="D39" s="1059">
        <v>13.071999999999999</v>
      </c>
      <c r="E39" s="1073" t="s">
        <v>1583</v>
      </c>
      <c r="F39" s="1071">
        <v>45909</v>
      </c>
      <c r="G39" s="1071">
        <v>45914</v>
      </c>
      <c r="H39" s="1074" t="s">
        <v>1490</v>
      </c>
      <c r="J39" s="1010" t="s">
        <v>1703</v>
      </c>
    </row>
    <row r="40" spans="1:10">
      <c r="A40" s="1069">
        <f t="shared" si="0"/>
        <v>35</v>
      </c>
      <c r="B40" s="1070" t="s">
        <v>280</v>
      </c>
      <c r="C40" s="1070" t="s">
        <v>168</v>
      </c>
      <c r="D40" s="1059">
        <v>11.145</v>
      </c>
      <c r="E40" s="1070" t="s">
        <v>1690</v>
      </c>
      <c r="F40" s="1071">
        <v>45901</v>
      </c>
      <c r="G40" s="1071">
        <v>45915</v>
      </c>
      <c r="H40" s="1074" t="s">
        <v>1490</v>
      </c>
      <c r="I40" s="1009"/>
    </row>
    <row r="41" spans="1:10">
      <c r="A41" s="1069">
        <f t="shared" si="0"/>
        <v>36</v>
      </c>
      <c r="B41" s="1070" t="s">
        <v>371</v>
      </c>
      <c r="C41" s="1070" t="s">
        <v>168</v>
      </c>
      <c r="D41" s="1059">
        <v>11.145</v>
      </c>
      <c r="E41" s="1073" t="s">
        <v>1654</v>
      </c>
      <c r="F41" s="1071">
        <v>45911</v>
      </c>
      <c r="G41" s="1071">
        <v>45915</v>
      </c>
      <c r="H41" s="1074" t="s">
        <v>1490</v>
      </c>
      <c r="I41" s="1011" t="s">
        <v>169</v>
      </c>
    </row>
    <row r="42" spans="1:10">
      <c r="A42" s="1069">
        <f t="shared" si="0"/>
        <v>37</v>
      </c>
      <c r="B42" s="1070" t="s">
        <v>167</v>
      </c>
      <c r="C42" s="1070" t="s">
        <v>168</v>
      </c>
      <c r="D42" s="1059">
        <v>11.145</v>
      </c>
      <c r="E42" s="1070" t="s">
        <v>1957</v>
      </c>
      <c r="F42" s="1071">
        <v>45897</v>
      </c>
      <c r="G42" s="1071">
        <v>45916</v>
      </c>
      <c r="H42" s="1074" t="s">
        <v>1490</v>
      </c>
    </row>
    <row r="43" spans="1:10">
      <c r="A43" s="1069">
        <f t="shared" si="0"/>
        <v>38</v>
      </c>
      <c r="B43" s="1070" t="s">
        <v>809</v>
      </c>
      <c r="C43" s="1070" t="s">
        <v>168</v>
      </c>
      <c r="D43" s="1059">
        <v>11.145</v>
      </c>
      <c r="E43" s="1070" t="s">
        <v>1681</v>
      </c>
      <c r="F43" s="1071">
        <v>45914</v>
      </c>
      <c r="G43" s="1071">
        <v>45919</v>
      </c>
      <c r="H43" s="1074" t="s">
        <v>1490</v>
      </c>
      <c r="I43" s="1012" t="s">
        <v>810</v>
      </c>
    </row>
    <row r="44" spans="1:10">
      <c r="A44" s="1069">
        <f t="shared" si="0"/>
        <v>39</v>
      </c>
      <c r="B44" s="1070" t="s">
        <v>791</v>
      </c>
      <c r="C44" s="1070" t="s">
        <v>168</v>
      </c>
      <c r="D44" s="1059">
        <v>11.145</v>
      </c>
      <c r="E44" s="1070" t="s">
        <v>1682</v>
      </c>
      <c r="F44" s="1071">
        <v>45914</v>
      </c>
      <c r="G44" s="1071">
        <v>45919</v>
      </c>
      <c r="H44" s="1074" t="s">
        <v>1490</v>
      </c>
      <c r="I44" s="1012" t="s">
        <v>792</v>
      </c>
    </row>
    <row r="45" spans="1:10">
      <c r="A45" s="1069">
        <f t="shared" si="0"/>
        <v>40</v>
      </c>
      <c r="B45" s="1070" t="s">
        <v>784</v>
      </c>
      <c r="C45" s="1070" t="s">
        <v>171</v>
      </c>
      <c r="D45" s="422">
        <v>11.997</v>
      </c>
      <c r="E45" s="1070" t="s">
        <v>1704</v>
      </c>
      <c r="F45" s="1071">
        <v>45911</v>
      </c>
      <c r="G45" s="1071">
        <v>45917</v>
      </c>
      <c r="H45" s="1074" t="s">
        <v>1490</v>
      </c>
    </row>
    <row r="46" spans="1:10">
      <c r="A46" s="1069">
        <f t="shared" si="0"/>
        <v>41</v>
      </c>
      <c r="B46" s="1070" t="s">
        <v>783</v>
      </c>
      <c r="C46" s="1070" t="s">
        <v>171</v>
      </c>
      <c r="D46" s="422">
        <v>11.997</v>
      </c>
      <c r="E46" s="1070" t="s">
        <v>1705</v>
      </c>
      <c r="F46" s="1071">
        <v>45911</v>
      </c>
      <c r="G46" s="1071">
        <v>45917</v>
      </c>
      <c r="H46" s="1074" t="s">
        <v>1490</v>
      </c>
      <c r="I46" s="1012" t="s">
        <v>781</v>
      </c>
    </row>
    <row r="47" spans="1:10">
      <c r="A47" s="1069">
        <f t="shared" si="0"/>
        <v>42</v>
      </c>
      <c r="B47" s="1070" t="s">
        <v>781</v>
      </c>
      <c r="C47" s="1070" t="s">
        <v>168</v>
      </c>
      <c r="D47" s="1059">
        <v>11.145</v>
      </c>
      <c r="E47" s="1070" t="s">
        <v>1704</v>
      </c>
      <c r="F47" s="1071">
        <v>45918</v>
      </c>
      <c r="G47" s="1071">
        <v>45920</v>
      </c>
      <c r="H47" s="1074" t="s">
        <v>1490</v>
      </c>
      <c r="I47" s="1013" t="s">
        <v>782</v>
      </c>
      <c r="J47" s="1014" t="s">
        <v>780</v>
      </c>
    </row>
    <row r="48" spans="1:10">
      <c r="A48" s="1069">
        <f t="shared" si="0"/>
        <v>43</v>
      </c>
      <c r="B48" s="1070" t="s">
        <v>785</v>
      </c>
      <c r="C48" s="1070" t="s">
        <v>168</v>
      </c>
      <c r="D48" s="1059">
        <v>11.145</v>
      </c>
      <c r="E48" s="1070" t="s">
        <v>1705</v>
      </c>
      <c r="F48" s="1071">
        <v>45918</v>
      </c>
      <c r="G48" s="1071">
        <v>45920</v>
      </c>
      <c r="H48" s="1074" t="s">
        <v>1490</v>
      </c>
      <c r="I48" s="1015" t="s">
        <v>786</v>
      </c>
      <c r="J48" s="1014"/>
    </row>
    <row r="49" spans="1:18">
      <c r="A49" s="1069">
        <f t="shared" si="0"/>
        <v>44</v>
      </c>
      <c r="B49" s="1070" t="s">
        <v>404</v>
      </c>
      <c r="C49" s="1070" t="s">
        <v>171</v>
      </c>
      <c r="D49" s="422">
        <v>11.997</v>
      </c>
      <c r="E49" s="1070" t="s">
        <v>1691</v>
      </c>
      <c r="F49" s="1071">
        <v>45911</v>
      </c>
      <c r="G49" s="1071">
        <v>45921</v>
      </c>
      <c r="H49" s="1074" t="s">
        <v>1490</v>
      </c>
      <c r="I49" s="1014" t="s">
        <v>275</v>
      </c>
      <c r="J49" s="1016"/>
    </row>
    <row r="50" spans="1:18">
      <c r="A50" s="1069">
        <f t="shared" si="0"/>
        <v>45</v>
      </c>
      <c r="B50" s="1070" t="s">
        <v>1307</v>
      </c>
      <c r="C50" s="1070" t="s">
        <v>101</v>
      </c>
      <c r="D50" s="1070">
        <v>18.727009000000002</v>
      </c>
      <c r="E50" s="1073" t="s">
        <v>1583</v>
      </c>
      <c r="F50" s="1071">
        <v>45914</v>
      </c>
      <c r="G50" s="1071">
        <v>45921</v>
      </c>
      <c r="H50" s="1074" t="s">
        <v>1490</v>
      </c>
      <c r="I50" s="1014"/>
      <c r="J50" s="1016"/>
    </row>
    <row r="51" spans="1:18">
      <c r="A51" s="1069">
        <f t="shared" si="0"/>
        <v>46</v>
      </c>
      <c r="B51" s="1070" t="s">
        <v>169</v>
      </c>
      <c r="C51" s="1070" t="s">
        <v>168</v>
      </c>
      <c r="D51" s="1059">
        <v>11.145</v>
      </c>
      <c r="E51" s="1070" t="s">
        <v>1957</v>
      </c>
      <c r="F51" s="1071">
        <v>45917</v>
      </c>
      <c r="G51" s="1071">
        <v>45922</v>
      </c>
      <c r="H51" s="1074" t="s">
        <v>1490</v>
      </c>
      <c r="I51" s="1014"/>
      <c r="J51" s="1014"/>
      <c r="L51" s="1017" t="s">
        <v>239</v>
      </c>
      <c r="M51" s="1012" t="s">
        <v>260</v>
      </c>
    </row>
    <row r="52" spans="1:18">
      <c r="A52" s="1069">
        <f t="shared" si="0"/>
        <v>47</v>
      </c>
      <c r="B52" s="1070" t="s">
        <v>782</v>
      </c>
      <c r="C52" s="1070" t="s">
        <v>171</v>
      </c>
      <c r="D52" s="422">
        <v>11.997</v>
      </c>
      <c r="E52" s="1070" t="s">
        <v>1704</v>
      </c>
      <c r="F52" s="1071">
        <v>45921</v>
      </c>
      <c r="G52" s="1071">
        <v>45923</v>
      </c>
      <c r="H52" s="1074" t="s">
        <v>1490</v>
      </c>
      <c r="I52" s="1017" t="s">
        <v>1322</v>
      </c>
      <c r="J52" s="1018" t="s">
        <v>214</v>
      </c>
      <c r="K52" s="1012" t="s">
        <v>275</v>
      </c>
    </row>
    <row r="53" spans="1:18">
      <c r="A53" s="1069">
        <f t="shared" si="0"/>
        <v>48</v>
      </c>
      <c r="B53" s="1070" t="s">
        <v>786</v>
      </c>
      <c r="C53" s="1070" t="s">
        <v>228</v>
      </c>
      <c r="D53" s="1059">
        <v>13.071999999999999</v>
      </c>
      <c r="E53" s="1070" t="s">
        <v>1705</v>
      </c>
      <c r="F53" s="1071">
        <v>45921</v>
      </c>
      <c r="G53" s="1071">
        <v>45923</v>
      </c>
      <c r="H53" s="1074" t="s">
        <v>1490</v>
      </c>
      <c r="I53" s="1014"/>
    </row>
    <row r="54" spans="1:18">
      <c r="A54" s="1069">
        <f t="shared" si="0"/>
        <v>49</v>
      </c>
      <c r="B54" s="1070" t="s">
        <v>810</v>
      </c>
      <c r="C54" s="1070" t="s">
        <v>168</v>
      </c>
      <c r="D54" s="1059">
        <v>11.145</v>
      </c>
      <c r="E54" s="1070" t="s">
        <v>1681</v>
      </c>
      <c r="F54" s="1071">
        <v>45920</v>
      </c>
      <c r="G54" s="1071">
        <v>45923</v>
      </c>
      <c r="H54" s="1074" t="s">
        <v>1490</v>
      </c>
    </row>
    <row r="55" spans="1:18">
      <c r="A55" s="1069">
        <f t="shared" si="0"/>
        <v>50</v>
      </c>
      <c r="B55" s="1070" t="s">
        <v>155</v>
      </c>
      <c r="C55" s="1070" t="s">
        <v>168</v>
      </c>
      <c r="D55" s="1059">
        <v>11.145</v>
      </c>
      <c r="E55" s="1070" t="s">
        <v>1690</v>
      </c>
      <c r="F55" s="1071">
        <v>45915</v>
      </c>
      <c r="G55" s="1071">
        <v>45924</v>
      </c>
      <c r="H55" s="1074" t="s">
        <v>1490</v>
      </c>
      <c r="I55" s="1019" t="s">
        <v>1707</v>
      </c>
      <c r="J55" s="1020"/>
      <c r="K55" s="1021"/>
    </row>
    <row r="56" spans="1:18">
      <c r="A56" s="1069">
        <f t="shared" si="0"/>
        <v>51</v>
      </c>
      <c r="B56" s="1070" t="s">
        <v>449</v>
      </c>
      <c r="C56" s="1070" t="s">
        <v>234</v>
      </c>
      <c r="D56" s="1070">
        <v>13.958</v>
      </c>
      <c r="E56" s="1073" t="s">
        <v>1583</v>
      </c>
      <c r="F56" s="1071">
        <v>45924</v>
      </c>
      <c r="G56" s="1071">
        <v>45926</v>
      </c>
      <c r="H56" s="1074" t="s">
        <v>1490</v>
      </c>
      <c r="I56" s="1009" t="s">
        <v>262</v>
      </c>
      <c r="J56" s="1016">
        <v>45915</v>
      </c>
      <c r="K56" s="1012" t="s">
        <v>144</v>
      </c>
      <c r="L56" s="1015" t="s">
        <v>407</v>
      </c>
    </row>
    <row r="57" spans="1:18">
      <c r="A57" s="1069">
        <f t="shared" si="0"/>
        <v>52</v>
      </c>
      <c r="B57" s="1070" t="s">
        <v>780</v>
      </c>
      <c r="C57" s="1070" t="s">
        <v>228</v>
      </c>
      <c r="D57" s="1059">
        <v>13.071999999999999</v>
      </c>
      <c r="E57" s="1070" t="s">
        <v>1705</v>
      </c>
      <c r="F57" s="1071">
        <v>45922</v>
      </c>
      <c r="G57" s="1071">
        <v>45927</v>
      </c>
      <c r="H57" s="1074" t="s">
        <v>1490</v>
      </c>
    </row>
    <row r="58" spans="1:18">
      <c r="A58" s="1069">
        <f t="shared" si="0"/>
        <v>53</v>
      </c>
      <c r="B58" s="1070" t="s">
        <v>777</v>
      </c>
      <c r="C58" s="1070" t="s">
        <v>228</v>
      </c>
      <c r="D58" s="1059">
        <v>13.071999999999999</v>
      </c>
      <c r="E58" s="1070" t="s">
        <v>1704</v>
      </c>
      <c r="F58" s="1071">
        <v>45924</v>
      </c>
      <c r="G58" s="1071">
        <v>45927</v>
      </c>
      <c r="H58" s="1074" t="s">
        <v>1490</v>
      </c>
    </row>
    <row r="59" spans="1:18">
      <c r="A59" s="1069">
        <f t="shared" si="0"/>
        <v>54</v>
      </c>
      <c r="B59" s="1070" t="s">
        <v>1351</v>
      </c>
      <c r="C59" s="1070" t="s">
        <v>171</v>
      </c>
      <c r="D59" s="422">
        <v>11.997</v>
      </c>
      <c r="E59" s="1070" t="s">
        <v>1681</v>
      </c>
      <c r="F59" s="1071">
        <v>45924</v>
      </c>
      <c r="G59" s="1071">
        <v>45927</v>
      </c>
      <c r="H59" s="1074" t="s">
        <v>1490</v>
      </c>
      <c r="I59" s="1009"/>
      <c r="J59" s="1016"/>
      <c r="K59" s="1012"/>
      <c r="L59" s="1015"/>
    </row>
    <row r="60" spans="1:18">
      <c r="A60" s="1069">
        <f t="shared" si="0"/>
        <v>55</v>
      </c>
      <c r="B60" s="1070" t="s">
        <v>249</v>
      </c>
      <c r="C60" s="1070" t="s">
        <v>228</v>
      </c>
      <c r="D60" s="1059">
        <v>13.071999999999999</v>
      </c>
      <c r="E60" s="1070" t="s">
        <v>1654</v>
      </c>
      <c r="F60" s="1071">
        <v>45919</v>
      </c>
      <c r="G60" s="1071">
        <v>45927</v>
      </c>
      <c r="H60" s="1074" t="s">
        <v>1490</v>
      </c>
      <c r="I60" s="1012"/>
      <c r="J60" s="1020"/>
      <c r="K60" s="1021"/>
    </row>
    <row r="61" spans="1:18">
      <c r="A61" s="1069">
        <f t="shared" si="0"/>
        <v>56</v>
      </c>
      <c r="B61" s="1076" t="s">
        <v>454</v>
      </c>
      <c r="C61" s="1070" t="s">
        <v>168</v>
      </c>
      <c r="D61" s="1059">
        <v>11.145</v>
      </c>
      <c r="E61" s="1073" t="s">
        <v>1583</v>
      </c>
      <c r="F61" s="1071">
        <v>45927</v>
      </c>
      <c r="G61" s="1071">
        <v>45929</v>
      </c>
      <c r="H61" s="1074" t="s">
        <v>1490</v>
      </c>
      <c r="N61" s="1016">
        <v>45929</v>
      </c>
    </row>
    <row r="62" spans="1:18">
      <c r="A62" s="1069">
        <f t="shared" si="0"/>
        <v>57</v>
      </c>
      <c r="B62" s="1070" t="s">
        <v>751</v>
      </c>
      <c r="C62" s="1070" t="s">
        <v>171</v>
      </c>
      <c r="D62" s="422">
        <v>11.997</v>
      </c>
      <c r="E62" s="1070" t="s">
        <v>1957</v>
      </c>
      <c r="F62" s="1071">
        <v>45923</v>
      </c>
      <c r="G62" s="1071">
        <v>45929</v>
      </c>
      <c r="H62" s="1074" t="s">
        <v>1490</v>
      </c>
      <c r="N62" s="1016">
        <v>45930</v>
      </c>
      <c r="O62" s="1022" t="s">
        <v>752</v>
      </c>
    </row>
    <row r="63" spans="1:18">
      <c r="A63" s="1069">
        <f t="shared" si="0"/>
        <v>58</v>
      </c>
      <c r="B63" s="1070" t="s">
        <v>1352</v>
      </c>
      <c r="C63" s="1070" t="s">
        <v>168</v>
      </c>
      <c r="D63" s="1059">
        <v>11.145</v>
      </c>
      <c r="E63" s="1070" t="s">
        <v>1681</v>
      </c>
      <c r="F63" s="1071">
        <v>45927</v>
      </c>
      <c r="G63" s="1071">
        <v>45930</v>
      </c>
      <c r="H63" s="1074" t="s">
        <v>1490</v>
      </c>
      <c r="I63" s="1012"/>
      <c r="J63" s="1020"/>
      <c r="K63" s="1021"/>
      <c r="N63" s="1016">
        <v>45929</v>
      </c>
      <c r="O63" s="1022" t="s">
        <v>802</v>
      </c>
      <c r="P63" s="1023" t="s">
        <v>803</v>
      </c>
      <c r="Q63" s="1022" t="s">
        <v>1661</v>
      </c>
      <c r="R63" s="1022" t="s">
        <v>1349</v>
      </c>
    </row>
    <row r="64" spans="1:18">
      <c r="A64" s="1069">
        <f t="shared" si="0"/>
        <v>59</v>
      </c>
      <c r="B64" s="1070" t="s">
        <v>792</v>
      </c>
      <c r="C64" s="1070" t="s">
        <v>171</v>
      </c>
      <c r="D64" s="422">
        <v>11.997</v>
      </c>
      <c r="E64" s="1070" t="s">
        <v>1827</v>
      </c>
      <c r="F64" s="1071">
        <v>45920</v>
      </c>
      <c r="G64" s="1071">
        <v>45930</v>
      </c>
      <c r="H64" s="1074" t="s">
        <v>1490</v>
      </c>
      <c r="N64" s="1024">
        <v>45929</v>
      </c>
      <c r="O64" s="1022" t="s">
        <v>794</v>
      </c>
    </row>
    <row r="65" spans="1:26">
      <c r="A65" s="1069">
        <f t="shared" si="0"/>
        <v>60</v>
      </c>
      <c r="B65" s="1070" t="s">
        <v>776</v>
      </c>
      <c r="C65" s="1070" t="s">
        <v>168</v>
      </c>
      <c r="D65" s="1059">
        <v>11.145</v>
      </c>
      <c r="E65" s="1070" t="s">
        <v>1704</v>
      </c>
      <c r="F65" s="1071">
        <v>45927</v>
      </c>
      <c r="G65" s="1071">
        <v>45930</v>
      </c>
      <c r="H65" s="1074" t="s">
        <v>1490</v>
      </c>
    </row>
    <row r="66" spans="1:26">
      <c r="A66" s="1069">
        <f t="shared" si="0"/>
        <v>61</v>
      </c>
      <c r="B66" s="1076" t="s">
        <v>1618</v>
      </c>
      <c r="C66" s="1076" t="s">
        <v>123</v>
      </c>
      <c r="D66" s="422">
        <f>(14703.841+4275.97)/1000</f>
        <v>18.979811000000002</v>
      </c>
      <c r="E66" s="1076" t="s">
        <v>1705</v>
      </c>
      <c r="F66" s="1077">
        <v>45927</v>
      </c>
      <c r="G66" s="1071">
        <v>45930</v>
      </c>
      <c r="H66" s="1074" t="s">
        <v>1490</v>
      </c>
      <c r="N66" s="1016">
        <v>45929</v>
      </c>
      <c r="O66" s="1022" t="s">
        <v>1601</v>
      </c>
    </row>
    <row r="67" spans="1:26">
      <c r="A67" s="1069">
        <f t="shared" si="0"/>
        <v>62</v>
      </c>
      <c r="B67" s="1070" t="s">
        <v>275</v>
      </c>
      <c r="C67" s="1070" t="s">
        <v>168</v>
      </c>
      <c r="D67" s="1059">
        <v>11.145</v>
      </c>
      <c r="E67" s="1070" t="s">
        <v>1691</v>
      </c>
      <c r="F67" s="1071">
        <v>45923</v>
      </c>
      <c r="G67" s="1071">
        <v>45931</v>
      </c>
      <c r="H67" s="1074" t="s">
        <v>1490</v>
      </c>
    </row>
    <row r="68" spans="1:26">
      <c r="A68" s="1069">
        <f t="shared" si="0"/>
        <v>63</v>
      </c>
      <c r="B68" s="1070" t="s">
        <v>794</v>
      </c>
      <c r="C68" s="1070" t="s">
        <v>171</v>
      </c>
      <c r="D68" s="422">
        <v>11.997</v>
      </c>
      <c r="E68" s="1070" t="s">
        <v>1827</v>
      </c>
      <c r="F68" s="1071">
        <v>45930</v>
      </c>
      <c r="G68" s="1071">
        <v>45933</v>
      </c>
      <c r="H68" s="1074" t="s">
        <v>1490</v>
      </c>
      <c r="N68" s="1016"/>
      <c r="O68" s="1022"/>
    </row>
    <row r="69" spans="1:26">
      <c r="A69" s="1069">
        <f t="shared" si="0"/>
        <v>64</v>
      </c>
      <c r="B69" s="1070" t="s">
        <v>802</v>
      </c>
      <c r="C69" s="1070" t="s">
        <v>168</v>
      </c>
      <c r="D69" s="1059">
        <v>11.145</v>
      </c>
      <c r="E69" s="1070" t="s">
        <v>1681</v>
      </c>
      <c r="F69" s="1071">
        <v>45930</v>
      </c>
      <c r="G69" s="1071">
        <v>45933</v>
      </c>
      <c r="H69" s="1074" t="s">
        <v>1490</v>
      </c>
      <c r="N69" s="1016"/>
      <c r="O69" s="1022"/>
    </row>
    <row r="70" spans="1:26">
      <c r="A70" s="1069">
        <f t="shared" si="0"/>
        <v>65</v>
      </c>
      <c r="B70" s="1070" t="s">
        <v>752</v>
      </c>
      <c r="C70" s="1070" t="s">
        <v>168</v>
      </c>
      <c r="D70" s="1059">
        <v>11.145</v>
      </c>
      <c r="E70" s="1070" t="s">
        <v>1957</v>
      </c>
      <c r="F70" s="1071">
        <v>45929</v>
      </c>
      <c r="G70" s="1071">
        <v>45935</v>
      </c>
      <c r="H70" s="1074" t="s">
        <v>1490</v>
      </c>
      <c r="N70" s="1016"/>
    </row>
    <row r="71" spans="1:26">
      <c r="A71" s="1069">
        <f t="shared" si="0"/>
        <v>66</v>
      </c>
      <c r="B71" s="1070" t="s">
        <v>795</v>
      </c>
      <c r="C71" s="1070" t="s">
        <v>168</v>
      </c>
      <c r="D71" s="1059">
        <v>11.145</v>
      </c>
      <c r="E71" s="1070" t="s">
        <v>1827</v>
      </c>
      <c r="F71" s="1071">
        <v>45933</v>
      </c>
      <c r="G71" s="1071">
        <v>45935</v>
      </c>
      <c r="H71" s="1074" t="s">
        <v>1490</v>
      </c>
      <c r="N71" s="1016"/>
      <c r="O71" s="1022"/>
    </row>
    <row r="72" spans="1:26">
      <c r="A72" s="1069">
        <f t="shared" si="0"/>
        <v>67</v>
      </c>
      <c r="B72" s="1070" t="s">
        <v>1642</v>
      </c>
      <c r="C72" s="1070" t="s">
        <v>111</v>
      </c>
      <c r="D72" s="1070">
        <v>21.41</v>
      </c>
      <c r="E72" s="1073" t="s">
        <v>1583</v>
      </c>
      <c r="F72" s="1071">
        <v>45930</v>
      </c>
      <c r="G72" s="1071">
        <v>45937</v>
      </c>
      <c r="H72" s="1072" t="s">
        <v>1490</v>
      </c>
      <c r="X72" s="1025" t="s">
        <v>1722</v>
      </c>
      <c r="Y72" s="1003" t="e">
        <f>#REF!*0.18</f>
        <v>#REF!</v>
      </c>
    </row>
    <row r="73" spans="1:26" ht="58">
      <c r="A73" s="1069">
        <f t="shared" si="0"/>
        <v>68</v>
      </c>
      <c r="B73" s="1070" t="s">
        <v>1601</v>
      </c>
      <c r="C73" s="1070" t="s">
        <v>123</v>
      </c>
      <c r="D73" s="422">
        <f>(14703.841+4275.97)/1000</f>
        <v>18.979811000000002</v>
      </c>
      <c r="E73" s="1070" t="s">
        <v>1704</v>
      </c>
      <c r="F73" s="1071">
        <v>45931</v>
      </c>
      <c r="G73" s="1071">
        <v>45937</v>
      </c>
      <c r="H73" s="1072" t="s">
        <v>1490</v>
      </c>
      <c r="N73" s="1026" t="s">
        <v>1729</v>
      </c>
      <c r="S73" s="1006" t="s">
        <v>244</v>
      </c>
      <c r="T73" s="1006" t="s">
        <v>168</v>
      </c>
      <c r="V73" s="1022" t="s">
        <v>168</v>
      </c>
      <c r="W73" s="563">
        <v>3</v>
      </c>
      <c r="X73" s="563">
        <v>11.15</v>
      </c>
      <c r="Y73" s="563">
        <f>X73*W73</f>
        <v>33.450000000000003</v>
      </c>
      <c r="Z73" s="563">
        <f>511-72</f>
        <v>439</v>
      </c>
    </row>
    <row r="74" spans="1:26">
      <c r="A74" s="1069">
        <f t="shared" si="0"/>
        <v>69</v>
      </c>
      <c r="B74" s="1070" t="s">
        <v>176</v>
      </c>
      <c r="C74" s="1070" t="s">
        <v>178</v>
      </c>
      <c r="D74" s="1078">
        <f>(16972.938+2884.468+1298.28+5135.312)/1000</f>
        <v>26.290997999999998</v>
      </c>
      <c r="E74" s="1070" t="s">
        <v>1705</v>
      </c>
      <c r="F74" s="1071">
        <v>45931</v>
      </c>
      <c r="G74" s="1071">
        <v>45938</v>
      </c>
      <c r="H74" s="1072" t="s">
        <v>1490</v>
      </c>
      <c r="Y74" s="563">
        <v>9000</v>
      </c>
    </row>
    <row r="75" spans="1:26">
      <c r="A75" s="1069">
        <f t="shared" si="0"/>
        <v>70</v>
      </c>
      <c r="B75" s="1070" t="s">
        <v>1555</v>
      </c>
      <c r="C75" s="1070" t="s">
        <v>101</v>
      </c>
      <c r="D75" s="1070">
        <v>18.727009000000002</v>
      </c>
      <c r="E75" s="1070" t="s">
        <v>1827</v>
      </c>
      <c r="F75" s="1071">
        <v>45935</v>
      </c>
      <c r="G75" s="1071">
        <v>45940</v>
      </c>
      <c r="H75" s="1072" t="s">
        <v>1490</v>
      </c>
      <c r="S75" s="1005" t="s">
        <v>245</v>
      </c>
      <c r="T75" s="1004" t="s">
        <v>234</v>
      </c>
    </row>
    <row r="76" spans="1:26">
      <c r="A76" s="1069">
        <f t="shared" si="0"/>
        <v>71</v>
      </c>
      <c r="B76" s="1070" t="s">
        <v>773</v>
      </c>
      <c r="C76" s="1070" t="s">
        <v>171</v>
      </c>
      <c r="D76" s="422">
        <v>11.997</v>
      </c>
      <c r="E76" s="1070" t="s">
        <v>1704</v>
      </c>
      <c r="F76" s="1071">
        <v>45938</v>
      </c>
      <c r="G76" s="1071">
        <v>45940</v>
      </c>
      <c r="H76" s="1072" t="s">
        <v>1490</v>
      </c>
      <c r="S76" s="1027"/>
      <c r="T76" s="1028"/>
    </row>
    <row r="77" spans="1:26">
      <c r="A77" s="1069">
        <f t="shared" si="0"/>
        <v>72</v>
      </c>
      <c r="B77" s="1070" t="s">
        <v>1661</v>
      </c>
      <c r="C77" s="1070" t="s">
        <v>111</v>
      </c>
      <c r="D77" s="1070">
        <v>21.41</v>
      </c>
      <c r="E77" s="1070" t="s">
        <v>1681</v>
      </c>
      <c r="F77" s="1071">
        <v>45933</v>
      </c>
      <c r="G77" s="1071">
        <v>45940</v>
      </c>
      <c r="H77" s="1072" t="s">
        <v>1490</v>
      </c>
      <c r="X77" s="1029" t="s">
        <v>1402</v>
      </c>
      <c r="Y77" s="1030" t="e">
        <f>SUM(Y72:Y72)</f>
        <v>#REF!</v>
      </c>
    </row>
    <row r="78" spans="1:26">
      <c r="A78" s="1069">
        <f t="shared" si="0"/>
        <v>73</v>
      </c>
      <c r="B78" s="1070" t="s">
        <v>753</v>
      </c>
      <c r="C78" s="1070" t="s">
        <v>228</v>
      </c>
      <c r="D78" s="1059">
        <v>13.071999999999999</v>
      </c>
      <c r="E78" s="1070" t="s">
        <v>1957</v>
      </c>
      <c r="F78" s="1071">
        <v>45935</v>
      </c>
      <c r="G78" s="1071">
        <v>45941</v>
      </c>
      <c r="H78" s="1072" t="s">
        <v>1490</v>
      </c>
      <c r="X78" s="1022" t="s">
        <v>1721</v>
      </c>
      <c r="Y78" s="1003" t="e">
        <f>Y77*0.05</f>
        <v>#REF!</v>
      </c>
    </row>
    <row r="79" spans="1:26">
      <c r="A79" s="1069">
        <f t="shared" si="0"/>
        <v>74</v>
      </c>
      <c r="B79" s="1070" t="s">
        <v>774</v>
      </c>
      <c r="C79" s="1070" t="s">
        <v>171</v>
      </c>
      <c r="D79" s="422">
        <v>11.997</v>
      </c>
      <c r="E79" s="1070" t="s">
        <v>1704</v>
      </c>
      <c r="F79" s="1071">
        <v>45940</v>
      </c>
      <c r="G79" s="1071">
        <v>45941</v>
      </c>
      <c r="H79" s="1072" t="s">
        <v>1490</v>
      </c>
      <c r="X79" s="1022" t="s">
        <v>1723</v>
      </c>
      <c r="Y79" s="1003" t="e">
        <f>Y77*0.01</f>
        <v>#REF!</v>
      </c>
    </row>
    <row r="80" spans="1:26">
      <c r="A80" s="1069">
        <f t="shared" ref="A80:A143" si="1">A79+1</f>
        <v>75</v>
      </c>
      <c r="B80" s="1070" t="s">
        <v>179</v>
      </c>
      <c r="C80" s="1070" t="s">
        <v>101</v>
      </c>
      <c r="D80" s="1070">
        <v>18.727009000000002</v>
      </c>
      <c r="E80" s="1070" t="s">
        <v>1827</v>
      </c>
      <c r="F80" s="1071">
        <v>45940</v>
      </c>
      <c r="G80" s="1071">
        <v>45942</v>
      </c>
      <c r="H80" s="1072" t="s">
        <v>1490</v>
      </c>
      <c r="X80" s="1022" t="s">
        <v>1724</v>
      </c>
      <c r="Y80" s="1003" t="e">
        <f>Y77*0.1</f>
        <v>#REF!</v>
      </c>
    </row>
    <row r="81" spans="1:25">
      <c r="A81" s="1069">
        <f t="shared" si="1"/>
        <v>76</v>
      </c>
      <c r="B81" s="1070" t="s">
        <v>1594</v>
      </c>
      <c r="C81" s="1070" t="s">
        <v>101</v>
      </c>
      <c r="D81" s="1070">
        <v>18.727009000000002</v>
      </c>
      <c r="E81" s="1070" t="s">
        <v>1583</v>
      </c>
      <c r="F81" s="1071">
        <v>45938</v>
      </c>
      <c r="G81" s="1071">
        <v>45943</v>
      </c>
      <c r="H81" s="1072" t="s">
        <v>1490</v>
      </c>
      <c r="N81" s="1031"/>
      <c r="X81" s="1022" t="s">
        <v>1725</v>
      </c>
      <c r="Y81" s="1003" t="e">
        <f>Y77*0.2</f>
        <v>#REF!</v>
      </c>
    </row>
    <row r="82" spans="1:25">
      <c r="A82" s="1069">
        <f t="shared" si="1"/>
        <v>77</v>
      </c>
      <c r="B82" s="1070" t="s">
        <v>766</v>
      </c>
      <c r="C82" s="1070" t="s">
        <v>168</v>
      </c>
      <c r="D82" s="1059">
        <v>11.145</v>
      </c>
      <c r="E82" s="1070" t="s">
        <v>1705</v>
      </c>
      <c r="F82" s="1071">
        <v>45938</v>
      </c>
      <c r="G82" s="1071">
        <v>45943</v>
      </c>
      <c r="H82" s="1072" t="s">
        <v>1490</v>
      </c>
      <c r="X82" s="1022" t="s">
        <v>1726</v>
      </c>
      <c r="Y82" s="563">
        <v>600000</v>
      </c>
    </row>
    <row r="83" spans="1:25" ht="20.5" customHeight="1">
      <c r="A83" s="1069">
        <f t="shared" si="1"/>
        <v>78</v>
      </c>
      <c r="B83" s="1070" t="s">
        <v>407</v>
      </c>
      <c r="C83" s="1070" t="s">
        <v>101</v>
      </c>
      <c r="D83" s="1070">
        <v>18.727009000000002</v>
      </c>
      <c r="E83" s="1070" t="s">
        <v>1665</v>
      </c>
      <c r="F83" s="1071">
        <v>45926</v>
      </c>
      <c r="G83" s="1071">
        <v>45945</v>
      </c>
      <c r="H83" s="1072" t="s">
        <v>1490</v>
      </c>
      <c r="X83" s="1032" t="s">
        <v>1728</v>
      </c>
      <c r="Y83" s="1003" t="e">
        <f>Y77*0.1</f>
        <v>#REF!</v>
      </c>
    </row>
    <row r="84" spans="1:25" ht="18.5">
      <c r="A84" s="1069">
        <f t="shared" si="1"/>
        <v>79</v>
      </c>
      <c r="B84" s="1070" t="s">
        <v>1349</v>
      </c>
      <c r="C84" s="1070" t="s">
        <v>111</v>
      </c>
      <c r="D84" s="1070">
        <v>21.41</v>
      </c>
      <c r="E84" s="1070" t="s">
        <v>1681</v>
      </c>
      <c r="F84" s="1071">
        <v>45940</v>
      </c>
      <c r="G84" s="1071">
        <v>45945</v>
      </c>
      <c r="H84" s="1072" t="s">
        <v>1490</v>
      </c>
      <c r="X84" s="1033" t="s">
        <v>1727</v>
      </c>
      <c r="Y84" s="1034" t="e">
        <f>Y77-#REF!-Y82</f>
        <v>#REF!</v>
      </c>
    </row>
    <row r="85" spans="1:25">
      <c r="A85" s="1069">
        <f t="shared" si="1"/>
        <v>80</v>
      </c>
      <c r="B85" s="1070" t="s">
        <v>749</v>
      </c>
      <c r="C85" s="1070" t="s">
        <v>168</v>
      </c>
      <c r="D85" s="1059">
        <v>11.145</v>
      </c>
      <c r="E85" s="1070" t="s">
        <v>1957</v>
      </c>
      <c r="F85" s="1071">
        <v>45941</v>
      </c>
      <c r="G85" s="1071">
        <v>45945</v>
      </c>
      <c r="H85" s="1072" t="s">
        <v>1490</v>
      </c>
    </row>
    <row r="86" spans="1:25">
      <c r="A86" s="1069">
        <f t="shared" si="1"/>
        <v>81</v>
      </c>
      <c r="B86" s="1070" t="s">
        <v>175</v>
      </c>
      <c r="C86" s="1070" t="s">
        <v>101</v>
      </c>
      <c r="D86" s="1070">
        <v>18.727009000000002</v>
      </c>
      <c r="E86" s="1070" t="s">
        <v>1704</v>
      </c>
      <c r="F86" s="1071">
        <v>45941</v>
      </c>
      <c r="G86" s="1071">
        <v>45946</v>
      </c>
      <c r="H86" s="1072" t="s">
        <v>1490</v>
      </c>
    </row>
    <row r="87" spans="1:25">
      <c r="A87" s="1069">
        <f t="shared" si="1"/>
        <v>82</v>
      </c>
      <c r="B87" s="1070" t="s">
        <v>798</v>
      </c>
      <c r="C87" s="1070" t="s">
        <v>168</v>
      </c>
      <c r="D87" s="1059">
        <v>11.145</v>
      </c>
      <c r="E87" s="1070" t="s">
        <v>1827</v>
      </c>
      <c r="F87" s="1071">
        <v>45942</v>
      </c>
      <c r="G87" s="1071">
        <v>45945</v>
      </c>
      <c r="H87" s="1072" t="s">
        <v>1490</v>
      </c>
    </row>
    <row r="88" spans="1:25">
      <c r="A88" s="1069">
        <f t="shared" si="1"/>
        <v>83</v>
      </c>
      <c r="B88" s="1070" t="s">
        <v>767</v>
      </c>
      <c r="C88" s="1070" t="s">
        <v>168</v>
      </c>
      <c r="D88" s="1059">
        <v>11.145</v>
      </c>
      <c r="E88" s="1070" t="s">
        <v>1705</v>
      </c>
      <c r="F88" s="1071">
        <v>45943</v>
      </c>
      <c r="G88" s="1071">
        <v>45946</v>
      </c>
      <c r="H88" s="1072" t="s">
        <v>1490</v>
      </c>
    </row>
    <row r="89" spans="1:25">
      <c r="A89" s="1069">
        <f t="shared" si="1"/>
        <v>84</v>
      </c>
      <c r="B89" s="1070" t="s">
        <v>717</v>
      </c>
      <c r="C89" s="1070" t="s">
        <v>101</v>
      </c>
      <c r="D89" s="1070">
        <v>18.727009000000002</v>
      </c>
      <c r="E89" s="1070" t="s">
        <v>1583</v>
      </c>
      <c r="F89" s="1071">
        <v>45943</v>
      </c>
      <c r="G89" s="1071">
        <v>45948</v>
      </c>
      <c r="H89" s="1072" t="s">
        <v>1490</v>
      </c>
    </row>
    <row r="90" spans="1:25">
      <c r="A90" s="1069">
        <f t="shared" si="1"/>
        <v>85</v>
      </c>
      <c r="B90" s="1070" t="s">
        <v>166</v>
      </c>
      <c r="C90" s="1070" t="s">
        <v>168</v>
      </c>
      <c r="D90" s="1059">
        <v>11.145</v>
      </c>
      <c r="E90" s="1070" t="s">
        <v>1957</v>
      </c>
      <c r="F90" s="1071">
        <v>45945</v>
      </c>
      <c r="G90" s="1071">
        <v>45949</v>
      </c>
      <c r="H90" s="1072" t="s">
        <v>1490</v>
      </c>
    </row>
    <row r="91" spans="1:25">
      <c r="A91" s="1069">
        <f t="shared" si="1"/>
        <v>86</v>
      </c>
      <c r="B91" s="1070" t="s">
        <v>768</v>
      </c>
      <c r="C91" s="1070" t="s">
        <v>168</v>
      </c>
      <c r="D91" s="1059">
        <v>11.145</v>
      </c>
      <c r="E91" s="1070" t="s">
        <v>1705</v>
      </c>
      <c r="F91" s="1071">
        <v>45946</v>
      </c>
      <c r="G91" s="1071">
        <v>45949</v>
      </c>
      <c r="H91" s="1072" t="s">
        <v>1490</v>
      </c>
    </row>
    <row r="92" spans="1:25">
      <c r="A92" s="1069">
        <f t="shared" si="1"/>
        <v>87</v>
      </c>
      <c r="B92" s="1070" t="s">
        <v>1272</v>
      </c>
      <c r="C92" s="1070" t="s">
        <v>168</v>
      </c>
      <c r="D92" s="1059">
        <v>11.145</v>
      </c>
      <c r="E92" s="1079" t="s">
        <v>1681</v>
      </c>
      <c r="F92" s="1071">
        <v>45946</v>
      </c>
      <c r="G92" s="1071">
        <v>45949</v>
      </c>
      <c r="H92" s="1072" t="s">
        <v>1490</v>
      </c>
    </row>
    <row r="93" spans="1:25">
      <c r="A93" s="1069">
        <f t="shared" si="1"/>
        <v>88</v>
      </c>
      <c r="B93" s="1070" t="s">
        <v>797</v>
      </c>
      <c r="C93" s="1070" t="s">
        <v>168</v>
      </c>
      <c r="D93" s="1059">
        <v>11.145</v>
      </c>
      <c r="E93" s="1070" t="s">
        <v>1827</v>
      </c>
      <c r="F93" s="1071">
        <v>45945</v>
      </c>
      <c r="G93" s="1071">
        <v>45949</v>
      </c>
      <c r="H93" s="1072" t="s">
        <v>1490</v>
      </c>
    </row>
    <row r="94" spans="1:25">
      <c r="A94" s="1069">
        <f t="shared" si="1"/>
        <v>89</v>
      </c>
      <c r="B94" s="1070" t="s">
        <v>796</v>
      </c>
      <c r="C94" s="1070" t="s">
        <v>168</v>
      </c>
      <c r="D94" s="1059">
        <v>11.145</v>
      </c>
      <c r="E94" s="1079" t="s">
        <v>1827</v>
      </c>
      <c r="F94" s="1071">
        <v>45949</v>
      </c>
      <c r="G94" s="1071">
        <v>45952</v>
      </c>
      <c r="H94" s="1072" t="s">
        <v>1490</v>
      </c>
    </row>
    <row r="95" spans="1:25">
      <c r="A95" s="1069">
        <f t="shared" si="1"/>
        <v>90</v>
      </c>
      <c r="B95" s="1070" t="s">
        <v>803</v>
      </c>
      <c r="C95" s="1070" t="s">
        <v>168</v>
      </c>
      <c r="D95" s="1059">
        <v>11.145</v>
      </c>
      <c r="E95" s="1079" t="s">
        <v>1681</v>
      </c>
      <c r="F95" s="1071">
        <v>45949</v>
      </c>
      <c r="G95" s="1071">
        <v>45952</v>
      </c>
      <c r="H95" s="1072" t="s">
        <v>1490</v>
      </c>
    </row>
    <row r="96" spans="1:25">
      <c r="A96" s="1069">
        <f t="shared" si="1"/>
        <v>91</v>
      </c>
      <c r="B96" s="1070" t="s">
        <v>1347</v>
      </c>
      <c r="C96" s="1070" t="s">
        <v>111</v>
      </c>
      <c r="D96" s="1070">
        <v>21.41</v>
      </c>
      <c r="E96" s="1070" t="s">
        <v>1704</v>
      </c>
      <c r="F96" s="1071">
        <v>45946</v>
      </c>
      <c r="G96" s="1071">
        <v>45953</v>
      </c>
      <c r="H96" s="1072" t="s">
        <v>1490</v>
      </c>
      <c r="N96" s="1035"/>
    </row>
    <row r="97" spans="1:14">
      <c r="A97" s="1069">
        <f t="shared" si="1"/>
        <v>92</v>
      </c>
      <c r="B97" s="1070" t="s">
        <v>760</v>
      </c>
      <c r="C97" s="1070" t="s">
        <v>168</v>
      </c>
      <c r="D97" s="1059">
        <v>11.145</v>
      </c>
      <c r="E97" s="1070" t="s">
        <v>1957</v>
      </c>
      <c r="F97" s="1075">
        <v>45949</v>
      </c>
      <c r="G97" s="1071">
        <v>45954</v>
      </c>
      <c r="H97" s="1072" t="s">
        <v>1490</v>
      </c>
    </row>
    <row r="98" spans="1:14">
      <c r="A98" s="1069">
        <f t="shared" si="1"/>
        <v>93</v>
      </c>
      <c r="B98" s="1070" t="s">
        <v>379</v>
      </c>
      <c r="C98" s="1070" t="s">
        <v>168</v>
      </c>
      <c r="D98" s="1059">
        <v>11.145</v>
      </c>
      <c r="E98" s="1070" t="s">
        <v>1737</v>
      </c>
      <c r="F98" s="1071">
        <v>45949</v>
      </c>
      <c r="G98" s="1071">
        <v>45954</v>
      </c>
      <c r="H98" s="1072" t="s">
        <v>1490</v>
      </c>
      <c r="N98" s="1036"/>
    </row>
    <row r="99" spans="1:14">
      <c r="A99" s="1069">
        <f t="shared" si="1"/>
        <v>94</v>
      </c>
      <c r="B99" s="1070" t="s">
        <v>173</v>
      </c>
      <c r="C99" s="1070" t="s">
        <v>174</v>
      </c>
      <c r="D99" s="1070">
        <f>(13334+4777.506)/1000</f>
        <v>18.111506000000002</v>
      </c>
      <c r="E99" s="1070" t="s">
        <v>1705</v>
      </c>
      <c r="F99" s="1075">
        <v>45949</v>
      </c>
      <c r="G99" s="1071">
        <v>45954</v>
      </c>
      <c r="H99" s="1072" t="s">
        <v>1490</v>
      </c>
      <c r="N99" s="1037"/>
    </row>
    <row r="100" spans="1:14">
      <c r="A100" s="1069">
        <f t="shared" si="1"/>
        <v>95</v>
      </c>
      <c r="B100" s="1070" t="s">
        <v>1344</v>
      </c>
      <c r="C100" s="1070" t="s">
        <v>171</v>
      </c>
      <c r="D100" s="422">
        <v>11.997</v>
      </c>
      <c r="E100" s="1070" t="s">
        <v>1704</v>
      </c>
      <c r="F100" s="1071">
        <v>45954</v>
      </c>
      <c r="G100" s="1071">
        <v>45956</v>
      </c>
      <c r="H100" s="1072" t="s">
        <v>1490</v>
      </c>
      <c r="N100" s="1035"/>
    </row>
    <row r="101" spans="1:14">
      <c r="A101" s="1069">
        <f t="shared" si="1"/>
        <v>96</v>
      </c>
      <c r="B101" s="1070" t="s">
        <v>1651</v>
      </c>
      <c r="C101" s="1070" t="s">
        <v>109</v>
      </c>
      <c r="D101" s="1070">
        <f>(14703.841+2903.104+1061.94+ 5513.756)/1000</f>
        <v>24.182641</v>
      </c>
      <c r="E101" s="1070" t="s">
        <v>1583</v>
      </c>
      <c r="F101" s="1071">
        <v>45949</v>
      </c>
      <c r="G101" s="1071">
        <v>45957</v>
      </c>
      <c r="H101" s="1072" t="s">
        <v>1490</v>
      </c>
      <c r="N101" s="1038"/>
    </row>
    <row r="102" spans="1:14">
      <c r="A102" s="1069">
        <f t="shared" si="1"/>
        <v>97</v>
      </c>
      <c r="B102" s="1070" t="s">
        <v>801</v>
      </c>
      <c r="C102" s="1070" t="s">
        <v>168</v>
      </c>
      <c r="D102" s="1070"/>
      <c r="E102" s="1070" t="s">
        <v>1827</v>
      </c>
      <c r="F102" s="1071">
        <v>45953</v>
      </c>
      <c r="G102" s="1071">
        <v>45956</v>
      </c>
      <c r="H102" s="1072" t="s">
        <v>1490</v>
      </c>
    </row>
    <row r="103" spans="1:14">
      <c r="A103" s="1069">
        <f t="shared" si="1"/>
        <v>98</v>
      </c>
      <c r="B103" s="1070" t="s">
        <v>804</v>
      </c>
      <c r="C103" s="1070" t="s">
        <v>168</v>
      </c>
      <c r="D103" s="1070"/>
      <c r="E103" s="1070" t="s">
        <v>1681</v>
      </c>
      <c r="F103" s="1071">
        <v>45953</v>
      </c>
      <c r="G103" s="1071">
        <v>45957</v>
      </c>
      <c r="H103" s="1072" t="s">
        <v>1490</v>
      </c>
    </row>
    <row r="104" spans="1:14">
      <c r="A104" s="1069">
        <f t="shared" si="1"/>
        <v>99</v>
      </c>
      <c r="B104" s="1070" t="s">
        <v>800</v>
      </c>
      <c r="C104" s="1070" t="s">
        <v>168</v>
      </c>
      <c r="D104" s="1070"/>
      <c r="E104" s="1070" t="s">
        <v>1827</v>
      </c>
      <c r="F104" s="1071">
        <v>45957</v>
      </c>
      <c r="G104" s="1071">
        <v>45958</v>
      </c>
      <c r="H104" s="1072" t="s">
        <v>1490</v>
      </c>
      <c r="N104" s="1039"/>
    </row>
    <row r="105" spans="1:14">
      <c r="A105" s="1069">
        <f t="shared" si="1"/>
        <v>100</v>
      </c>
      <c r="B105" s="1070" t="s">
        <v>170</v>
      </c>
      <c r="C105" s="1070" t="s">
        <v>111</v>
      </c>
      <c r="D105" s="1070"/>
      <c r="E105" s="1070" t="s">
        <v>1705</v>
      </c>
      <c r="F105" s="1071">
        <v>45957</v>
      </c>
      <c r="G105" s="1071">
        <v>45959</v>
      </c>
      <c r="H105" s="1074" t="s">
        <v>1490</v>
      </c>
    </row>
    <row r="106" spans="1:14">
      <c r="A106" s="1069">
        <f t="shared" si="1"/>
        <v>101</v>
      </c>
      <c r="B106" s="1070" t="s">
        <v>144</v>
      </c>
      <c r="C106" s="1070" t="s">
        <v>101</v>
      </c>
      <c r="D106" s="1070">
        <v>18.727009000000002</v>
      </c>
      <c r="E106" s="1070" t="s">
        <v>1737</v>
      </c>
      <c r="F106" s="1071">
        <v>45954</v>
      </c>
      <c r="G106" s="1071">
        <v>45961</v>
      </c>
      <c r="H106" s="1072" t="s">
        <v>1490</v>
      </c>
      <c r="N106" s="1040"/>
    </row>
    <row r="107" spans="1:14">
      <c r="A107" s="1069">
        <f t="shared" si="1"/>
        <v>102</v>
      </c>
      <c r="B107" s="1070" t="s">
        <v>165</v>
      </c>
      <c r="C107" s="1070" t="s">
        <v>101</v>
      </c>
      <c r="D107" s="1070">
        <v>18.727009000000002</v>
      </c>
      <c r="E107" s="1070" t="s">
        <v>1957</v>
      </c>
      <c r="F107" s="1071">
        <v>45954</v>
      </c>
      <c r="G107" s="1071">
        <v>45961</v>
      </c>
      <c r="H107" s="1072" t="s">
        <v>1490</v>
      </c>
      <c r="N107" s="1040"/>
    </row>
    <row r="108" spans="1:14">
      <c r="A108" s="1069">
        <f t="shared" si="1"/>
        <v>103</v>
      </c>
      <c r="B108" s="1070" t="s">
        <v>799</v>
      </c>
      <c r="C108" s="1070" t="s">
        <v>168</v>
      </c>
      <c r="D108" s="1070"/>
      <c r="E108" s="1070" t="s">
        <v>1827</v>
      </c>
      <c r="F108" s="1071">
        <v>45958</v>
      </c>
      <c r="G108" s="1071">
        <v>45961</v>
      </c>
      <c r="H108" s="1074" t="s">
        <v>1490</v>
      </c>
    </row>
    <row r="109" spans="1:14">
      <c r="A109" s="1069">
        <f t="shared" si="1"/>
        <v>104</v>
      </c>
      <c r="B109" s="1070" t="s">
        <v>1686</v>
      </c>
      <c r="C109" s="1070" t="s">
        <v>123</v>
      </c>
      <c r="D109" s="1070"/>
      <c r="E109" s="1070" t="s">
        <v>1704</v>
      </c>
      <c r="F109" s="1071">
        <v>45956</v>
      </c>
      <c r="G109" s="1071">
        <v>45958</v>
      </c>
      <c r="H109" s="1074" t="s">
        <v>1490</v>
      </c>
      <c r="N109" s="1040"/>
    </row>
    <row r="110" spans="1:14">
      <c r="A110" s="1069">
        <f t="shared" si="1"/>
        <v>105</v>
      </c>
      <c r="B110" s="1070" t="s">
        <v>1708</v>
      </c>
      <c r="C110" s="1070" t="s">
        <v>105</v>
      </c>
      <c r="D110" s="1070"/>
      <c r="E110" s="1070" t="s">
        <v>1681</v>
      </c>
      <c r="F110" s="1071">
        <v>45957</v>
      </c>
      <c r="G110" s="1071">
        <v>45962</v>
      </c>
      <c r="H110" s="1074" t="s">
        <v>1490</v>
      </c>
    </row>
    <row r="111" spans="1:14">
      <c r="A111" s="1069">
        <f t="shared" si="1"/>
        <v>106</v>
      </c>
      <c r="B111" s="1070" t="s">
        <v>451</v>
      </c>
      <c r="C111" s="1070" t="s">
        <v>118</v>
      </c>
      <c r="D111" s="1070"/>
      <c r="E111" s="1070" t="s">
        <v>1583</v>
      </c>
      <c r="F111" s="1071">
        <v>45957</v>
      </c>
      <c r="G111" s="1071">
        <v>45963</v>
      </c>
      <c r="H111" s="1074" t="s">
        <v>1490</v>
      </c>
    </row>
    <row r="112" spans="1:14">
      <c r="A112" s="1069">
        <f t="shared" si="1"/>
        <v>107</v>
      </c>
      <c r="B112" s="1070" t="s">
        <v>1660</v>
      </c>
      <c r="C112" s="1070" t="s">
        <v>101</v>
      </c>
      <c r="D112" s="1070"/>
      <c r="E112" s="1070" t="s">
        <v>1704</v>
      </c>
      <c r="F112" s="1071">
        <v>45959</v>
      </c>
      <c r="G112" s="1071">
        <v>45963</v>
      </c>
      <c r="H112" s="1074" t="s">
        <v>1490</v>
      </c>
    </row>
    <row r="113" spans="1:14">
      <c r="A113" s="1069">
        <f t="shared" si="1"/>
        <v>108</v>
      </c>
      <c r="B113" s="1070" t="s">
        <v>1343</v>
      </c>
      <c r="C113" s="1070" t="s">
        <v>234</v>
      </c>
      <c r="D113" s="1070"/>
      <c r="E113" s="1070" t="s">
        <v>1705</v>
      </c>
      <c r="F113" s="1071">
        <v>45959</v>
      </c>
      <c r="G113" s="1071">
        <v>45964</v>
      </c>
      <c r="H113" s="1074" t="s">
        <v>1490</v>
      </c>
    </row>
    <row r="114" spans="1:14">
      <c r="A114" s="1069">
        <f t="shared" si="1"/>
        <v>109</v>
      </c>
      <c r="B114" s="1070" t="s">
        <v>746</v>
      </c>
      <c r="C114" s="1070" t="s">
        <v>168</v>
      </c>
      <c r="D114" s="1070"/>
      <c r="E114" s="1070" t="s">
        <v>1957</v>
      </c>
      <c r="F114" s="1071">
        <v>45962</v>
      </c>
      <c r="G114" s="1071">
        <v>45965</v>
      </c>
      <c r="H114" s="1074" t="s">
        <v>1490</v>
      </c>
    </row>
    <row r="115" spans="1:14">
      <c r="A115" s="1069">
        <f t="shared" si="1"/>
        <v>110</v>
      </c>
      <c r="B115" s="1070" t="s">
        <v>366</v>
      </c>
      <c r="C115" s="1080" t="s">
        <v>105</v>
      </c>
      <c r="D115" s="1080"/>
      <c r="E115" s="1070" t="s">
        <v>1737</v>
      </c>
      <c r="F115" s="1081">
        <v>45962</v>
      </c>
      <c r="G115" s="1071">
        <v>45966</v>
      </c>
      <c r="H115" s="1074" t="s">
        <v>1490</v>
      </c>
    </row>
    <row r="116" spans="1:14">
      <c r="A116" s="1069">
        <f t="shared" si="1"/>
        <v>111</v>
      </c>
      <c r="B116" s="1070" t="s">
        <v>737</v>
      </c>
      <c r="C116" s="1070" t="s">
        <v>171</v>
      </c>
      <c r="D116" s="1070"/>
      <c r="E116" s="1070" t="s">
        <v>1827</v>
      </c>
      <c r="F116" s="1071">
        <v>45962</v>
      </c>
      <c r="G116" s="1071">
        <v>45966</v>
      </c>
      <c r="H116" s="1074" t="s">
        <v>1490</v>
      </c>
    </row>
    <row r="117" spans="1:14">
      <c r="A117" s="1069">
        <f t="shared" si="1"/>
        <v>112</v>
      </c>
      <c r="B117" s="1070" t="s">
        <v>1348</v>
      </c>
      <c r="C117" s="1070" t="s">
        <v>234</v>
      </c>
      <c r="D117" s="1070"/>
      <c r="E117" s="1070" t="s">
        <v>1705</v>
      </c>
      <c r="F117" s="1071">
        <v>45965</v>
      </c>
      <c r="G117" s="1071">
        <v>45967</v>
      </c>
      <c r="H117" s="1074" t="s">
        <v>1490</v>
      </c>
    </row>
    <row r="118" spans="1:14" ht="12.5" customHeight="1">
      <c r="A118" s="1069">
        <f t="shared" si="1"/>
        <v>113</v>
      </c>
      <c r="B118" s="1070" t="s">
        <v>744</v>
      </c>
      <c r="C118" s="1070" t="s">
        <v>168</v>
      </c>
      <c r="D118" s="1070"/>
      <c r="E118" s="1070" t="s">
        <v>1957</v>
      </c>
      <c r="F118" s="1071">
        <v>45966</v>
      </c>
      <c r="G118" s="1071">
        <v>45968</v>
      </c>
      <c r="H118" s="1074" t="s">
        <v>1490</v>
      </c>
      <c r="I118" s="1053" t="s">
        <v>1738</v>
      </c>
    </row>
    <row r="119" spans="1:14">
      <c r="A119" s="1069">
        <f t="shared" si="1"/>
        <v>114</v>
      </c>
      <c r="B119" s="1070" t="s">
        <v>1697</v>
      </c>
      <c r="C119" s="1070" t="s">
        <v>111</v>
      </c>
      <c r="D119" s="1070"/>
      <c r="E119" s="1070" t="s">
        <v>1704</v>
      </c>
      <c r="F119" s="1071">
        <v>45964</v>
      </c>
      <c r="G119" s="1071">
        <v>45969</v>
      </c>
      <c r="H119" s="1074" t="s">
        <v>1490</v>
      </c>
    </row>
    <row r="120" spans="1:14">
      <c r="A120" s="1069">
        <f t="shared" si="1"/>
        <v>115</v>
      </c>
      <c r="B120" s="1070" t="s">
        <v>741</v>
      </c>
      <c r="C120" s="1070" t="s">
        <v>171</v>
      </c>
      <c r="D120" s="1070"/>
      <c r="E120" s="1070" t="s">
        <v>1827</v>
      </c>
      <c r="F120" s="1071">
        <v>45967</v>
      </c>
      <c r="G120" s="1071">
        <v>45970</v>
      </c>
      <c r="H120" s="1074" t="s">
        <v>1490</v>
      </c>
    </row>
    <row r="121" spans="1:14">
      <c r="A121" s="1069">
        <f t="shared" si="1"/>
        <v>116</v>
      </c>
      <c r="B121" s="1070" t="s">
        <v>1322</v>
      </c>
      <c r="C121" s="1070" t="s">
        <v>101</v>
      </c>
      <c r="D121" s="1070">
        <v>18.727009000000002</v>
      </c>
      <c r="E121" s="1070" t="s">
        <v>1737</v>
      </c>
      <c r="F121" s="1071">
        <v>45967</v>
      </c>
      <c r="G121" s="1071">
        <v>45971</v>
      </c>
      <c r="H121" s="1072" t="s">
        <v>1490</v>
      </c>
    </row>
    <row r="122" spans="1:14">
      <c r="A122" s="1069">
        <f t="shared" si="1"/>
        <v>117</v>
      </c>
      <c r="B122" s="1070" t="s">
        <v>160</v>
      </c>
      <c r="C122" s="1070" t="s">
        <v>118</v>
      </c>
      <c r="D122" s="1070"/>
      <c r="E122" s="1070" t="s">
        <v>1583</v>
      </c>
      <c r="F122" s="1071">
        <v>45964</v>
      </c>
      <c r="G122" s="1071">
        <v>45971</v>
      </c>
      <c r="H122" s="1074" t="s">
        <v>1490</v>
      </c>
    </row>
    <row r="123" spans="1:14">
      <c r="A123" s="1069">
        <f t="shared" si="1"/>
        <v>118</v>
      </c>
      <c r="B123" s="1070" t="s">
        <v>747</v>
      </c>
      <c r="C123" s="1070" t="s">
        <v>168</v>
      </c>
      <c r="D123" s="1070"/>
      <c r="E123" s="1070" t="s">
        <v>1957</v>
      </c>
      <c r="F123" s="1071">
        <v>45969</v>
      </c>
      <c r="G123" s="1071">
        <v>45972</v>
      </c>
      <c r="H123" s="1074" t="s">
        <v>1490</v>
      </c>
    </row>
    <row r="124" spans="1:14">
      <c r="A124" s="1069">
        <f t="shared" si="1"/>
        <v>119</v>
      </c>
      <c r="B124" s="1070" t="s">
        <v>172</v>
      </c>
      <c r="C124" s="1070" t="s">
        <v>174</v>
      </c>
      <c r="D124" s="1070"/>
      <c r="E124" s="1070" t="s">
        <v>1705</v>
      </c>
      <c r="F124" s="1071">
        <v>45967</v>
      </c>
      <c r="G124" s="1071">
        <v>45973</v>
      </c>
      <c r="H124" s="1070" t="s">
        <v>1490</v>
      </c>
    </row>
    <row r="125" spans="1:14">
      <c r="A125" s="1069">
        <f t="shared" si="1"/>
        <v>120</v>
      </c>
      <c r="B125" s="1070" t="s">
        <v>183</v>
      </c>
      <c r="C125" s="1070" t="s">
        <v>103</v>
      </c>
      <c r="D125" s="1070"/>
      <c r="E125" s="1070" t="s">
        <v>1681</v>
      </c>
      <c r="F125" s="1071">
        <v>45962</v>
      </c>
      <c r="G125" s="1071">
        <v>45975</v>
      </c>
      <c r="H125" s="1070" t="s">
        <v>1490</v>
      </c>
      <c r="N125" s="1060" t="s">
        <v>1353</v>
      </c>
    </row>
    <row r="126" spans="1:14">
      <c r="A126" s="1069">
        <f t="shared" si="1"/>
        <v>121</v>
      </c>
      <c r="B126" s="1070" t="s">
        <v>855</v>
      </c>
      <c r="C126" s="1070" t="s">
        <v>101</v>
      </c>
      <c r="D126" s="1070"/>
      <c r="E126" s="1070" t="s">
        <v>1827</v>
      </c>
      <c r="F126" s="1071">
        <v>45970</v>
      </c>
      <c r="G126" s="1071">
        <v>45975</v>
      </c>
      <c r="H126" s="1070" t="s">
        <v>1490</v>
      </c>
      <c r="N126" s="1060" t="s">
        <v>750</v>
      </c>
    </row>
    <row r="127" spans="1:14">
      <c r="A127" s="1069">
        <f t="shared" si="1"/>
        <v>122</v>
      </c>
      <c r="B127" s="1070" t="s">
        <v>742</v>
      </c>
      <c r="C127" s="1070" t="s">
        <v>171</v>
      </c>
      <c r="D127" s="422">
        <v>11.997</v>
      </c>
      <c r="E127" s="1070" t="s">
        <v>1828</v>
      </c>
      <c r="F127" s="1070" t="s">
        <v>1824</v>
      </c>
      <c r="G127" s="1071">
        <v>45976</v>
      </c>
      <c r="H127" s="1070" t="s">
        <v>1490</v>
      </c>
      <c r="N127" s="1060"/>
    </row>
    <row r="128" spans="1:14">
      <c r="A128" s="1069">
        <f t="shared" si="1"/>
        <v>123</v>
      </c>
      <c r="B128" s="1079" t="s">
        <v>256</v>
      </c>
      <c r="C128" s="1079" t="s">
        <v>174</v>
      </c>
      <c r="D128" s="1082">
        <f>(13334+4777.506)/1000</f>
        <v>18.111506000000002</v>
      </c>
      <c r="E128" s="1079" t="s">
        <v>1737</v>
      </c>
      <c r="F128" s="1079" t="s">
        <v>1823</v>
      </c>
      <c r="G128" s="1071">
        <v>45976</v>
      </c>
      <c r="H128" s="1070" t="s">
        <v>1490</v>
      </c>
    </row>
    <row r="129" spans="1:16">
      <c r="A129" s="1069">
        <f t="shared" si="1"/>
        <v>124</v>
      </c>
      <c r="B129" s="1070" t="s">
        <v>177</v>
      </c>
      <c r="C129" s="1070" t="s">
        <v>178</v>
      </c>
      <c r="D129" s="1070"/>
      <c r="E129" s="1070" t="s">
        <v>1705</v>
      </c>
      <c r="F129" s="1070" t="s">
        <v>1826</v>
      </c>
      <c r="G129" s="1071">
        <v>45978</v>
      </c>
      <c r="H129" s="1070" t="s">
        <v>1490</v>
      </c>
      <c r="N129" s="1016">
        <v>45978</v>
      </c>
    </row>
    <row r="130" spans="1:16">
      <c r="A130" s="1069">
        <f t="shared" si="1"/>
        <v>125</v>
      </c>
      <c r="B130" s="1070" t="s">
        <v>1662</v>
      </c>
      <c r="C130" s="1070" t="s">
        <v>174</v>
      </c>
      <c r="D130" s="1070"/>
      <c r="E130" s="1079" t="s">
        <v>1737</v>
      </c>
      <c r="F130" s="1071">
        <v>45976</v>
      </c>
      <c r="G130" s="1071">
        <v>45981</v>
      </c>
      <c r="H130" s="1070" t="s">
        <v>1490</v>
      </c>
    </row>
    <row r="131" spans="1:16">
      <c r="A131" s="1069">
        <f t="shared" si="1"/>
        <v>126</v>
      </c>
      <c r="B131" s="1079" t="s">
        <v>1579</v>
      </c>
      <c r="C131" s="1079" t="s">
        <v>153</v>
      </c>
      <c r="D131" s="1079"/>
      <c r="E131" s="1079" t="s">
        <v>1583</v>
      </c>
      <c r="F131" s="1075">
        <v>45974</v>
      </c>
      <c r="G131" s="1075">
        <v>45981</v>
      </c>
      <c r="H131" s="1079" t="s">
        <v>1490</v>
      </c>
    </row>
    <row r="132" spans="1:16">
      <c r="A132" s="1069">
        <f t="shared" si="1"/>
        <v>127</v>
      </c>
      <c r="B132" s="1070" t="s">
        <v>750</v>
      </c>
      <c r="C132" s="1070" t="s">
        <v>168</v>
      </c>
      <c r="D132" s="1070"/>
      <c r="E132" s="1070" t="s">
        <v>1828</v>
      </c>
      <c r="F132" s="1071">
        <v>45976</v>
      </c>
      <c r="G132" s="1071">
        <v>45981</v>
      </c>
      <c r="H132" s="1070" t="s">
        <v>1490</v>
      </c>
      <c r="N132" s="1016">
        <v>45980</v>
      </c>
    </row>
    <row r="133" spans="1:16">
      <c r="A133" s="1069">
        <f t="shared" si="1"/>
        <v>128</v>
      </c>
      <c r="B133" s="1070" t="s">
        <v>180</v>
      </c>
      <c r="C133" s="1070" t="s">
        <v>105</v>
      </c>
      <c r="D133" s="1070"/>
      <c r="E133" s="1070" t="s">
        <v>1705</v>
      </c>
      <c r="F133" s="1071">
        <v>45977</v>
      </c>
      <c r="G133" s="1071">
        <v>45982</v>
      </c>
      <c r="H133" s="1070" t="s">
        <v>1490</v>
      </c>
      <c r="N133" s="1016"/>
    </row>
    <row r="134" spans="1:16">
      <c r="A134" s="1069">
        <f t="shared" si="1"/>
        <v>129</v>
      </c>
      <c r="B134" s="1070" t="s">
        <v>1353</v>
      </c>
      <c r="C134" s="1070" t="s">
        <v>118</v>
      </c>
      <c r="D134" s="1070"/>
      <c r="E134" s="1070" t="s">
        <v>1681</v>
      </c>
      <c r="F134" s="1075">
        <v>45975</v>
      </c>
      <c r="G134" s="1071">
        <v>45983</v>
      </c>
      <c r="H134" s="1070" t="s">
        <v>1490</v>
      </c>
      <c r="N134" s="1016">
        <v>45980</v>
      </c>
      <c r="O134" s="1016">
        <v>45983</v>
      </c>
    </row>
    <row r="135" spans="1:16">
      <c r="A135" s="1069">
        <f t="shared" si="1"/>
        <v>130</v>
      </c>
      <c r="B135" s="1070" t="s">
        <v>369</v>
      </c>
      <c r="C135" s="1070" t="s">
        <v>171</v>
      </c>
      <c r="D135" s="1070"/>
      <c r="E135" s="1079" t="s">
        <v>1737</v>
      </c>
      <c r="F135" s="1071">
        <v>45982</v>
      </c>
      <c r="G135" s="1071">
        <v>45986</v>
      </c>
      <c r="H135" s="1070" t="s">
        <v>1490</v>
      </c>
      <c r="N135" s="1016">
        <v>45985</v>
      </c>
      <c r="O135" s="1062" t="s">
        <v>239</v>
      </c>
    </row>
    <row r="136" spans="1:16">
      <c r="A136" s="1069">
        <f t="shared" si="1"/>
        <v>131</v>
      </c>
      <c r="B136" s="1070" t="s">
        <v>1345</v>
      </c>
      <c r="C136" s="1070" t="s">
        <v>228</v>
      </c>
      <c r="D136" s="1070"/>
      <c r="E136" s="1070" t="s">
        <v>1705</v>
      </c>
      <c r="F136" s="1071">
        <v>45982</v>
      </c>
      <c r="G136" s="1071">
        <v>45986</v>
      </c>
      <c r="H136" s="1070" t="s">
        <v>1490</v>
      </c>
      <c r="N136" s="1016">
        <v>45985</v>
      </c>
      <c r="O136" s="1062" t="s">
        <v>761</v>
      </c>
      <c r="P136" s="1062" t="s">
        <v>1832</v>
      </c>
    </row>
    <row r="137" spans="1:16">
      <c r="A137" s="1069">
        <f t="shared" si="1"/>
        <v>132</v>
      </c>
      <c r="B137" s="1070" t="s">
        <v>761</v>
      </c>
      <c r="C137" s="1070" t="s">
        <v>168</v>
      </c>
      <c r="D137" s="1070"/>
      <c r="E137" s="1070" t="s">
        <v>1705</v>
      </c>
      <c r="F137" s="1071">
        <v>45986</v>
      </c>
      <c r="G137" s="1071">
        <v>45988</v>
      </c>
      <c r="H137" s="1070" t="s">
        <v>1490</v>
      </c>
    </row>
    <row r="138" spans="1:16">
      <c r="A138" s="1069">
        <f t="shared" si="1"/>
        <v>133</v>
      </c>
      <c r="B138" s="1070" t="s">
        <v>1655</v>
      </c>
      <c r="C138" s="1070" t="s">
        <v>174</v>
      </c>
      <c r="D138" s="1070"/>
      <c r="E138" s="1070" t="s">
        <v>1681</v>
      </c>
      <c r="F138" s="1071">
        <v>45984</v>
      </c>
      <c r="G138" s="1071">
        <v>45989</v>
      </c>
      <c r="H138" s="1084" t="s">
        <v>1490</v>
      </c>
      <c r="N138" s="1016">
        <v>45988</v>
      </c>
    </row>
    <row r="139" spans="1:16">
      <c r="A139" s="1069">
        <f t="shared" si="1"/>
        <v>134</v>
      </c>
      <c r="B139" s="1070" t="s">
        <v>854</v>
      </c>
      <c r="C139" s="1070" t="s">
        <v>123</v>
      </c>
      <c r="D139" s="1070"/>
      <c r="E139" s="1070" t="s">
        <v>1828</v>
      </c>
      <c r="F139" s="1071">
        <v>45982</v>
      </c>
      <c r="G139" s="1071">
        <v>45989</v>
      </c>
      <c r="H139" s="1084" t="s">
        <v>1490</v>
      </c>
      <c r="N139" s="1016">
        <v>45987</v>
      </c>
      <c r="O139" s="1068" t="s">
        <v>856</v>
      </c>
      <c r="P139" s="1062" t="s">
        <v>738</v>
      </c>
    </row>
    <row r="140" spans="1:16">
      <c r="A140" s="1069">
        <f t="shared" si="1"/>
        <v>135</v>
      </c>
      <c r="B140" s="1070" t="s">
        <v>408</v>
      </c>
      <c r="C140" s="1070" t="s">
        <v>111</v>
      </c>
      <c r="D140" s="1070"/>
      <c r="E140" s="1070" t="s">
        <v>1583</v>
      </c>
      <c r="F140" s="1071">
        <v>45983</v>
      </c>
      <c r="G140" s="1071">
        <v>45990</v>
      </c>
      <c r="H140" s="1087" t="s">
        <v>1490</v>
      </c>
      <c r="N140" s="1016">
        <v>45986</v>
      </c>
      <c r="O140" s="1062" t="s">
        <v>411</v>
      </c>
    </row>
    <row r="141" spans="1:16">
      <c r="A141" s="1069">
        <f t="shared" si="1"/>
        <v>136</v>
      </c>
      <c r="B141" s="1070" t="s">
        <v>239</v>
      </c>
      <c r="C141" s="1070" t="s">
        <v>234</v>
      </c>
      <c r="D141" s="1070"/>
      <c r="E141" s="1083" t="s">
        <v>1737</v>
      </c>
      <c r="F141" s="1071">
        <v>45986</v>
      </c>
      <c r="G141" s="1071">
        <v>45991</v>
      </c>
      <c r="H141" s="1088" t="s">
        <v>1490</v>
      </c>
    </row>
    <row r="142" spans="1:16">
      <c r="A142" s="1069">
        <f t="shared" si="1"/>
        <v>137</v>
      </c>
      <c r="B142" s="1070" t="s">
        <v>762</v>
      </c>
      <c r="C142" s="1070" t="s">
        <v>171</v>
      </c>
      <c r="D142" s="1070"/>
      <c r="E142" s="1070" t="s">
        <v>1705</v>
      </c>
      <c r="F142" s="1071">
        <v>45989</v>
      </c>
      <c r="G142" s="1071">
        <v>45991</v>
      </c>
      <c r="H142" s="1088" t="s">
        <v>1490</v>
      </c>
    </row>
    <row r="143" spans="1:16">
      <c r="A143" s="1069">
        <f t="shared" si="1"/>
        <v>138</v>
      </c>
      <c r="B143" s="1089" t="s">
        <v>772</v>
      </c>
      <c r="C143" s="1089" t="s">
        <v>171</v>
      </c>
      <c r="D143" s="57"/>
      <c r="E143" s="1070" t="s">
        <v>1705</v>
      </c>
      <c r="F143" s="313">
        <v>45992</v>
      </c>
      <c r="G143" s="313">
        <v>45994</v>
      </c>
      <c r="H143" s="1090" t="s">
        <v>1490</v>
      </c>
    </row>
    <row r="144" spans="1:16">
      <c r="A144" s="1069">
        <f t="shared" ref="A144:A162" si="2">A143+1</f>
        <v>139</v>
      </c>
      <c r="B144" s="57" t="s">
        <v>856</v>
      </c>
      <c r="C144" s="1084" t="s">
        <v>114</v>
      </c>
      <c r="D144" s="57"/>
      <c r="E144" s="1070" t="s">
        <v>1828</v>
      </c>
      <c r="F144" s="313">
        <v>45989</v>
      </c>
      <c r="G144" s="313">
        <v>45996</v>
      </c>
      <c r="H144" s="1110" t="s">
        <v>1490</v>
      </c>
    </row>
    <row r="145" spans="1:15">
      <c r="A145" s="1069">
        <f t="shared" si="2"/>
        <v>140</v>
      </c>
      <c r="B145" s="1089" t="s">
        <v>253</v>
      </c>
      <c r="C145" s="1089" t="s">
        <v>168</v>
      </c>
      <c r="D145" s="57"/>
      <c r="E145" s="1083" t="s">
        <v>1737</v>
      </c>
      <c r="F145" s="313">
        <v>45992</v>
      </c>
      <c r="G145" s="313">
        <v>45996</v>
      </c>
      <c r="H145" s="1110" t="s">
        <v>1490</v>
      </c>
    </row>
    <row r="146" spans="1:15">
      <c r="A146" s="1069">
        <f t="shared" si="2"/>
        <v>141</v>
      </c>
      <c r="B146" s="57" t="s">
        <v>181</v>
      </c>
      <c r="C146" s="1084" t="s">
        <v>133</v>
      </c>
      <c r="D146" s="57"/>
      <c r="E146" s="1070" t="s">
        <v>1681</v>
      </c>
      <c r="F146" s="313">
        <v>45989</v>
      </c>
      <c r="G146" s="313">
        <v>45998</v>
      </c>
      <c r="H146" s="57" t="s">
        <v>1490</v>
      </c>
    </row>
    <row r="147" spans="1:15">
      <c r="A147" s="1069">
        <f t="shared" si="2"/>
        <v>142</v>
      </c>
      <c r="B147" s="1087" t="s">
        <v>154</v>
      </c>
      <c r="C147" s="57" t="s">
        <v>118</v>
      </c>
      <c r="D147" s="57"/>
      <c r="E147" s="1070" t="s">
        <v>1583</v>
      </c>
      <c r="F147" s="313">
        <v>45990</v>
      </c>
      <c r="G147" s="313">
        <v>45998</v>
      </c>
      <c r="H147" s="1185" t="s">
        <v>1490</v>
      </c>
    </row>
    <row r="148" spans="1:15">
      <c r="A148" s="1069">
        <f t="shared" si="2"/>
        <v>143</v>
      </c>
      <c r="B148" s="1195" t="s">
        <v>770</v>
      </c>
      <c r="C148" s="1195" t="s">
        <v>234</v>
      </c>
      <c r="D148" s="57"/>
      <c r="E148" s="1070" t="s">
        <v>1705</v>
      </c>
      <c r="F148" s="313">
        <v>45997</v>
      </c>
      <c r="G148" s="313">
        <v>46001</v>
      </c>
      <c r="H148" s="1201" t="s">
        <v>1490</v>
      </c>
    </row>
    <row r="149" spans="1:15">
      <c r="A149" s="1069">
        <f t="shared" si="2"/>
        <v>144</v>
      </c>
      <c r="B149" s="1195" t="s">
        <v>146</v>
      </c>
      <c r="C149" s="1195" t="s">
        <v>118</v>
      </c>
      <c r="D149" s="57"/>
      <c r="E149" s="1083" t="s">
        <v>1737</v>
      </c>
      <c r="F149" s="313">
        <v>45997</v>
      </c>
      <c r="G149" s="313">
        <v>46002</v>
      </c>
      <c r="H149" s="57" t="s">
        <v>1490</v>
      </c>
    </row>
    <row r="150" spans="1:15">
      <c r="A150" s="1069">
        <f t="shared" si="2"/>
        <v>145</v>
      </c>
      <c r="B150" s="57" t="s">
        <v>730</v>
      </c>
      <c r="C150" s="57" t="s">
        <v>171</v>
      </c>
      <c r="D150" s="57"/>
      <c r="E150" s="1070" t="s">
        <v>1828</v>
      </c>
      <c r="F150" s="313">
        <v>45997</v>
      </c>
      <c r="G150" s="313">
        <v>46003</v>
      </c>
      <c r="H150" s="57" t="s">
        <v>1490</v>
      </c>
    </row>
    <row r="151" spans="1:15">
      <c r="A151" s="1069">
        <f t="shared" si="2"/>
        <v>146</v>
      </c>
      <c r="B151" s="1200" t="s">
        <v>1829</v>
      </c>
      <c r="C151" s="1200" t="s">
        <v>105</v>
      </c>
      <c r="D151" s="57"/>
      <c r="E151" s="1070" t="s">
        <v>1705</v>
      </c>
      <c r="F151" s="313">
        <v>46000</v>
      </c>
      <c r="G151" s="313">
        <v>46004</v>
      </c>
      <c r="H151" s="57" t="s">
        <v>1490</v>
      </c>
      <c r="O151" s="1199"/>
    </row>
    <row r="152" spans="1:15">
      <c r="A152" s="1069">
        <f t="shared" si="2"/>
        <v>147</v>
      </c>
      <c r="B152" s="57" t="s">
        <v>182</v>
      </c>
      <c r="C152" s="57" t="s">
        <v>133</v>
      </c>
      <c r="D152" s="57"/>
      <c r="E152" s="1070" t="s">
        <v>1681</v>
      </c>
      <c r="F152" s="313">
        <v>45998</v>
      </c>
      <c r="G152" s="313">
        <v>46005</v>
      </c>
      <c r="H152" s="57" t="s">
        <v>1490</v>
      </c>
    </row>
    <row r="153" spans="1:15">
      <c r="A153" s="1069">
        <f t="shared" si="2"/>
        <v>148</v>
      </c>
      <c r="B153" s="57" t="s">
        <v>729</v>
      </c>
      <c r="C153" s="57" t="s">
        <v>228</v>
      </c>
      <c r="D153" s="57"/>
      <c r="E153" s="1070" t="s">
        <v>1828</v>
      </c>
      <c r="F153" s="313">
        <v>46003</v>
      </c>
      <c r="G153" s="313">
        <v>46007</v>
      </c>
      <c r="H153" s="1206" t="s">
        <v>1490</v>
      </c>
    </row>
    <row r="154" spans="1:15">
      <c r="A154" s="1069">
        <f t="shared" si="2"/>
        <v>149</v>
      </c>
      <c r="B154" s="57" t="s">
        <v>1291</v>
      </c>
      <c r="C154" s="57" t="s">
        <v>101</v>
      </c>
      <c r="D154" s="57"/>
      <c r="E154" s="1083" t="s">
        <v>1737</v>
      </c>
      <c r="F154" s="313">
        <v>46003</v>
      </c>
      <c r="G154" s="313">
        <v>46007</v>
      </c>
      <c r="H154" s="1206" t="s">
        <v>1490</v>
      </c>
    </row>
    <row r="155" spans="1:15">
      <c r="A155" s="1069">
        <f t="shared" si="2"/>
        <v>150</v>
      </c>
      <c r="B155" s="57" t="s">
        <v>358</v>
      </c>
      <c r="C155" s="57" t="s">
        <v>171</v>
      </c>
      <c r="D155" s="57"/>
      <c r="E155" s="1204" t="s">
        <v>1973</v>
      </c>
      <c r="F155" s="313">
        <v>45997</v>
      </c>
      <c r="G155" s="313">
        <v>46007</v>
      </c>
      <c r="H155" s="57" t="s">
        <v>1490</v>
      </c>
    </row>
    <row r="156" spans="1:15">
      <c r="A156" s="1069">
        <f t="shared" si="2"/>
        <v>151</v>
      </c>
      <c r="B156" s="57" t="s">
        <v>461</v>
      </c>
      <c r="C156" s="57" t="s">
        <v>171</v>
      </c>
      <c r="D156" s="57"/>
      <c r="E156" s="1204" t="s">
        <v>1974</v>
      </c>
      <c r="F156" s="313">
        <v>46004</v>
      </c>
      <c r="G156" s="313">
        <v>46009</v>
      </c>
      <c r="H156" s="57" t="s">
        <v>1490</v>
      </c>
    </row>
    <row r="157" spans="1:15">
      <c r="A157" s="1069">
        <f t="shared" si="2"/>
        <v>152</v>
      </c>
      <c r="B157" s="1070" t="s">
        <v>433</v>
      </c>
      <c r="C157" s="1070" t="s">
        <v>168</v>
      </c>
      <c r="D157" s="1070"/>
      <c r="E157" s="1206" t="s">
        <v>1976</v>
      </c>
      <c r="F157" s="1071">
        <v>45948</v>
      </c>
      <c r="G157" s="1071"/>
      <c r="H157" s="1203" t="s">
        <v>264</v>
      </c>
    </row>
    <row r="158" spans="1:15">
      <c r="A158" s="1069">
        <f t="shared" si="2"/>
        <v>153</v>
      </c>
      <c r="B158" s="57" t="s">
        <v>398</v>
      </c>
      <c r="C158" s="57" t="s">
        <v>105</v>
      </c>
      <c r="D158" s="57"/>
      <c r="E158" s="57" t="s">
        <v>1972</v>
      </c>
      <c r="F158" s="313">
        <v>45998</v>
      </c>
      <c r="G158" s="57"/>
      <c r="H158" s="1200" t="s">
        <v>264</v>
      </c>
    </row>
    <row r="159" spans="1:15">
      <c r="A159" s="1069">
        <f t="shared" si="2"/>
        <v>154</v>
      </c>
      <c r="B159" s="57" t="s">
        <v>390</v>
      </c>
      <c r="C159" s="57" t="s">
        <v>234</v>
      </c>
      <c r="D159" s="57"/>
      <c r="E159" s="1202" t="s">
        <v>1971</v>
      </c>
      <c r="F159" s="313">
        <v>46003</v>
      </c>
      <c r="G159" s="57"/>
      <c r="H159" s="1207" t="s">
        <v>264</v>
      </c>
    </row>
    <row r="160" spans="1:15">
      <c r="A160" s="1069">
        <f t="shared" si="2"/>
        <v>155</v>
      </c>
      <c r="B160" s="57" t="s">
        <v>185</v>
      </c>
      <c r="C160" s="57" t="s">
        <v>111</v>
      </c>
      <c r="D160" s="57"/>
      <c r="E160" s="1070" t="s">
        <v>1681</v>
      </c>
      <c r="F160" s="313">
        <v>46005</v>
      </c>
      <c r="G160" s="57"/>
      <c r="H160" s="57" t="s">
        <v>264</v>
      </c>
    </row>
    <row r="161" spans="1:8">
      <c r="A161" s="1069">
        <f t="shared" si="2"/>
        <v>156</v>
      </c>
      <c r="B161" s="1206" t="s">
        <v>1290</v>
      </c>
      <c r="C161" s="1206" t="s">
        <v>114</v>
      </c>
      <c r="D161" s="57"/>
      <c r="E161" s="1083" t="s">
        <v>1737</v>
      </c>
      <c r="F161" s="313">
        <v>46008</v>
      </c>
      <c r="G161" s="57"/>
      <c r="H161" s="1206" t="s">
        <v>1975</v>
      </c>
    </row>
    <row r="162" spans="1:8">
      <c r="A162" s="1069">
        <f t="shared" si="2"/>
        <v>157</v>
      </c>
      <c r="B162" s="57" t="s">
        <v>460</v>
      </c>
      <c r="C162" s="57" t="s">
        <v>171</v>
      </c>
      <c r="D162" s="57"/>
      <c r="E162" s="1204" t="s">
        <v>1974</v>
      </c>
      <c r="F162" s="313">
        <v>46009</v>
      </c>
      <c r="G162" s="57"/>
      <c r="H162" s="57" t="s">
        <v>1975</v>
      </c>
    </row>
    <row r="308" spans="30:30">
      <c r="AD308" s="563">
        <v>185</v>
      </c>
    </row>
    <row r="309" spans="30:30">
      <c r="AD309" s="563">
        <v>5</v>
      </c>
    </row>
  </sheetData>
  <mergeCells count="3">
    <mergeCell ref="A1:H1"/>
    <mergeCell ref="A2:H2"/>
    <mergeCell ref="A3:H3"/>
  </mergeCells>
  <phoneticPr fontId="260" type="noConversion"/>
  <conditionalFormatting sqref="B5">
    <cfRule type="duplicateValues" dxfId="242" priority="2203" stopIfTrue="1"/>
    <cfRule type="duplicateValues" dxfId="241" priority="2202"/>
    <cfRule type="duplicateValues" dxfId="240" priority="2201"/>
  </conditionalFormatting>
  <conditionalFormatting sqref="B6:B21">
    <cfRule type="duplicateValues" dxfId="239" priority="2738"/>
  </conditionalFormatting>
  <conditionalFormatting sqref="B23">
    <cfRule type="duplicateValues" dxfId="238" priority="77"/>
  </conditionalFormatting>
  <conditionalFormatting sqref="B111:B113 B109">
    <cfRule type="duplicateValues" dxfId="237" priority="11385"/>
    <cfRule type="duplicateValues" dxfId="236" priority="11384"/>
  </conditionalFormatting>
  <conditionalFormatting sqref="B111:B114 B109">
    <cfRule type="duplicateValues" dxfId="235" priority="11388"/>
  </conditionalFormatting>
  <conditionalFormatting sqref="B122 B115:B119">
    <cfRule type="duplicateValues" dxfId="234" priority="11402"/>
  </conditionalFormatting>
  <conditionalFormatting sqref="B123">
    <cfRule type="duplicateValues" dxfId="233" priority="14"/>
  </conditionalFormatting>
  <conditionalFormatting sqref="B124:B134 B138 B157">
    <cfRule type="duplicateValues" dxfId="232" priority="12079"/>
    <cfRule type="duplicateValues" dxfId="231" priority="12078"/>
  </conditionalFormatting>
  <conditionalFormatting sqref="B125">
    <cfRule type="duplicateValues" dxfId="230" priority="5"/>
  </conditionalFormatting>
  <conditionalFormatting sqref="B138 B124 B126:B134">
    <cfRule type="duplicateValues" dxfId="229" priority="12614"/>
  </conditionalFormatting>
  <conditionalFormatting sqref="B138 B130:B134">
    <cfRule type="duplicateValues" dxfId="228" priority="12618"/>
  </conditionalFormatting>
  <conditionalFormatting sqref="B157">
    <cfRule type="duplicateValues" dxfId="227" priority="9"/>
    <cfRule type="duplicateValues" dxfId="226" priority="7"/>
    <cfRule type="duplicateValues" dxfId="225" priority="8"/>
  </conditionalFormatting>
  <conditionalFormatting sqref="B158:B1048576 B139:B156 B135:B137 B1:B123">
    <cfRule type="duplicateValues" dxfId="224" priority="15722"/>
  </conditionalFormatting>
  <conditionalFormatting sqref="B158:B1048576 B139:B156 B135:B137 B120:B121 B110 B1:B107">
    <cfRule type="duplicateValues" dxfId="223" priority="15727"/>
  </conditionalFormatting>
  <conditionalFormatting sqref="B158:B1048576 B139:B156 B135:B137 B120:B121 B110 B57:C57 B4:B44 B45:C48 B49:B51 B54:B56 E45:G46 B52:C53 B58:B107">
    <cfRule type="duplicateValues" dxfId="222" priority="15734"/>
  </conditionalFormatting>
  <conditionalFormatting sqref="D7 D15 D31:D32 D35 D45:D46 D49 D52 D59 D62 D64">
    <cfRule type="cellIs" dxfId="221" priority="65" operator="greaterThan">
      <formula>45839</formula>
    </cfRule>
  </conditionalFormatting>
  <conditionalFormatting sqref="D64 D62 D59 D52 D49 D45:D46 D35 D31:D32 D15 D7">
    <cfRule type="duplicateValues" dxfId="220" priority="7427"/>
    <cfRule type="duplicateValues" dxfId="219" priority="7425"/>
    <cfRule type="duplicateValues" dxfId="218" priority="7426"/>
  </conditionalFormatting>
  <conditionalFormatting sqref="D66">
    <cfRule type="duplicateValues" dxfId="217" priority="62"/>
    <cfRule type="duplicateValues" dxfId="216" priority="59"/>
    <cfRule type="duplicateValues" dxfId="215" priority="60"/>
  </conditionalFormatting>
  <conditionalFormatting sqref="D66:D68">
    <cfRule type="cellIs" dxfId="214" priority="26" operator="greaterThan">
      <formula>45839</formula>
    </cfRule>
  </conditionalFormatting>
  <conditionalFormatting sqref="D68">
    <cfRule type="duplicateValues" dxfId="213" priority="27"/>
    <cfRule type="duplicateValues" dxfId="212" priority="28"/>
    <cfRule type="duplicateValues" dxfId="211" priority="29"/>
  </conditionalFormatting>
  <conditionalFormatting sqref="D73">
    <cfRule type="cellIs" dxfId="210" priority="38" operator="greaterThan">
      <formula>45839</formula>
    </cfRule>
    <cfRule type="duplicateValues" dxfId="209" priority="39"/>
    <cfRule type="duplicateValues" dxfId="208" priority="40"/>
    <cfRule type="duplicateValues" dxfId="207" priority="41"/>
  </conditionalFormatting>
  <conditionalFormatting sqref="D76 D79">
    <cfRule type="cellIs" dxfId="206" priority="34" operator="greaterThan">
      <formula>45839</formula>
    </cfRule>
  </conditionalFormatting>
  <conditionalFormatting sqref="D79 D76">
    <cfRule type="duplicateValues" dxfId="205" priority="37"/>
    <cfRule type="duplicateValues" dxfId="204" priority="36"/>
    <cfRule type="duplicateValues" dxfId="203" priority="35"/>
  </conditionalFormatting>
  <conditionalFormatting sqref="D100">
    <cfRule type="duplicateValues" dxfId="202" priority="33"/>
    <cfRule type="duplicateValues" dxfId="201" priority="32"/>
    <cfRule type="cellIs" dxfId="200" priority="30" operator="greaterThan">
      <formula>45839</formula>
    </cfRule>
    <cfRule type="duplicateValues" dxfId="199" priority="31"/>
  </conditionalFormatting>
  <conditionalFormatting sqref="D127">
    <cfRule type="cellIs" dxfId="198" priority="1" operator="greaterThan">
      <formula>45839</formula>
    </cfRule>
    <cfRule type="duplicateValues" dxfId="197" priority="4"/>
    <cfRule type="duplicateValues" dxfId="196" priority="3"/>
    <cfRule type="duplicateValues" dxfId="195" priority="2"/>
  </conditionalFormatting>
  <conditionalFormatting sqref="E57 E52:E53 E47:E48">
    <cfRule type="duplicateValues" dxfId="194" priority="6919"/>
  </conditionalFormatting>
  <conditionalFormatting sqref="E58">
    <cfRule type="duplicateValues" dxfId="193" priority="75"/>
  </conditionalFormatting>
  <conditionalFormatting sqref="E65">
    <cfRule type="duplicateValues" dxfId="192" priority="73"/>
  </conditionalFormatting>
  <conditionalFormatting sqref="E66">
    <cfRule type="duplicateValues" dxfId="191" priority="74"/>
  </conditionalFormatting>
  <conditionalFormatting sqref="E73">
    <cfRule type="duplicateValues" dxfId="190" priority="68"/>
  </conditionalFormatting>
  <conditionalFormatting sqref="E74">
    <cfRule type="duplicateValues" dxfId="189" priority="67"/>
  </conditionalFormatting>
  <conditionalFormatting sqref="E76">
    <cfRule type="duplicateValues" dxfId="188" priority="46"/>
  </conditionalFormatting>
  <conditionalFormatting sqref="E79">
    <cfRule type="duplicateValues" dxfId="187" priority="44"/>
  </conditionalFormatting>
  <conditionalFormatting sqref="E82">
    <cfRule type="duplicateValues" dxfId="186" priority="45"/>
  </conditionalFormatting>
  <conditionalFormatting sqref="E86">
    <cfRule type="duplicateValues" dxfId="185" priority="43"/>
  </conditionalFormatting>
  <conditionalFormatting sqref="E88">
    <cfRule type="duplicateValues" dxfId="184" priority="42"/>
  </conditionalFormatting>
  <conditionalFormatting sqref="S73 S75:S76">
    <cfRule type="duplicateValues" dxfId="183" priority="7456"/>
  </conditionalFormatting>
  <conditionalFormatting sqref="S73">
    <cfRule type="duplicateValues" dxfId="182" priority="70"/>
  </conditionalFormatting>
  <conditionalFormatting sqref="S75:S76">
    <cfRule type="duplicateValues" dxfId="181"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09" bestFit="1" customWidth="1"/>
    <col min="2" max="2" width="10" style="806" customWidth="1"/>
    <col min="3" max="3" width="10.36328125" bestFit="1" customWidth="1"/>
    <col min="4" max="4" width="14.6328125" style="1086" customWidth="1"/>
    <col min="5" max="5" width="16.453125" bestFit="1" customWidth="1"/>
    <col min="6" max="6" width="16.36328125" bestFit="1" customWidth="1"/>
  </cols>
  <sheetData>
    <row r="1" spans="1:6">
      <c r="A1" s="1099" t="s">
        <v>1878</v>
      </c>
      <c r="B1" s="1099" t="s">
        <v>1879</v>
      </c>
      <c r="C1" s="975" t="s">
        <v>1880</v>
      </c>
      <c r="D1" s="1100" t="s">
        <v>1881</v>
      </c>
      <c r="E1" s="975" t="s">
        <v>1882</v>
      </c>
      <c r="F1" s="975" t="s">
        <v>1883</v>
      </c>
    </row>
    <row r="2" spans="1:6" hidden="1">
      <c r="A2" s="1101" t="s">
        <v>1499</v>
      </c>
      <c r="B2" s="1091" t="s">
        <v>505</v>
      </c>
      <c r="C2" s="423" t="e">
        <f>VLOOKUP(A2,Foundation!$B$8:$P$557,10, 0)</f>
        <v>#N/A</v>
      </c>
      <c r="D2" s="423" t="e">
        <f>VLOOKUP(A2,Foundation!$B$8:$P$540,12, 0)</f>
        <v>#N/A</v>
      </c>
      <c r="E2" s="423" t="e">
        <f>VLOOKUP(A2,'Erection Compiled '!$B$2:$Q$516,10, 0)</f>
        <v>#N/A</v>
      </c>
      <c r="F2" s="423" t="e">
        <f>VLOOKUP(A2,Earthing!$B$7:$G$560,4, 0)</f>
        <v>#N/A</v>
      </c>
    </row>
    <row r="3" spans="1:6" hidden="1">
      <c r="A3" s="1101" t="s">
        <v>488</v>
      </c>
      <c r="B3" s="1091" t="s">
        <v>1884</v>
      </c>
      <c r="C3" s="423" t="e">
        <f>VLOOKUP(A3,Foundation!$B$8:$P$557,10, 0)</f>
        <v>#N/A</v>
      </c>
      <c r="D3" s="423" t="e">
        <f>VLOOKUP(A3,Foundation!$B$8:$P$540,12, 0)</f>
        <v>#N/A</v>
      </c>
      <c r="E3" s="423" t="e">
        <f>VLOOKUP(A3,'Erection Compiled '!$B$2:$Q$516,10, 0)</f>
        <v>#N/A</v>
      </c>
      <c r="F3" s="423" t="e">
        <f>VLOOKUP(A3,Earthing!$B$7:$G$560,4, 0)</f>
        <v>#N/A</v>
      </c>
    </row>
    <row r="4" spans="1:6" hidden="1">
      <c r="A4" s="1101" t="s">
        <v>1836</v>
      </c>
      <c r="B4" s="1091" t="s">
        <v>111</v>
      </c>
      <c r="C4" s="423" t="e">
        <f>VLOOKUP(A4,Foundation!$B$8:$P$557,10, 0)</f>
        <v>#N/A</v>
      </c>
      <c r="D4" s="423" t="e">
        <f>VLOOKUP(A4,Foundation!$B$8:$P$540,12, 0)</f>
        <v>#N/A</v>
      </c>
      <c r="E4" s="423" t="e">
        <f>VLOOKUP(A4,'Erection Compiled '!$B$2:$Q$516,10, 0)</f>
        <v>#N/A</v>
      </c>
      <c r="F4" s="423" t="e">
        <f>VLOOKUP(A4,Earthing!$B$7:$G$560,4, 0)</f>
        <v>#N/A</v>
      </c>
    </row>
    <row r="5" spans="1:6" hidden="1">
      <c r="A5" s="1101" t="s">
        <v>1275</v>
      </c>
      <c r="B5" s="1091" t="s">
        <v>111</v>
      </c>
      <c r="C5" s="423" t="e">
        <f>VLOOKUP(A5,Foundation!$B$8:$P$557,10, 0)</f>
        <v>#N/A</v>
      </c>
      <c r="D5" s="423" t="e">
        <f>VLOOKUP(A5,Foundation!$B$8:$P$540,12, 0)</f>
        <v>#N/A</v>
      </c>
      <c r="E5" s="423" t="e">
        <f>VLOOKUP(A5,'Erection Compiled '!$B$2:$Q$516,10, 0)</f>
        <v>#N/A</v>
      </c>
      <c r="F5" s="423" t="e">
        <f>VLOOKUP(A5,Earthing!$B$7:$G$560,4, 0)</f>
        <v>#N/A</v>
      </c>
    </row>
    <row r="6" spans="1:6" hidden="1">
      <c r="A6" s="1101" t="s">
        <v>1885</v>
      </c>
      <c r="B6" s="1091" t="s">
        <v>1866</v>
      </c>
      <c r="C6" s="423" t="e">
        <f>VLOOKUP(A6,Foundation!$B$8:$P$557,10, 0)</f>
        <v>#N/A</v>
      </c>
      <c r="D6" s="423" t="e">
        <f>VLOOKUP(A6,Foundation!$B$8:$P$540,12, 0)</f>
        <v>#N/A</v>
      </c>
      <c r="E6" s="423" t="e">
        <f>VLOOKUP(A6,'Erection Compiled '!$B$2:$Q$516,10, 0)</f>
        <v>#N/A</v>
      </c>
      <c r="F6" s="423" t="e">
        <f>VLOOKUP(A6,Earthing!$B$7:$G$560,4, 0)</f>
        <v>#N/A</v>
      </c>
    </row>
    <row r="7" spans="1:6" hidden="1">
      <c r="A7" s="1101" t="s">
        <v>98</v>
      </c>
      <c r="B7" s="1091" t="s">
        <v>1866</v>
      </c>
      <c r="C7" s="423" t="e">
        <f>VLOOKUP(A7,Foundation!$B$8:$P$557,10, 0)</f>
        <v>#N/A</v>
      </c>
      <c r="D7" s="423" t="e">
        <f>VLOOKUP(A7,Foundation!$B$8:$P$540,12, 0)</f>
        <v>#N/A</v>
      </c>
      <c r="E7" s="423" t="e">
        <f>VLOOKUP(A7,'Erection Compiled '!$B$2:$Q$516,10, 0)</f>
        <v>#N/A</v>
      </c>
      <c r="F7" s="423" t="e">
        <f>VLOOKUP(A7,Earthing!$B$7:$G$560,4, 0)</f>
        <v>#N/A</v>
      </c>
    </row>
    <row r="8" spans="1:6" hidden="1">
      <c r="A8" s="1101" t="s">
        <v>1172</v>
      </c>
      <c r="B8" s="1091" t="s">
        <v>129</v>
      </c>
      <c r="C8" s="423" t="str">
        <f>VLOOKUP(A8,Foundation!$B$8:$P$557,10, 0)</f>
        <v>DFR</v>
      </c>
      <c r="D8" s="423">
        <f>VLOOKUP(A8,Foundation!$B$8:$P$540,12, 0)</f>
        <v>0</v>
      </c>
      <c r="E8" s="423" t="e">
        <f>VLOOKUP(A8,'Erection Compiled '!$B$2:$Q$516,10, 0)</f>
        <v>#N/A</v>
      </c>
      <c r="F8" s="423" t="e">
        <f>VLOOKUP(A8,Earthing!$B$7:$G$560,4, 0)</f>
        <v>#N/A</v>
      </c>
    </row>
    <row r="9" spans="1:6" hidden="1">
      <c r="A9" s="1101" t="s">
        <v>100</v>
      </c>
      <c r="B9" s="1091" t="s">
        <v>103</v>
      </c>
      <c r="C9" s="423" t="str">
        <f>VLOOKUP(A9,Foundation!$B$8:$P$557,10, 0)</f>
        <v>DFR</v>
      </c>
      <c r="D9" s="423">
        <f>VLOOKUP(A9,Foundation!$B$8:$P$540,12, 0)</f>
        <v>46081</v>
      </c>
      <c r="E9" s="423" t="e">
        <f>VLOOKUP(A9,'Erection Compiled '!$B$2:$Q$516,10, 0)</f>
        <v>#N/A</v>
      </c>
      <c r="F9" s="423" t="e">
        <f>VLOOKUP(A9,Earthing!$B$7:$G$560,4, 0)</f>
        <v>#N/A</v>
      </c>
    </row>
    <row r="10" spans="1:6" hidden="1">
      <c r="A10" s="1101" t="s">
        <v>1837</v>
      </c>
      <c r="B10" s="1091" t="s">
        <v>133</v>
      </c>
      <c r="C10" s="423" t="e">
        <f>VLOOKUP(A10,Foundation!$B$8:$P$557,10, 0)</f>
        <v>#N/A</v>
      </c>
      <c r="D10" s="423" t="e">
        <f>VLOOKUP(A10,Foundation!$B$8:$P$540,12, 0)</f>
        <v>#N/A</v>
      </c>
      <c r="E10" s="423" t="e">
        <f>VLOOKUP(A10,'Erection Compiled '!$B$2:$Q$516,10, 0)</f>
        <v>#N/A</v>
      </c>
      <c r="F10" s="423" t="e">
        <f>VLOOKUP(A10,Earthing!$B$7:$G$560,4, 0)</f>
        <v>#N/A</v>
      </c>
    </row>
    <row r="11" spans="1:6" hidden="1">
      <c r="A11" s="1101" t="s">
        <v>521</v>
      </c>
      <c r="B11" s="1091" t="s">
        <v>168</v>
      </c>
      <c r="C11" s="423" t="e">
        <f>VLOOKUP(A11,Foundation!$B$8:$P$557,10, 0)</f>
        <v>#N/A</v>
      </c>
      <c r="D11" s="423" t="e">
        <f>VLOOKUP(A11,Foundation!$B$8:$P$540,12, 0)</f>
        <v>#N/A</v>
      </c>
      <c r="E11" s="423" t="e">
        <f>VLOOKUP(A11,'Erection Compiled '!$B$2:$Q$516,10, 0)</f>
        <v>#N/A</v>
      </c>
      <c r="F11" s="423" t="e">
        <f>VLOOKUP(A11,Earthing!$B$7:$G$560,4, 0)</f>
        <v>#N/A</v>
      </c>
    </row>
    <row r="12" spans="1:6" hidden="1">
      <c r="A12" s="1101" t="s">
        <v>522</v>
      </c>
      <c r="B12" s="1091" t="s">
        <v>168</v>
      </c>
      <c r="C12" s="423" t="e">
        <f>VLOOKUP(A12,Foundation!$B$8:$P$557,10, 0)</f>
        <v>#N/A</v>
      </c>
      <c r="D12" s="423" t="e">
        <f>VLOOKUP(A12,Foundation!$B$8:$P$540,12, 0)</f>
        <v>#N/A</v>
      </c>
      <c r="E12" s="423" t="e">
        <f>VLOOKUP(A12,'Erection Compiled '!$B$2:$Q$516,10, 0)</f>
        <v>#N/A</v>
      </c>
      <c r="F12" s="423" t="e">
        <f>VLOOKUP(A12,Earthing!$B$7:$G$560,4, 0)</f>
        <v>#N/A</v>
      </c>
    </row>
    <row r="13" spans="1:6" hidden="1">
      <c r="A13" s="1101" t="s">
        <v>1886</v>
      </c>
      <c r="B13" s="1091" t="s">
        <v>168</v>
      </c>
      <c r="C13" s="423" t="e">
        <f>VLOOKUP(A13,Foundation!$B$8:$P$557,10, 0)</f>
        <v>#N/A</v>
      </c>
      <c r="D13" s="423" t="e">
        <f>VLOOKUP(A13,Foundation!$B$8:$P$540,12, 0)</f>
        <v>#N/A</v>
      </c>
      <c r="E13" s="423" t="e">
        <f>VLOOKUP(A13,'Erection Compiled '!$B$2:$Q$516,10, 0)</f>
        <v>#N/A</v>
      </c>
      <c r="F13" s="423" t="e">
        <f>VLOOKUP(A13,Earthing!$B$7:$G$560,4, 0)</f>
        <v>#N/A</v>
      </c>
    </row>
    <row r="14" spans="1:6" hidden="1">
      <c r="A14" s="1101" t="s">
        <v>1887</v>
      </c>
      <c r="B14" s="1091" t="s">
        <v>168</v>
      </c>
      <c r="C14" s="423" t="e">
        <f>VLOOKUP(A14,Foundation!$B$8:$P$557,10, 0)</f>
        <v>#N/A</v>
      </c>
      <c r="D14" s="423" t="e">
        <f>VLOOKUP(A14,Foundation!$B$8:$P$540,12, 0)</f>
        <v>#N/A</v>
      </c>
      <c r="E14" s="423" t="e">
        <f>VLOOKUP(A14,'Erection Compiled '!$B$2:$Q$516,10, 0)</f>
        <v>#N/A</v>
      </c>
      <c r="F14" s="423" t="e">
        <f>VLOOKUP(A14,Earthing!$B$7:$G$560,4, 0)</f>
        <v>#N/A</v>
      </c>
    </row>
    <row r="15" spans="1:6" hidden="1">
      <c r="A15" s="1101" t="s">
        <v>1888</v>
      </c>
      <c r="B15" s="1091" t="s">
        <v>168</v>
      </c>
      <c r="C15" s="423" t="e">
        <f>VLOOKUP(A15,Foundation!$B$8:$P$557,10, 0)</f>
        <v>#N/A</v>
      </c>
      <c r="D15" s="423" t="e">
        <f>VLOOKUP(A15,Foundation!$B$8:$P$540,12, 0)</f>
        <v>#N/A</v>
      </c>
      <c r="E15" s="423" t="e">
        <f>VLOOKUP(A15,'Erection Compiled '!$B$2:$Q$516,10, 0)</f>
        <v>#N/A</v>
      </c>
      <c r="F15" s="423" t="e">
        <f>VLOOKUP(A15,Earthing!$B$7:$G$560,4, 0)</f>
        <v>#N/A</v>
      </c>
    </row>
    <row r="16" spans="1:6" hidden="1">
      <c r="A16" s="1101" t="s">
        <v>1889</v>
      </c>
      <c r="B16" s="1091" t="s">
        <v>228</v>
      </c>
      <c r="C16" s="423" t="e">
        <f>VLOOKUP(A16,Foundation!$B$8:$P$557,10, 0)</f>
        <v>#N/A</v>
      </c>
      <c r="D16" s="423" t="e">
        <f>VLOOKUP(A16,Foundation!$B$8:$P$540,12, 0)</f>
        <v>#N/A</v>
      </c>
      <c r="E16" s="423" t="e">
        <f>VLOOKUP(A16,'Erection Compiled '!$B$2:$Q$516,10, 0)</f>
        <v>#N/A</v>
      </c>
      <c r="F16" s="423" t="e">
        <f>VLOOKUP(A16,Earthing!$B$7:$G$560,4, 0)</f>
        <v>#N/A</v>
      </c>
    </row>
    <row r="17" spans="1:6" hidden="1">
      <c r="A17" s="1101" t="s">
        <v>1890</v>
      </c>
      <c r="B17" s="1091" t="s">
        <v>105</v>
      </c>
      <c r="C17" s="423" t="e">
        <f>VLOOKUP(A17,Foundation!$B$8:$P$557,10, 0)</f>
        <v>#N/A</v>
      </c>
      <c r="D17" s="423" t="e">
        <f>VLOOKUP(A17,Foundation!$B$8:$P$540,12, 0)</f>
        <v>#N/A</v>
      </c>
      <c r="E17" s="423" t="e">
        <f>VLOOKUP(A17,'Erection Compiled '!$B$2:$Q$516,10, 0)</f>
        <v>#N/A</v>
      </c>
      <c r="F17" s="423" t="e">
        <f>VLOOKUP(A17,Earthing!$B$7:$G$560,4, 0)</f>
        <v>#N/A</v>
      </c>
    </row>
    <row r="18" spans="1:6" hidden="1">
      <c r="A18" s="1101" t="s">
        <v>1891</v>
      </c>
      <c r="B18" s="1091" t="s">
        <v>228</v>
      </c>
      <c r="C18" s="423" t="e">
        <f>VLOOKUP(A18,Foundation!$B$8:$P$557,10, 0)</f>
        <v>#N/A</v>
      </c>
      <c r="D18" s="423" t="e">
        <f>VLOOKUP(A18,Foundation!$B$8:$P$540,12, 0)</f>
        <v>#N/A</v>
      </c>
      <c r="E18" s="423" t="e">
        <f>VLOOKUP(A18,'Erection Compiled '!$B$2:$Q$516,10, 0)</f>
        <v>#N/A</v>
      </c>
      <c r="F18" s="423" t="e">
        <f>VLOOKUP(A18,Earthing!$B$7:$G$560,4, 0)</f>
        <v>#N/A</v>
      </c>
    </row>
    <row r="19" spans="1:6" hidden="1">
      <c r="A19" s="1101" t="s">
        <v>1892</v>
      </c>
      <c r="B19" s="1091" t="s">
        <v>111</v>
      </c>
      <c r="C19" s="423" t="e">
        <f>VLOOKUP(A19,Foundation!$B$8:$P$557,10, 0)</f>
        <v>#N/A</v>
      </c>
      <c r="D19" s="423" t="e">
        <f>VLOOKUP(A19,Foundation!$B$8:$P$540,12, 0)</f>
        <v>#N/A</v>
      </c>
      <c r="E19" s="423" t="e">
        <f>VLOOKUP(A19,'Erection Compiled '!$B$2:$Q$516,10, 0)</f>
        <v>#N/A</v>
      </c>
      <c r="F19" s="423" t="e">
        <f>VLOOKUP(A19,Earthing!$B$7:$G$560,4, 0)</f>
        <v>#N/A</v>
      </c>
    </row>
    <row r="20" spans="1:6" hidden="1">
      <c r="A20" s="1101" t="s">
        <v>1893</v>
      </c>
      <c r="B20" s="1091" t="s">
        <v>168</v>
      </c>
      <c r="C20" s="423" t="e">
        <f>VLOOKUP(A20,Foundation!$B$8:$P$557,10, 0)</f>
        <v>#N/A</v>
      </c>
      <c r="D20" s="423" t="e">
        <f>VLOOKUP(A20,Foundation!$B$8:$P$540,12, 0)</f>
        <v>#N/A</v>
      </c>
      <c r="E20" s="423" t="e">
        <f>VLOOKUP(A20,'Erection Compiled '!$B$2:$Q$516,10, 0)</f>
        <v>#N/A</v>
      </c>
      <c r="F20" s="423" t="e">
        <f>VLOOKUP(A20,Earthing!$B$7:$G$560,4, 0)</f>
        <v>#N/A</v>
      </c>
    </row>
    <row r="21" spans="1:6" hidden="1">
      <c r="A21" s="1101" t="s">
        <v>1894</v>
      </c>
      <c r="B21" s="1091" t="s">
        <v>111</v>
      </c>
      <c r="C21" s="423" t="e">
        <f>VLOOKUP(A21,Foundation!$B$8:$P$557,10, 0)</f>
        <v>#N/A</v>
      </c>
      <c r="D21" s="423" t="e">
        <f>VLOOKUP(A21,Foundation!$B$8:$P$540,12, 0)</f>
        <v>#N/A</v>
      </c>
      <c r="E21" s="423" t="e">
        <f>VLOOKUP(A21,'Erection Compiled '!$B$2:$Q$516,10, 0)</f>
        <v>#N/A</v>
      </c>
      <c r="F21" s="423" t="e">
        <f>VLOOKUP(A21,Earthing!$B$7:$G$560,4, 0)</f>
        <v>#N/A</v>
      </c>
    </row>
    <row r="22" spans="1:6" hidden="1">
      <c r="A22" s="1101" t="s">
        <v>1895</v>
      </c>
      <c r="B22" s="1091" t="s">
        <v>123</v>
      </c>
      <c r="C22" s="423" t="e">
        <f>VLOOKUP(A22,Foundation!$B$8:$P$557,10, 0)</f>
        <v>#N/A</v>
      </c>
      <c r="D22" s="423" t="e">
        <f>VLOOKUP(A22,Foundation!$B$8:$P$540,12, 0)</f>
        <v>#N/A</v>
      </c>
      <c r="E22" s="423" t="e">
        <f>VLOOKUP(A22,'Erection Compiled '!$B$2:$Q$516,10, 0)</f>
        <v>#N/A</v>
      </c>
      <c r="F22" s="423" t="e">
        <f>VLOOKUP(A22,Earthing!$B$7:$G$560,4, 0)</f>
        <v>#N/A</v>
      </c>
    </row>
    <row r="23" spans="1:6" hidden="1">
      <c r="A23" s="1101" t="s">
        <v>1896</v>
      </c>
      <c r="B23" s="1091" t="s">
        <v>123</v>
      </c>
      <c r="C23" s="423" t="e">
        <f>VLOOKUP(A23,Foundation!$B$8:$P$557,10, 0)</f>
        <v>#N/A</v>
      </c>
      <c r="D23" s="423" t="e">
        <f>VLOOKUP(A23,Foundation!$B$8:$P$540,12, 0)</f>
        <v>#N/A</v>
      </c>
      <c r="E23" s="423" t="e">
        <f>VLOOKUP(A23,'Erection Compiled '!$B$2:$Q$516,10, 0)</f>
        <v>#N/A</v>
      </c>
      <c r="F23" s="423" t="e">
        <f>VLOOKUP(A23,Earthing!$B$7:$G$560,4, 0)</f>
        <v>#N/A</v>
      </c>
    </row>
    <row r="24" spans="1:6" hidden="1">
      <c r="A24" s="1101" t="s">
        <v>102</v>
      </c>
      <c r="B24" s="1091" t="s">
        <v>101</v>
      </c>
      <c r="C24" s="423" t="e">
        <f>VLOOKUP(A24,Foundation!$B$8:$P$557,10, 0)</f>
        <v>#N/A</v>
      </c>
      <c r="D24" s="423" t="e">
        <f>VLOOKUP(A24,Foundation!$B$8:$P$540,12, 0)</f>
        <v>#N/A</v>
      </c>
      <c r="E24" s="423" t="e">
        <f>VLOOKUP(A24,'Erection Compiled '!$B$2:$Q$516,10, 0)</f>
        <v>#N/A</v>
      </c>
      <c r="F24" s="423" t="e">
        <f>VLOOKUP(A24,Earthing!$B$7:$G$560,4, 0)</f>
        <v>#N/A</v>
      </c>
    </row>
    <row r="25" spans="1:6" hidden="1">
      <c r="A25" s="1101" t="s">
        <v>1897</v>
      </c>
      <c r="B25" s="1091" t="s">
        <v>101</v>
      </c>
      <c r="C25" s="423" t="e">
        <f>VLOOKUP(A25,Foundation!$B$8:$P$557,10, 0)</f>
        <v>#N/A</v>
      </c>
      <c r="D25" s="423" t="e">
        <f>VLOOKUP(A25,Foundation!$B$8:$P$540,12, 0)</f>
        <v>#N/A</v>
      </c>
      <c r="E25" s="423" t="e">
        <f>VLOOKUP(A25,'Erection Compiled '!$B$2:$Q$516,10, 0)</f>
        <v>#N/A</v>
      </c>
      <c r="F25" s="423" t="e">
        <f>VLOOKUP(A25,Earthing!$B$7:$G$560,4, 0)</f>
        <v>#N/A</v>
      </c>
    </row>
    <row r="26" spans="1:6" hidden="1">
      <c r="A26" s="1101" t="s">
        <v>141</v>
      </c>
      <c r="B26" s="1091" t="s">
        <v>118</v>
      </c>
      <c r="C26" s="423" t="e">
        <f>VLOOKUP(A26,Foundation!$B$8:$P$557,10, 0)</f>
        <v>#N/A</v>
      </c>
      <c r="D26" s="423" t="e">
        <f>VLOOKUP(A26,Foundation!$B$8:$P$540,12, 0)</f>
        <v>#N/A</v>
      </c>
      <c r="E26" s="423" t="e">
        <f>VLOOKUP(A26,'Erection Compiled '!$B$2:$Q$516,10, 0)</f>
        <v>#N/A</v>
      </c>
      <c r="F26" s="423" t="e">
        <f>VLOOKUP(A26,Earthing!$B$7:$G$560,4, 0)</f>
        <v>#N/A</v>
      </c>
    </row>
    <row r="27" spans="1:6" hidden="1">
      <c r="A27" s="1101" t="s">
        <v>1898</v>
      </c>
      <c r="B27" s="1091" t="s">
        <v>123</v>
      </c>
      <c r="C27" s="423" t="e">
        <f>VLOOKUP(A27,Foundation!$B$8:$P$557,10, 0)</f>
        <v>#N/A</v>
      </c>
      <c r="D27" s="423" t="e">
        <f>VLOOKUP(A27,Foundation!$B$8:$P$540,12, 0)</f>
        <v>#N/A</v>
      </c>
      <c r="E27" s="423" t="e">
        <f>VLOOKUP(A27,'Erection Compiled '!$B$2:$Q$516,10, 0)</f>
        <v>#N/A</v>
      </c>
      <c r="F27" s="423" t="e">
        <f>VLOOKUP(A27,Earthing!$B$7:$G$560,4, 0)</f>
        <v>#N/A</v>
      </c>
    </row>
    <row r="28" spans="1:6" hidden="1">
      <c r="A28" s="1101" t="s">
        <v>1899</v>
      </c>
      <c r="B28" s="1091" t="s">
        <v>168</v>
      </c>
      <c r="C28" s="423" t="e">
        <f>VLOOKUP(A28,Foundation!$B$8:$P$557,10, 0)</f>
        <v>#N/A</v>
      </c>
      <c r="D28" s="423" t="e">
        <f>VLOOKUP(A28,Foundation!$B$8:$P$540,12, 0)</f>
        <v>#N/A</v>
      </c>
      <c r="E28" s="423" t="e">
        <f>VLOOKUP(A28,'Erection Compiled '!$B$2:$Q$516,10, 0)</f>
        <v>#N/A</v>
      </c>
      <c r="F28" s="423" t="e">
        <f>VLOOKUP(A28,Earthing!$B$7:$G$560,4, 0)</f>
        <v>#N/A</v>
      </c>
    </row>
    <row r="29" spans="1:6" hidden="1">
      <c r="A29" s="1101" t="s">
        <v>1900</v>
      </c>
      <c r="B29" s="1091" t="s">
        <v>178</v>
      </c>
      <c r="C29" s="423" t="e">
        <f>VLOOKUP(A29,Foundation!$B$8:$P$557,10, 0)</f>
        <v>#N/A</v>
      </c>
      <c r="D29" s="423" t="e">
        <f>VLOOKUP(A29,Foundation!$B$8:$P$540,12, 0)</f>
        <v>#N/A</v>
      </c>
      <c r="E29" s="423" t="e">
        <f>VLOOKUP(A29,'Erection Compiled '!$B$2:$Q$516,10, 0)</f>
        <v>#N/A</v>
      </c>
      <c r="F29" s="423" t="e">
        <f>VLOOKUP(A29,Earthing!$B$7:$G$560,4, 0)</f>
        <v>#N/A</v>
      </c>
    </row>
    <row r="30" spans="1:6" hidden="1">
      <c r="A30" s="1101" t="s">
        <v>1901</v>
      </c>
      <c r="B30" s="1091" t="s">
        <v>234</v>
      </c>
      <c r="C30" s="423" t="e">
        <f>VLOOKUP(A30,Foundation!$B$8:$P$557,10, 0)</f>
        <v>#N/A</v>
      </c>
      <c r="D30" s="423" t="e">
        <f>VLOOKUP(A30,Foundation!$B$8:$P$540,12, 0)</f>
        <v>#N/A</v>
      </c>
      <c r="E30" s="423" t="e">
        <f>VLOOKUP(A30,'Erection Compiled '!$B$2:$Q$516,10, 0)</f>
        <v>#N/A</v>
      </c>
      <c r="F30" s="423" t="e">
        <f>VLOOKUP(A30,Earthing!$B$7:$G$560,4, 0)</f>
        <v>#N/A</v>
      </c>
    </row>
    <row r="31" spans="1:6" hidden="1">
      <c r="A31" s="1101" t="s">
        <v>1902</v>
      </c>
      <c r="B31" s="1091" t="s">
        <v>168</v>
      </c>
      <c r="C31" s="423" t="e">
        <f>VLOOKUP(A31,Foundation!$B$8:$P$557,10, 0)</f>
        <v>#N/A</v>
      </c>
      <c r="D31" s="423" t="e">
        <f>VLOOKUP(A31,Foundation!$B$8:$P$540,12, 0)</f>
        <v>#N/A</v>
      </c>
      <c r="E31" s="423" t="e">
        <f>VLOOKUP(A31,'Erection Compiled '!$B$2:$Q$516,10, 0)</f>
        <v>#N/A</v>
      </c>
      <c r="F31" s="423" t="e">
        <f>VLOOKUP(A31,Earthing!$B$7:$G$560,4, 0)</f>
        <v>#N/A</v>
      </c>
    </row>
    <row r="32" spans="1:6" hidden="1">
      <c r="A32" s="1101" t="s">
        <v>1903</v>
      </c>
      <c r="B32" s="1091" t="s">
        <v>171</v>
      </c>
      <c r="C32" s="423" t="e">
        <f>VLOOKUP(A32,Foundation!$B$8:$P$557,10, 0)</f>
        <v>#N/A</v>
      </c>
      <c r="D32" s="423" t="e">
        <f>VLOOKUP(A32,Foundation!$B$8:$P$540,12, 0)</f>
        <v>#N/A</v>
      </c>
      <c r="E32" s="423" t="e">
        <f>VLOOKUP(A32,'Erection Compiled '!$B$2:$Q$516,10, 0)</f>
        <v>#N/A</v>
      </c>
      <c r="F32" s="423" t="e">
        <f>VLOOKUP(A32,Earthing!$B$7:$G$560,4, 0)</f>
        <v>#N/A</v>
      </c>
    </row>
    <row r="33" spans="1:6" hidden="1">
      <c r="A33" s="1101" t="s">
        <v>1904</v>
      </c>
      <c r="B33" s="1091" t="s">
        <v>171</v>
      </c>
      <c r="C33" s="423" t="e">
        <f>VLOOKUP(A33,Foundation!$B$8:$P$557,10, 0)</f>
        <v>#N/A</v>
      </c>
      <c r="D33" s="423" t="e">
        <f>VLOOKUP(A33,Foundation!$B$8:$P$540,12, 0)</f>
        <v>#N/A</v>
      </c>
      <c r="E33" s="423" t="e">
        <f>VLOOKUP(A33,'Erection Compiled '!$B$2:$Q$516,10, 0)</f>
        <v>#N/A</v>
      </c>
      <c r="F33" s="423" t="e">
        <f>VLOOKUP(A33,Earthing!$B$7:$G$560,4, 0)</f>
        <v>#N/A</v>
      </c>
    </row>
    <row r="34" spans="1:6" hidden="1">
      <c r="A34" s="1102" t="s">
        <v>104</v>
      </c>
      <c r="B34" s="1092" t="s">
        <v>105</v>
      </c>
      <c r="C34" s="423" t="e">
        <f>VLOOKUP(A34,Foundation!$B$8:$P$557,10, 0)</f>
        <v>#N/A</v>
      </c>
      <c r="D34" s="423" t="e">
        <f>VLOOKUP(A34,Foundation!$B$8:$P$540,12, 0)</f>
        <v>#N/A</v>
      </c>
      <c r="E34" s="423" t="e">
        <f>VLOOKUP(A34,'Erection Compiled '!$B$2:$Q$516,10, 0)</f>
        <v>#N/A</v>
      </c>
      <c r="F34" s="423" t="e">
        <f>VLOOKUP(A34,Earthing!$B$7:$G$560,4, 0)</f>
        <v>#N/A</v>
      </c>
    </row>
    <row r="35" spans="1:6" hidden="1">
      <c r="A35" s="1102" t="s">
        <v>525</v>
      </c>
      <c r="B35" s="1092" t="s">
        <v>168</v>
      </c>
      <c r="C35" s="423" t="str">
        <f>VLOOKUP(A35,Foundation!$B$8:$P$557,10, 0)</f>
        <v>Sandy</v>
      </c>
      <c r="D35" s="423">
        <f>VLOOKUP(A35,Foundation!$B$8:$P$540,12, 0)</f>
        <v>46107</v>
      </c>
      <c r="E35" s="423" t="e">
        <f>VLOOKUP(A35,'Erection Compiled '!$B$2:$Q$516,10, 0)</f>
        <v>#N/A</v>
      </c>
      <c r="F35" s="423" t="e">
        <f>VLOOKUP(A35,Earthing!$B$7:$G$560,4, 0)</f>
        <v>#N/A</v>
      </c>
    </row>
    <row r="36" spans="1:6" hidden="1">
      <c r="A36" s="1102" t="s">
        <v>528</v>
      </c>
      <c r="B36" s="1092" t="s">
        <v>168</v>
      </c>
      <c r="C36" s="423" t="str">
        <f>VLOOKUP(A36,Foundation!$B$8:$P$557,10, 0)</f>
        <v>Sandy</v>
      </c>
      <c r="D36" s="423">
        <f>VLOOKUP(A36,Foundation!$B$8:$P$540,12, 0)</f>
        <v>0</v>
      </c>
      <c r="E36" s="423" t="e">
        <f>VLOOKUP(A36,'Erection Compiled '!$B$2:$Q$516,10, 0)</f>
        <v>#N/A</v>
      </c>
      <c r="F36" s="423" t="e">
        <f>VLOOKUP(A36,Earthing!$B$7:$G$560,4, 0)</f>
        <v>#N/A</v>
      </c>
    </row>
    <row r="37" spans="1:6" hidden="1">
      <c r="A37" s="1102" t="s">
        <v>529</v>
      </c>
      <c r="B37" s="1092" t="s">
        <v>168</v>
      </c>
      <c r="C37" s="423" t="e">
        <f>VLOOKUP(A37,Foundation!$B$8:$P$557,10, 0)</f>
        <v>#N/A</v>
      </c>
      <c r="D37" s="423" t="e">
        <f>VLOOKUP(A37,Foundation!$B$8:$P$540,12, 0)</f>
        <v>#N/A</v>
      </c>
      <c r="E37" s="423" t="e">
        <f>VLOOKUP(A37,'Erection Compiled '!$B$2:$Q$516,10, 0)</f>
        <v>#N/A</v>
      </c>
      <c r="F37" s="423" t="e">
        <f>VLOOKUP(A37,Earthing!$B$7:$G$560,4, 0)</f>
        <v>#N/A</v>
      </c>
    </row>
    <row r="38" spans="1:6" hidden="1">
      <c r="A38" s="1102" t="s">
        <v>530</v>
      </c>
      <c r="B38" s="1092" t="s">
        <v>168</v>
      </c>
      <c r="C38" s="423" t="e">
        <f>VLOOKUP(A38,Foundation!$B$8:$P$557,10, 0)</f>
        <v>#N/A</v>
      </c>
      <c r="D38" s="423" t="e">
        <f>VLOOKUP(A38,Foundation!$B$8:$P$540,12, 0)</f>
        <v>#N/A</v>
      </c>
      <c r="E38" s="423" t="e">
        <f>VLOOKUP(A38,'Erection Compiled '!$B$2:$Q$516,10, 0)</f>
        <v>#N/A</v>
      </c>
      <c r="F38" s="423" t="e">
        <f>VLOOKUP(A38,Earthing!$B$7:$G$560,4, 0)</f>
        <v>#N/A</v>
      </c>
    </row>
    <row r="39" spans="1:6" hidden="1">
      <c r="A39" s="1102" t="s">
        <v>531</v>
      </c>
      <c r="B39" s="1092" t="s">
        <v>168</v>
      </c>
      <c r="C39" s="423" t="e">
        <f>VLOOKUP(A39,Foundation!$B$8:$P$557,10, 0)</f>
        <v>#N/A</v>
      </c>
      <c r="D39" s="423" t="e">
        <f>VLOOKUP(A39,Foundation!$B$8:$P$540,12, 0)</f>
        <v>#N/A</v>
      </c>
      <c r="E39" s="423" t="e">
        <f>VLOOKUP(A39,'Erection Compiled '!$B$2:$Q$516,10, 0)</f>
        <v>#N/A</v>
      </c>
      <c r="F39" s="423" t="e">
        <f>VLOOKUP(A39,Earthing!$B$7:$G$560,4, 0)</f>
        <v>#N/A</v>
      </c>
    </row>
    <row r="40" spans="1:6" hidden="1">
      <c r="A40" s="1102" t="s">
        <v>532</v>
      </c>
      <c r="B40" s="1092" t="s">
        <v>168</v>
      </c>
      <c r="C40" s="423" t="e">
        <f>VLOOKUP(A40,Foundation!$B$8:$P$557,10, 0)</f>
        <v>#N/A</v>
      </c>
      <c r="D40" s="423" t="e">
        <f>VLOOKUP(A40,Foundation!$B$8:$P$540,12, 0)</f>
        <v>#N/A</v>
      </c>
      <c r="E40" s="423" t="e">
        <f>VLOOKUP(A40,'Erection Compiled '!$B$2:$Q$516,10, 0)</f>
        <v>#N/A</v>
      </c>
      <c r="F40" s="423" t="e">
        <f>VLOOKUP(A40,Earthing!$B$7:$G$560,4, 0)</f>
        <v>#N/A</v>
      </c>
    </row>
    <row r="41" spans="1:6" hidden="1">
      <c r="A41" s="1102" t="s">
        <v>1192</v>
      </c>
      <c r="B41" s="1092" t="s">
        <v>168</v>
      </c>
      <c r="C41" s="423" t="str">
        <f>VLOOKUP(A41,Foundation!$B$8:$P$557,10, 0)</f>
        <v>Sandy</v>
      </c>
      <c r="D41" s="423">
        <f>VLOOKUP(A41,Foundation!$B$8:$P$540,12, 0)</f>
        <v>46057</v>
      </c>
      <c r="E41" s="423" t="e">
        <f>VLOOKUP(A41,'Erection Compiled '!$B$2:$Q$516,10, 0)</f>
        <v>#N/A</v>
      </c>
      <c r="F41" s="423">
        <f>VLOOKUP(A41,Earthing!$B$7:$G$560,4, 0)</f>
        <v>46058</v>
      </c>
    </row>
    <row r="42" spans="1:6" hidden="1">
      <c r="A42" s="1102" t="s">
        <v>1193</v>
      </c>
      <c r="B42" s="1092" t="s">
        <v>171</v>
      </c>
      <c r="C42" s="423" t="e">
        <f>VLOOKUP(A42,Foundation!$B$8:$P$557,10, 0)</f>
        <v>#N/A</v>
      </c>
      <c r="D42" s="423" t="e">
        <f>VLOOKUP(A42,Foundation!$B$8:$P$540,12, 0)</f>
        <v>#N/A</v>
      </c>
      <c r="E42" s="423" t="e">
        <f>VLOOKUP(A42,'Erection Compiled '!$B$2:$Q$516,10, 0)</f>
        <v>#N/A</v>
      </c>
      <c r="F42" s="423" t="e">
        <f>VLOOKUP(A42,Earthing!$B$7:$G$560,4, 0)</f>
        <v>#N/A</v>
      </c>
    </row>
    <row r="43" spans="1:6" hidden="1">
      <c r="A43" s="1102" t="s">
        <v>1194</v>
      </c>
      <c r="B43" s="1092" t="s">
        <v>168</v>
      </c>
      <c r="C43" s="423" t="str">
        <f>VLOOKUP(A43,Foundation!$B$8:$P$557,10, 0)</f>
        <v>Sandy</v>
      </c>
      <c r="D43" s="423">
        <f>VLOOKUP(A43,Foundation!$B$8:$P$540,12, 0)</f>
        <v>46059</v>
      </c>
      <c r="E43" s="423" t="e">
        <f>VLOOKUP(A43,'Erection Compiled '!$B$2:$Q$516,10, 0)</f>
        <v>#N/A</v>
      </c>
      <c r="F43" s="423" t="e">
        <f>VLOOKUP(A43,Earthing!$B$7:$G$560,4, 0)</f>
        <v>#N/A</v>
      </c>
    </row>
    <row r="44" spans="1:6" hidden="1">
      <c r="A44" s="1102" t="s">
        <v>1195</v>
      </c>
      <c r="B44" s="1092" t="s">
        <v>171</v>
      </c>
      <c r="C44" s="423" t="e">
        <f>VLOOKUP(A44,Foundation!$B$8:$P$557,10, 0)</f>
        <v>#N/A</v>
      </c>
      <c r="D44" s="423" t="e">
        <f>VLOOKUP(A44,Foundation!$B$8:$P$540,12, 0)</f>
        <v>#N/A</v>
      </c>
      <c r="E44" s="423" t="e">
        <f>VLOOKUP(A44,'Erection Compiled '!$B$2:$Q$516,10, 0)</f>
        <v>#N/A</v>
      </c>
      <c r="F44" s="423" t="e">
        <f>VLOOKUP(A44,Earthing!$B$7:$G$560,4, 0)</f>
        <v>#N/A</v>
      </c>
    </row>
    <row r="45" spans="1:6" hidden="1">
      <c r="A45" s="1102" t="s">
        <v>106</v>
      </c>
      <c r="B45" s="1092" t="s">
        <v>105</v>
      </c>
      <c r="C45" s="423" t="e">
        <f>VLOOKUP(A45,Foundation!$B$8:$P$557,10, 0)</f>
        <v>#N/A</v>
      </c>
      <c r="D45" s="423" t="e">
        <f>VLOOKUP(A45,Foundation!$B$8:$P$540,12, 0)</f>
        <v>#N/A</v>
      </c>
      <c r="E45" s="423" t="e">
        <f>VLOOKUP(A45,'Erection Compiled '!$B$2:$Q$516,10, 0)</f>
        <v>#N/A</v>
      </c>
      <c r="F45" s="423" t="e">
        <f>VLOOKUP(A45,Earthing!$B$7:$G$560,4, 0)</f>
        <v>#N/A</v>
      </c>
    </row>
    <row r="46" spans="1:6" hidden="1">
      <c r="A46" s="1102" t="s">
        <v>1196</v>
      </c>
      <c r="B46" s="1092" t="s">
        <v>168</v>
      </c>
      <c r="C46" s="423" t="e">
        <f>VLOOKUP(A46,Foundation!$B$8:$P$557,10, 0)</f>
        <v>#N/A</v>
      </c>
      <c r="D46" s="423" t="e">
        <f>VLOOKUP(A46,Foundation!$B$8:$P$540,12, 0)</f>
        <v>#N/A</v>
      </c>
      <c r="E46" s="423" t="e">
        <f>VLOOKUP(A46,'Erection Compiled '!$B$2:$Q$516,10, 0)</f>
        <v>#N/A</v>
      </c>
      <c r="F46" s="423" t="e">
        <f>VLOOKUP(A46,Earthing!$B$7:$G$560,4, 0)</f>
        <v>#N/A</v>
      </c>
    </row>
    <row r="47" spans="1:6" hidden="1">
      <c r="A47" s="1102" t="s">
        <v>1197</v>
      </c>
      <c r="B47" s="1092" t="s">
        <v>168</v>
      </c>
      <c r="C47" s="423" t="str">
        <f>VLOOKUP(A47,Foundation!$B$8:$P$557,10, 0)</f>
        <v>Sandy</v>
      </c>
      <c r="D47" s="423">
        <f>VLOOKUP(A47,Foundation!$B$8:$P$540,12, 0)</f>
        <v>46106</v>
      </c>
      <c r="E47" s="423" t="e">
        <f>VLOOKUP(A47,'Erection Compiled '!$B$2:$Q$516,10, 0)</f>
        <v>#N/A</v>
      </c>
      <c r="F47" s="423" t="e">
        <f>VLOOKUP(A47,Earthing!$B$7:$G$560,4, 0)</f>
        <v>#N/A</v>
      </c>
    </row>
    <row r="48" spans="1:6" hidden="1">
      <c r="A48" s="1102" t="s">
        <v>1198</v>
      </c>
      <c r="B48" s="1092" t="s">
        <v>168</v>
      </c>
      <c r="C48" s="423" t="e">
        <f>VLOOKUP(A48,Foundation!$B$8:$P$557,10, 0)</f>
        <v>#N/A</v>
      </c>
      <c r="D48" s="423" t="e">
        <f>VLOOKUP(A48,Foundation!$B$8:$P$540,12, 0)</f>
        <v>#N/A</v>
      </c>
      <c r="E48" s="423" t="e">
        <f>VLOOKUP(A48,'Erection Compiled '!$B$2:$Q$516,10, 0)</f>
        <v>#N/A</v>
      </c>
      <c r="F48" s="423" t="e">
        <f>VLOOKUP(A48,Earthing!$B$7:$G$560,4, 0)</f>
        <v>#N/A</v>
      </c>
    </row>
    <row r="49" spans="1:6" hidden="1">
      <c r="A49" s="1102" t="s">
        <v>1199</v>
      </c>
      <c r="B49" s="1092" t="s">
        <v>171</v>
      </c>
      <c r="C49" s="423" t="e">
        <f>VLOOKUP(A49,Foundation!$B$8:$P$557,10, 0)</f>
        <v>#N/A</v>
      </c>
      <c r="D49" s="423" t="e">
        <f>VLOOKUP(A49,Foundation!$B$8:$P$540,12, 0)</f>
        <v>#N/A</v>
      </c>
      <c r="E49" s="423" t="e">
        <f>VLOOKUP(A49,'Erection Compiled '!$B$2:$Q$516,10, 0)</f>
        <v>#N/A</v>
      </c>
      <c r="F49" s="423" t="e">
        <f>VLOOKUP(A49,Earthing!$B$7:$G$560,4, 0)</f>
        <v>#N/A</v>
      </c>
    </row>
    <row r="50" spans="1:6" hidden="1">
      <c r="A50" s="1102" t="s">
        <v>107</v>
      </c>
      <c r="B50" s="1092" t="s">
        <v>105</v>
      </c>
      <c r="C50" s="423" t="e">
        <f>VLOOKUP(A50,Foundation!$B$8:$P$557,10, 0)</f>
        <v>#N/A</v>
      </c>
      <c r="D50" s="423" t="e">
        <f>VLOOKUP(A50,Foundation!$B$8:$P$540,12, 0)</f>
        <v>#N/A</v>
      </c>
      <c r="E50" s="423" t="e">
        <f>VLOOKUP(A50,'Erection Compiled '!$B$2:$Q$516,10, 0)</f>
        <v>#N/A</v>
      </c>
      <c r="F50" s="423" t="e">
        <f>VLOOKUP(A50,Earthing!$B$7:$G$560,4, 0)</f>
        <v>#N/A</v>
      </c>
    </row>
    <row r="51" spans="1:6" hidden="1">
      <c r="A51" s="1102" t="s">
        <v>1200</v>
      </c>
      <c r="B51" s="1092" t="s">
        <v>171</v>
      </c>
      <c r="C51" s="423" t="e">
        <f>VLOOKUP(A51,Foundation!$B$8:$P$557,10, 0)</f>
        <v>#N/A</v>
      </c>
      <c r="D51" s="423" t="e">
        <f>VLOOKUP(A51,Foundation!$B$8:$P$540,12, 0)</f>
        <v>#N/A</v>
      </c>
      <c r="E51" s="423" t="e">
        <f>VLOOKUP(A51,'Erection Compiled '!$B$2:$Q$516,10, 0)</f>
        <v>#N/A</v>
      </c>
      <c r="F51" s="423" t="e">
        <f>VLOOKUP(A51,Earthing!$B$7:$G$560,4, 0)</f>
        <v>#N/A</v>
      </c>
    </row>
    <row r="52" spans="1:6" hidden="1">
      <c r="A52" s="1102" t="s">
        <v>1201</v>
      </c>
      <c r="B52" s="1092" t="s">
        <v>228</v>
      </c>
      <c r="C52" s="423" t="e">
        <f>VLOOKUP(A52,Foundation!$B$8:$P$557,10, 0)</f>
        <v>#N/A</v>
      </c>
      <c r="D52" s="423" t="e">
        <f>VLOOKUP(A52,Foundation!$B$8:$P$540,12, 0)</f>
        <v>#N/A</v>
      </c>
      <c r="E52" s="423" t="e">
        <f>VLOOKUP(A52,'Erection Compiled '!$B$2:$Q$516,10, 0)</f>
        <v>#N/A</v>
      </c>
      <c r="F52" s="423" t="e">
        <f>VLOOKUP(A52,Earthing!$B$7:$G$560,4, 0)</f>
        <v>#N/A</v>
      </c>
    </row>
    <row r="53" spans="1:6" hidden="1">
      <c r="A53" s="1102" t="s">
        <v>1202</v>
      </c>
      <c r="B53" s="1092" t="s">
        <v>168</v>
      </c>
      <c r="C53" s="423" t="e">
        <f>VLOOKUP(A53,Foundation!$B$8:$P$557,10, 0)</f>
        <v>#N/A</v>
      </c>
      <c r="D53" s="423" t="e">
        <f>VLOOKUP(A53,Foundation!$B$8:$P$540,12, 0)</f>
        <v>#N/A</v>
      </c>
      <c r="E53" s="423" t="e">
        <f>VLOOKUP(A53,'Erection Compiled '!$B$2:$Q$516,10, 0)</f>
        <v>#N/A</v>
      </c>
      <c r="F53" s="423" t="e">
        <f>VLOOKUP(A53,Earthing!$B$7:$G$560,4, 0)</f>
        <v>#N/A</v>
      </c>
    </row>
    <row r="54" spans="1:6" hidden="1">
      <c r="A54" s="1102" t="s">
        <v>1203</v>
      </c>
      <c r="B54" s="1092" t="s">
        <v>171</v>
      </c>
      <c r="C54" s="423" t="e">
        <f>VLOOKUP(A54,Foundation!$B$8:$P$557,10, 0)</f>
        <v>#N/A</v>
      </c>
      <c r="D54" s="423" t="e">
        <f>VLOOKUP(A54,Foundation!$B$8:$P$540,12, 0)</f>
        <v>#N/A</v>
      </c>
      <c r="E54" s="423" t="e">
        <f>VLOOKUP(A54,'Erection Compiled '!$B$2:$Q$516,10, 0)</f>
        <v>#N/A</v>
      </c>
      <c r="F54" s="423" t="e">
        <f>VLOOKUP(A54,Earthing!$B$7:$G$560,4, 0)</f>
        <v>#N/A</v>
      </c>
    </row>
    <row r="55" spans="1:6" hidden="1">
      <c r="A55" s="1102" t="s">
        <v>1204</v>
      </c>
      <c r="B55" s="1092" t="s">
        <v>118</v>
      </c>
      <c r="C55" s="423" t="e">
        <f>VLOOKUP(A55,Foundation!$B$8:$P$557,10, 0)</f>
        <v>#N/A</v>
      </c>
      <c r="D55" s="423" t="e">
        <f>VLOOKUP(A55,Foundation!$B$8:$P$540,12, 0)</f>
        <v>#N/A</v>
      </c>
      <c r="E55" s="423" t="e">
        <f>VLOOKUP(A55,'Erection Compiled '!$B$2:$Q$516,10, 0)</f>
        <v>#N/A</v>
      </c>
      <c r="F55" s="423" t="e">
        <f>VLOOKUP(A55,Earthing!$B$7:$G$560,4, 0)</f>
        <v>#N/A</v>
      </c>
    </row>
    <row r="56" spans="1:6" hidden="1">
      <c r="A56" s="1102" t="s">
        <v>108</v>
      </c>
      <c r="B56" s="1092" t="s">
        <v>123</v>
      </c>
      <c r="C56" s="423" t="e">
        <f>VLOOKUP(A56,Foundation!$B$8:$P$557,10, 0)</f>
        <v>#N/A</v>
      </c>
      <c r="D56" s="423" t="e">
        <f>VLOOKUP(A56,Foundation!$B$8:$P$540,12, 0)</f>
        <v>#N/A</v>
      </c>
      <c r="E56" s="423" t="e">
        <f>VLOOKUP(A56,'Erection Compiled '!$B$2:$Q$516,10, 0)</f>
        <v>#N/A</v>
      </c>
      <c r="F56" s="423" t="e">
        <f>VLOOKUP(A56,Earthing!$B$7:$G$560,4, 0)</f>
        <v>#N/A</v>
      </c>
    </row>
    <row r="57" spans="1:6" hidden="1">
      <c r="A57" s="1102" t="s">
        <v>1205</v>
      </c>
      <c r="B57" s="1092" t="s">
        <v>171</v>
      </c>
      <c r="C57" s="423" t="e">
        <f>VLOOKUP(A57,Foundation!$B$8:$P$557,10, 0)</f>
        <v>#N/A</v>
      </c>
      <c r="D57" s="423" t="e">
        <f>VLOOKUP(A57,Foundation!$B$8:$P$540,12, 0)</f>
        <v>#N/A</v>
      </c>
      <c r="E57" s="423" t="e">
        <f>VLOOKUP(A57,'Erection Compiled '!$B$2:$Q$516,10, 0)</f>
        <v>#N/A</v>
      </c>
      <c r="F57" s="423" t="e">
        <f>VLOOKUP(A57,Earthing!$B$7:$G$560,4, 0)</f>
        <v>#N/A</v>
      </c>
    </row>
    <row r="58" spans="1:6" hidden="1">
      <c r="A58" s="1102" t="s">
        <v>1206</v>
      </c>
      <c r="B58" s="1092" t="s">
        <v>168</v>
      </c>
      <c r="C58" s="423" t="e">
        <f>VLOOKUP(A58,Foundation!$B$8:$P$557,10, 0)</f>
        <v>#N/A</v>
      </c>
      <c r="D58" s="423" t="e">
        <f>VLOOKUP(A58,Foundation!$B$8:$P$540,12, 0)</f>
        <v>#N/A</v>
      </c>
      <c r="E58" s="423" t="e">
        <f>VLOOKUP(A58,'Erection Compiled '!$B$2:$Q$516,10, 0)</f>
        <v>#N/A</v>
      </c>
      <c r="F58" s="423" t="e">
        <f>VLOOKUP(A58,Earthing!$B$7:$G$560,4, 0)</f>
        <v>#N/A</v>
      </c>
    </row>
    <row r="59" spans="1:6" hidden="1">
      <c r="A59" s="1102" t="s">
        <v>1207</v>
      </c>
      <c r="B59" s="1092" t="s">
        <v>171</v>
      </c>
      <c r="C59" s="423" t="str">
        <f>VLOOKUP(A59,Foundation!$B$8:$P$557,10, 0)</f>
        <v>Sandy</v>
      </c>
      <c r="D59" s="423">
        <f>VLOOKUP(A59,Foundation!$B$8:$P$540,12, 0)</f>
        <v>46045</v>
      </c>
      <c r="E59" s="423" t="e">
        <f>VLOOKUP(A59,'Erection Compiled '!$B$2:$Q$516,10, 0)</f>
        <v>#N/A</v>
      </c>
      <c r="F59" s="423">
        <f>VLOOKUP(A59,Earthing!$B$7:$G$560,4, 0)</f>
        <v>46047</v>
      </c>
    </row>
    <row r="60" spans="1:6" hidden="1">
      <c r="A60" s="1102" t="s">
        <v>1208</v>
      </c>
      <c r="B60" s="1092" t="s">
        <v>228</v>
      </c>
      <c r="C60" s="423" t="e">
        <f>VLOOKUP(A60,Foundation!$B$8:$P$557,10, 0)</f>
        <v>#N/A</v>
      </c>
      <c r="D60" s="423" t="e">
        <f>VLOOKUP(A60,Foundation!$B$8:$P$540,12, 0)</f>
        <v>#N/A</v>
      </c>
      <c r="E60" s="423" t="e">
        <f>VLOOKUP(A60,'Erection Compiled '!$B$2:$Q$516,10, 0)</f>
        <v>#N/A</v>
      </c>
      <c r="F60" s="423" t="e">
        <f>VLOOKUP(A60,Earthing!$B$7:$G$560,4, 0)</f>
        <v>#N/A</v>
      </c>
    </row>
    <row r="61" spans="1:6" hidden="1">
      <c r="A61" s="1102" t="s">
        <v>1209</v>
      </c>
      <c r="B61" s="1092" t="s">
        <v>168</v>
      </c>
      <c r="C61" s="423" t="str">
        <f>VLOOKUP(A61,Foundation!$B$8:$P$557,10, 0)</f>
        <v>Sandy</v>
      </c>
      <c r="D61" s="423">
        <f>VLOOKUP(A61,Foundation!$B$8:$P$540,12, 0)</f>
        <v>46048</v>
      </c>
      <c r="E61" s="423" t="e">
        <f>VLOOKUP(A61,'Erection Compiled '!$B$2:$Q$516,10, 0)</f>
        <v>#N/A</v>
      </c>
      <c r="F61" s="423">
        <f>VLOOKUP(A61,Earthing!$B$7:$G$560,4, 0)</f>
        <v>46052</v>
      </c>
    </row>
    <row r="62" spans="1:6" hidden="1">
      <c r="A62" s="1102" t="s">
        <v>1210</v>
      </c>
      <c r="B62" s="1092" t="s">
        <v>168</v>
      </c>
      <c r="C62" s="423" t="str">
        <f>VLOOKUP(A62,Foundation!$B$8:$P$557,10, 0)</f>
        <v>Sandy</v>
      </c>
      <c r="D62" s="423">
        <f>VLOOKUP(A62,Foundation!$B$8:$P$540,12, 0)</f>
        <v>46050</v>
      </c>
      <c r="E62" s="423" t="e">
        <f>VLOOKUP(A62,'Erection Compiled '!$B$2:$Q$516,10, 0)</f>
        <v>#N/A</v>
      </c>
      <c r="F62" s="423">
        <f>VLOOKUP(A62,Earthing!$B$7:$G$560,4, 0)</f>
        <v>46052</v>
      </c>
    </row>
    <row r="63" spans="1:6" hidden="1">
      <c r="A63" s="1102" t="s">
        <v>1211</v>
      </c>
      <c r="B63" s="1092" t="s">
        <v>168</v>
      </c>
      <c r="C63" s="423" t="str">
        <f>VLOOKUP(A63,Foundation!$B$8:$P$557,10, 0)</f>
        <v>Sandy</v>
      </c>
      <c r="D63" s="423">
        <f>VLOOKUP(A63,Foundation!$B$8:$P$540,12, 0)</f>
        <v>46052</v>
      </c>
      <c r="E63" s="423" t="e">
        <f>VLOOKUP(A63,'Erection Compiled '!$B$2:$Q$516,10, 0)</f>
        <v>#N/A</v>
      </c>
      <c r="F63" s="423">
        <f>VLOOKUP(A63,Earthing!$B$7:$G$560,4, 0)</f>
        <v>46053</v>
      </c>
    </row>
    <row r="64" spans="1:6" hidden="1">
      <c r="A64" s="1102" t="s">
        <v>1212</v>
      </c>
      <c r="B64" s="1092" t="s">
        <v>168</v>
      </c>
      <c r="C64" s="423" t="str">
        <f>VLOOKUP(A64,Foundation!$B$8:$P$557,10, 0)</f>
        <v>Sandy</v>
      </c>
      <c r="D64" s="423">
        <f>VLOOKUP(A64,Foundation!$B$8:$P$540,12, 0)</f>
        <v>46103</v>
      </c>
      <c r="E64" s="423" t="e">
        <f>VLOOKUP(A64,'Erection Compiled '!$B$2:$Q$516,10, 0)</f>
        <v>#N/A</v>
      </c>
      <c r="F64" s="423">
        <f>VLOOKUP(A64,Earthing!$B$7:$G$560,4, 0)</f>
        <v>46104</v>
      </c>
    </row>
    <row r="65" spans="1:6" hidden="1">
      <c r="A65" s="1102" t="s">
        <v>1213</v>
      </c>
      <c r="B65" s="1092" t="s">
        <v>105</v>
      </c>
      <c r="C65" s="423" t="e">
        <f>VLOOKUP(A65,Foundation!$B$8:$P$557,10, 0)</f>
        <v>#N/A</v>
      </c>
      <c r="D65" s="423" t="e">
        <f>VLOOKUP(A65,Foundation!$B$8:$P$540,12, 0)</f>
        <v>#N/A</v>
      </c>
      <c r="E65" s="423" t="e">
        <f>VLOOKUP(A65,'Erection Compiled '!$B$2:$Q$516,10, 0)</f>
        <v>#N/A</v>
      </c>
      <c r="F65" s="423" t="e">
        <f>VLOOKUP(A65,Earthing!$B$7:$G$560,4, 0)</f>
        <v>#N/A</v>
      </c>
    </row>
    <row r="66" spans="1:6" hidden="1">
      <c r="A66" s="1102" t="s">
        <v>1214</v>
      </c>
      <c r="B66" s="1092" t="s">
        <v>168</v>
      </c>
      <c r="C66" s="423" t="e">
        <f>VLOOKUP(A66,Foundation!$B$8:$P$557,10, 0)</f>
        <v>#N/A</v>
      </c>
      <c r="D66" s="423" t="e">
        <f>VLOOKUP(A66,Foundation!$B$8:$P$540,12, 0)</f>
        <v>#N/A</v>
      </c>
      <c r="E66" s="423" t="e">
        <f>VLOOKUP(A66,'Erection Compiled '!$B$2:$Q$516,10, 0)</f>
        <v>#N/A</v>
      </c>
      <c r="F66" s="423" t="e">
        <f>VLOOKUP(A66,Earthing!$B$7:$G$560,4, 0)</f>
        <v>#N/A</v>
      </c>
    </row>
    <row r="67" spans="1:6" hidden="1">
      <c r="A67" s="1102" t="s">
        <v>1215</v>
      </c>
      <c r="B67" s="1092" t="s">
        <v>171</v>
      </c>
      <c r="C67" s="423" t="e">
        <f>VLOOKUP(A67,Foundation!$B$8:$P$557,10, 0)</f>
        <v>#N/A</v>
      </c>
      <c r="D67" s="423" t="e">
        <f>VLOOKUP(A67,Foundation!$B$8:$P$540,12, 0)</f>
        <v>#N/A</v>
      </c>
      <c r="E67" s="423" t="e">
        <f>VLOOKUP(A67,'Erection Compiled '!$B$2:$Q$516,10, 0)</f>
        <v>#N/A</v>
      </c>
      <c r="F67" s="423" t="e">
        <f>VLOOKUP(A67,Earthing!$B$7:$G$560,4, 0)</f>
        <v>#N/A</v>
      </c>
    </row>
    <row r="68" spans="1:6" hidden="1">
      <c r="A68" s="1102" t="s">
        <v>1216</v>
      </c>
      <c r="B68" s="1092" t="s">
        <v>171</v>
      </c>
      <c r="C68" s="423" t="str">
        <f>VLOOKUP(A68,Foundation!$B$8:$P$557,10, 0)</f>
        <v>Sandy</v>
      </c>
      <c r="D68" s="423">
        <f>VLOOKUP(A68,Foundation!$B$8:$P$540,12, 0)</f>
        <v>46065</v>
      </c>
      <c r="E68" s="423" t="e">
        <f>VLOOKUP(A68,'Erection Compiled '!$B$2:$Q$516,10, 0)</f>
        <v>#N/A</v>
      </c>
      <c r="F68" s="423" t="e">
        <f>VLOOKUP(A68,Earthing!$B$7:$G$560,4, 0)</f>
        <v>#N/A</v>
      </c>
    </row>
    <row r="69" spans="1:6" hidden="1">
      <c r="A69" s="1102" t="s">
        <v>1217</v>
      </c>
      <c r="B69" s="1092" t="s">
        <v>171</v>
      </c>
      <c r="C69" s="423" t="e">
        <f>VLOOKUP(A69,Foundation!$B$8:$P$557,10, 0)</f>
        <v>#N/A</v>
      </c>
      <c r="D69" s="423" t="e">
        <f>VLOOKUP(A69,Foundation!$B$8:$P$540,12, 0)</f>
        <v>#N/A</v>
      </c>
      <c r="E69" s="423" t="e">
        <f>VLOOKUP(A69,'Erection Compiled '!$B$2:$Q$516,10, 0)</f>
        <v>#N/A</v>
      </c>
      <c r="F69" s="423" t="e">
        <f>VLOOKUP(A69,Earthing!$B$7:$G$560,4, 0)</f>
        <v>#N/A</v>
      </c>
    </row>
    <row r="70" spans="1:6" hidden="1">
      <c r="A70" s="1102" t="s">
        <v>1218</v>
      </c>
      <c r="B70" s="1092" t="s">
        <v>168</v>
      </c>
      <c r="C70" s="423" t="e">
        <f>VLOOKUP(A70,Foundation!$B$8:$P$557,10, 0)</f>
        <v>#N/A</v>
      </c>
      <c r="D70" s="423" t="e">
        <f>VLOOKUP(A70,Foundation!$B$8:$P$540,12, 0)</f>
        <v>#N/A</v>
      </c>
      <c r="E70" s="423" t="e">
        <f>VLOOKUP(A70,'Erection Compiled '!$B$2:$Q$516,10, 0)</f>
        <v>#N/A</v>
      </c>
      <c r="F70" s="423" t="e">
        <f>VLOOKUP(A70,Earthing!$B$7:$G$560,4, 0)</f>
        <v>#N/A</v>
      </c>
    </row>
    <row r="71" spans="1:6" hidden="1">
      <c r="A71" s="1102" t="s">
        <v>1219</v>
      </c>
      <c r="B71" s="1092" t="s">
        <v>228</v>
      </c>
      <c r="C71" s="423" t="e">
        <f>VLOOKUP(A71,Foundation!$B$8:$P$557,10, 0)</f>
        <v>#N/A</v>
      </c>
      <c r="D71" s="423" t="e">
        <f>VLOOKUP(A71,Foundation!$B$8:$P$540,12, 0)</f>
        <v>#N/A</v>
      </c>
      <c r="E71" s="423" t="e">
        <f>VLOOKUP(A71,'Erection Compiled '!$B$2:$Q$516,10, 0)</f>
        <v>#N/A</v>
      </c>
      <c r="F71" s="423" t="e">
        <f>VLOOKUP(A71,Earthing!$B$7:$G$560,4, 0)</f>
        <v>#N/A</v>
      </c>
    </row>
    <row r="72" spans="1:6" hidden="1">
      <c r="A72" s="1102" t="s">
        <v>1838</v>
      </c>
      <c r="B72" s="1092" t="s">
        <v>105</v>
      </c>
      <c r="C72" s="423" t="e">
        <f>VLOOKUP(A72,Foundation!$B$8:$P$557,10, 0)</f>
        <v>#N/A</v>
      </c>
      <c r="D72" s="423" t="e">
        <f>VLOOKUP(A72,Foundation!$B$8:$P$540,12, 0)</f>
        <v>#N/A</v>
      </c>
      <c r="E72" s="423" t="e">
        <f>VLOOKUP(A72,'Erection Compiled '!$B$2:$Q$516,10, 0)</f>
        <v>#N/A</v>
      </c>
      <c r="F72" s="423" t="e">
        <f>VLOOKUP(A72,Earthing!$B$7:$G$560,4, 0)</f>
        <v>#N/A</v>
      </c>
    </row>
    <row r="73" spans="1:6" hidden="1">
      <c r="A73" s="1102" t="s">
        <v>1220</v>
      </c>
      <c r="B73" s="1092" t="s">
        <v>171</v>
      </c>
      <c r="C73" s="423" t="e">
        <f>VLOOKUP(A73,Foundation!$B$8:$P$557,10, 0)</f>
        <v>#N/A</v>
      </c>
      <c r="D73" s="423" t="e">
        <f>VLOOKUP(A73,Foundation!$B$8:$P$540,12, 0)</f>
        <v>#N/A</v>
      </c>
      <c r="E73" s="423" t="e">
        <f>VLOOKUP(A73,'Erection Compiled '!$B$2:$Q$516,10, 0)</f>
        <v>#N/A</v>
      </c>
      <c r="F73" s="423" t="e">
        <f>VLOOKUP(A73,Earthing!$B$7:$G$560,4, 0)</f>
        <v>#N/A</v>
      </c>
    </row>
    <row r="74" spans="1:6" hidden="1">
      <c r="A74" s="1102" t="s">
        <v>1221</v>
      </c>
      <c r="B74" s="1092" t="s">
        <v>168</v>
      </c>
      <c r="C74" s="423" t="e">
        <f>VLOOKUP(A74,Foundation!$B$8:$P$557,10, 0)</f>
        <v>#N/A</v>
      </c>
      <c r="D74" s="423" t="e">
        <f>VLOOKUP(A74,Foundation!$B$8:$P$540,12, 0)</f>
        <v>#N/A</v>
      </c>
      <c r="E74" s="423" t="e">
        <f>VLOOKUP(A74,'Erection Compiled '!$B$2:$Q$516,10, 0)</f>
        <v>#N/A</v>
      </c>
      <c r="F74" s="423" t="e">
        <f>VLOOKUP(A74,Earthing!$B$7:$G$560,4, 0)</f>
        <v>#N/A</v>
      </c>
    </row>
    <row r="75" spans="1:6" hidden="1">
      <c r="A75" s="1102" t="s">
        <v>1222</v>
      </c>
      <c r="B75" s="1092" t="s">
        <v>168</v>
      </c>
      <c r="C75" s="423" t="e">
        <f>VLOOKUP(A75,Foundation!$B$8:$P$557,10, 0)</f>
        <v>#N/A</v>
      </c>
      <c r="D75" s="423" t="e">
        <f>VLOOKUP(A75,Foundation!$B$8:$P$540,12, 0)</f>
        <v>#N/A</v>
      </c>
      <c r="E75" s="423" t="e">
        <f>VLOOKUP(A75,'Erection Compiled '!$B$2:$Q$516,10, 0)</f>
        <v>#N/A</v>
      </c>
      <c r="F75" s="423" t="e">
        <f>VLOOKUP(A75,Earthing!$B$7:$G$560,4, 0)</f>
        <v>#N/A</v>
      </c>
    </row>
    <row r="76" spans="1:6" hidden="1">
      <c r="A76" s="1102" t="s">
        <v>1223</v>
      </c>
      <c r="B76" s="1092" t="s">
        <v>168</v>
      </c>
      <c r="C76" s="423" t="e">
        <f>VLOOKUP(A76,Foundation!$B$8:$P$557,10, 0)</f>
        <v>#N/A</v>
      </c>
      <c r="D76" s="423" t="e">
        <f>VLOOKUP(A76,Foundation!$B$8:$P$540,12, 0)</f>
        <v>#N/A</v>
      </c>
      <c r="E76" s="423" t="e">
        <f>VLOOKUP(A76,'Erection Compiled '!$B$2:$Q$516,10, 0)</f>
        <v>#N/A</v>
      </c>
      <c r="F76" s="423" t="e">
        <f>VLOOKUP(A76,Earthing!$B$7:$G$560,4, 0)</f>
        <v>#N/A</v>
      </c>
    </row>
    <row r="77" spans="1:6" hidden="1">
      <c r="A77" s="1102" t="s">
        <v>1224</v>
      </c>
      <c r="B77" s="1092" t="s">
        <v>168</v>
      </c>
      <c r="C77" s="423" t="e">
        <f>VLOOKUP(A77,Foundation!$B$8:$P$557,10, 0)</f>
        <v>#N/A</v>
      </c>
      <c r="D77" s="423" t="e">
        <f>VLOOKUP(A77,Foundation!$B$8:$P$540,12, 0)</f>
        <v>#N/A</v>
      </c>
      <c r="E77" s="423" t="e">
        <f>VLOOKUP(A77,'Erection Compiled '!$B$2:$Q$516,10, 0)</f>
        <v>#N/A</v>
      </c>
      <c r="F77" s="423" t="e">
        <f>VLOOKUP(A77,Earthing!$B$7:$G$560,4, 0)</f>
        <v>#N/A</v>
      </c>
    </row>
    <row r="78" spans="1:6" hidden="1">
      <c r="A78" s="1102" t="s">
        <v>1225</v>
      </c>
      <c r="B78" s="1092" t="s">
        <v>168</v>
      </c>
      <c r="C78" s="423" t="e">
        <f>VLOOKUP(A78,Foundation!$B$8:$P$557,10, 0)</f>
        <v>#N/A</v>
      </c>
      <c r="D78" s="423" t="e">
        <f>VLOOKUP(A78,Foundation!$B$8:$P$540,12, 0)</f>
        <v>#N/A</v>
      </c>
      <c r="E78" s="423" t="e">
        <f>VLOOKUP(A78,'Erection Compiled '!$B$2:$Q$516,10, 0)</f>
        <v>#N/A</v>
      </c>
      <c r="F78" s="423" t="e">
        <f>VLOOKUP(A78,Earthing!$B$7:$G$560,4, 0)</f>
        <v>#N/A</v>
      </c>
    </row>
    <row r="79" spans="1:6" hidden="1">
      <c r="A79" s="1102" t="s">
        <v>110</v>
      </c>
      <c r="B79" s="1092" t="s">
        <v>105</v>
      </c>
      <c r="C79" s="423" t="e">
        <f>VLOOKUP(A79,Foundation!$B$8:$P$557,10, 0)</f>
        <v>#N/A</v>
      </c>
      <c r="D79" s="423" t="e">
        <f>VLOOKUP(A79,Foundation!$B$8:$P$540,12, 0)</f>
        <v>#N/A</v>
      </c>
      <c r="E79" s="423" t="e">
        <f>VLOOKUP(A79,'Erection Compiled '!$B$2:$Q$516,10, 0)</f>
        <v>#N/A</v>
      </c>
      <c r="F79" s="423" t="e">
        <f>VLOOKUP(A79,Earthing!$B$7:$G$560,4, 0)</f>
        <v>#N/A</v>
      </c>
    </row>
    <row r="80" spans="1:6" hidden="1">
      <c r="A80" s="1102" t="s">
        <v>1226</v>
      </c>
      <c r="B80" s="1092" t="s">
        <v>168</v>
      </c>
      <c r="C80" s="423" t="e">
        <f>VLOOKUP(A80,Foundation!$B$8:$P$557,10, 0)</f>
        <v>#N/A</v>
      </c>
      <c r="D80" s="423" t="e">
        <f>VLOOKUP(A80,Foundation!$B$8:$P$540,12, 0)</f>
        <v>#N/A</v>
      </c>
      <c r="E80" s="423" t="e">
        <f>VLOOKUP(A80,'Erection Compiled '!$B$2:$Q$516,10, 0)</f>
        <v>#N/A</v>
      </c>
      <c r="F80" s="423" t="e">
        <f>VLOOKUP(A80,Earthing!$B$7:$G$560,4, 0)</f>
        <v>#N/A</v>
      </c>
    </row>
    <row r="81" spans="1:6" hidden="1">
      <c r="A81" s="1102" t="s">
        <v>1227</v>
      </c>
      <c r="B81" s="1092" t="s">
        <v>171</v>
      </c>
      <c r="C81" s="423" t="e">
        <f>VLOOKUP(A81,Foundation!$B$8:$P$557,10, 0)</f>
        <v>#N/A</v>
      </c>
      <c r="D81" s="423" t="e">
        <f>VLOOKUP(A81,Foundation!$B$8:$P$540,12, 0)</f>
        <v>#N/A</v>
      </c>
      <c r="E81" s="423" t="e">
        <f>VLOOKUP(A81,'Erection Compiled '!$B$2:$Q$516,10, 0)</f>
        <v>#N/A</v>
      </c>
      <c r="F81" s="423" t="e">
        <f>VLOOKUP(A81,Earthing!$B$7:$G$560,4, 0)</f>
        <v>#N/A</v>
      </c>
    </row>
    <row r="82" spans="1:6" hidden="1">
      <c r="A82" s="1102" t="s">
        <v>112</v>
      </c>
      <c r="B82" s="1092" t="s">
        <v>101</v>
      </c>
      <c r="C82" s="423" t="e">
        <f>VLOOKUP(A82,Foundation!$B$8:$P$557,10, 0)</f>
        <v>#N/A</v>
      </c>
      <c r="D82" s="423" t="e">
        <f>VLOOKUP(A82,Foundation!$B$8:$P$540,12, 0)</f>
        <v>#N/A</v>
      </c>
      <c r="E82" s="423" t="e">
        <f>VLOOKUP(A82,'Erection Compiled '!$B$2:$Q$516,10, 0)</f>
        <v>#N/A</v>
      </c>
      <c r="F82" s="423" t="e">
        <f>VLOOKUP(A82,Earthing!$B$7:$G$560,4, 0)</f>
        <v>#N/A</v>
      </c>
    </row>
    <row r="83" spans="1:6" hidden="1">
      <c r="A83" s="1102" t="s">
        <v>1228</v>
      </c>
      <c r="B83" s="1092" t="s">
        <v>234</v>
      </c>
      <c r="C83" s="423" t="e">
        <f>VLOOKUP(A83,Foundation!$B$8:$P$557,10, 0)</f>
        <v>#N/A</v>
      </c>
      <c r="D83" s="423" t="e">
        <f>VLOOKUP(A83,Foundation!$B$8:$P$540,12, 0)</f>
        <v>#N/A</v>
      </c>
      <c r="E83" s="423" t="e">
        <f>VLOOKUP(A83,'Erection Compiled '!$B$2:$Q$516,10, 0)</f>
        <v>#N/A</v>
      </c>
      <c r="F83" s="423" t="e">
        <f>VLOOKUP(A83,Earthing!$B$7:$G$560,4, 0)</f>
        <v>#N/A</v>
      </c>
    </row>
    <row r="84" spans="1:6" hidden="1">
      <c r="A84" s="1102" t="s">
        <v>1229</v>
      </c>
      <c r="B84" s="1092" t="s">
        <v>228</v>
      </c>
      <c r="C84" s="423" t="e">
        <f>VLOOKUP(A84,Foundation!$B$8:$P$557,10, 0)</f>
        <v>#N/A</v>
      </c>
      <c r="D84" s="423" t="e">
        <f>VLOOKUP(A84,Foundation!$B$8:$P$540,12, 0)</f>
        <v>#N/A</v>
      </c>
      <c r="E84" s="423" t="e">
        <f>VLOOKUP(A84,'Erection Compiled '!$B$2:$Q$516,10, 0)</f>
        <v>#N/A</v>
      </c>
      <c r="F84" s="423" t="e">
        <f>VLOOKUP(A84,Earthing!$B$7:$G$560,4, 0)</f>
        <v>#N/A</v>
      </c>
    </row>
    <row r="85" spans="1:6" hidden="1">
      <c r="A85" s="1102" t="s">
        <v>1230</v>
      </c>
      <c r="B85" s="1092" t="s">
        <v>171</v>
      </c>
      <c r="C85" s="423" t="e">
        <f>VLOOKUP(A85,Foundation!$B$8:$P$557,10, 0)</f>
        <v>#N/A</v>
      </c>
      <c r="D85" s="423" t="e">
        <f>VLOOKUP(A85,Foundation!$B$8:$P$540,12, 0)</f>
        <v>#N/A</v>
      </c>
      <c r="E85" s="423" t="e">
        <f>VLOOKUP(A85,'Erection Compiled '!$B$2:$Q$516,10, 0)</f>
        <v>#N/A</v>
      </c>
      <c r="F85" s="423" t="e">
        <f>VLOOKUP(A85,Earthing!$B$7:$G$560,4, 0)</f>
        <v>#N/A</v>
      </c>
    </row>
    <row r="86" spans="1:6" hidden="1">
      <c r="A86" s="1102" t="s">
        <v>1839</v>
      </c>
      <c r="B86" s="1092" t="s">
        <v>105</v>
      </c>
      <c r="C86" s="423" t="e">
        <f>VLOOKUP(A86,Foundation!$B$8:$P$557,10, 0)</f>
        <v>#N/A</v>
      </c>
      <c r="D86" s="423" t="e">
        <f>VLOOKUP(A86,Foundation!$B$8:$P$540,12, 0)</f>
        <v>#N/A</v>
      </c>
      <c r="E86" s="423" t="e">
        <f>VLOOKUP(A86,'Erection Compiled '!$B$2:$Q$516,10, 0)</f>
        <v>#N/A</v>
      </c>
      <c r="F86" s="423" t="e">
        <f>VLOOKUP(A86,Earthing!$B$7:$G$560,4, 0)</f>
        <v>#N/A</v>
      </c>
    </row>
    <row r="87" spans="1:6" hidden="1">
      <c r="A87" s="1102" t="s">
        <v>1231</v>
      </c>
      <c r="B87" s="1092" t="s">
        <v>118</v>
      </c>
      <c r="C87" s="423" t="e">
        <f>VLOOKUP(A87,Foundation!$B$8:$P$557,10, 0)</f>
        <v>#N/A</v>
      </c>
      <c r="D87" s="423" t="e">
        <f>VLOOKUP(A87,Foundation!$B$8:$P$540,12, 0)</f>
        <v>#N/A</v>
      </c>
      <c r="E87" s="423" t="e">
        <f>VLOOKUP(A87,'Erection Compiled '!$B$2:$Q$516,10, 0)</f>
        <v>#N/A</v>
      </c>
      <c r="F87" s="423" t="e">
        <f>VLOOKUP(A87,Earthing!$B$7:$G$560,4, 0)</f>
        <v>#N/A</v>
      </c>
    </row>
    <row r="88" spans="1:6" hidden="1">
      <c r="A88" s="1102" t="s">
        <v>113</v>
      </c>
      <c r="B88" s="1092" t="s">
        <v>109</v>
      </c>
      <c r="C88" s="423" t="e">
        <f>VLOOKUP(A88,Foundation!$B$8:$P$557,10, 0)</f>
        <v>#N/A</v>
      </c>
      <c r="D88" s="423" t="e">
        <f>VLOOKUP(A88,Foundation!$B$8:$P$540,12, 0)</f>
        <v>#N/A</v>
      </c>
      <c r="E88" s="423" t="e">
        <f>VLOOKUP(A88,'Erection Compiled '!$B$2:$Q$516,10, 0)</f>
        <v>#N/A</v>
      </c>
      <c r="F88" s="423" t="e">
        <f>VLOOKUP(A88,Earthing!$B$7:$G$560,4, 0)</f>
        <v>#N/A</v>
      </c>
    </row>
    <row r="89" spans="1:6" hidden="1">
      <c r="A89" s="1102" t="s">
        <v>1232</v>
      </c>
      <c r="B89" s="1092" t="s">
        <v>228</v>
      </c>
      <c r="C89" s="423" t="e">
        <f>VLOOKUP(A89,Foundation!$B$8:$P$557,10, 0)</f>
        <v>#N/A</v>
      </c>
      <c r="D89" s="423" t="e">
        <f>VLOOKUP(A89,Foundation!$B$8:$P$540,12, 0)</f>
        <v>#N/A</v>
      </c>
      <c r="E89" s="423" t="e">
        <f>VLOOKUP(A89,'Erection Compiled '!$B$2:$Q$516,10, 0)</f>
        <v>#N/A</v>
      </c>
      <c r="F89" s="423" t="e">
        <f>VLOOKUP(A89,Earthing!$B$7:$G$560,4, 0)</f>
        <v>#N/A</v>
      </c>
    </row>
    <row r="90" spans="1:6" hidden="1">
      <c r="A90" s="1102" t="s">
        <v>115</v>
      </c>
      <c r="B90" s="1092" t="s">
        <v>111</v>
      </c>
      <c r="C90" s="423" t="e">
        <f>VLOOKUP(A90,Foundation!$B$8:$P$557,10, 0)</f>
        <v>#N/A</v>
      </c>
      <c r="D90" s="423" t="e">
        <f>VLOOKUP(A90,Foundation!$B$8:$P$540,12, 0)</f>
        <v>#N/A</v>
      </c>
      <c r="E90" s="423" t="e">
        <f>VLOOKUP(A90,'Erection Compiled '!$B$2:$Q$516,10, 0)</f>
        <v>#N/A</v>
      </c>
      <c r="F90" s="423" t="e">
        <f>VLOOKUP(A90,Earthing!$B$7:$G$560,4, 0)</f>
        <v>#N/A</v>
      </c>
    </row>
    <row r="91" spans="1:6" hidden="1">
      <c r="A91" s="1102" t="s">
        <v>1233</v>
      </c>
      <c r="B91" s="1092" t="s">
        <v>168</v>
      </c>
      <c r="C91" s="423" t="e">
        <f>VLOOKUP(A91,Foundation!$B$8:$P$557,10, 0)</f>
        <v>#N/A</v>
      </c>
      <c r="D91" s="423" t="e">
        <f>VLOOKUP(A91,Foundation!$B$8:$P$540,12, 0)</f>
        <v>#N/A</v>
      </c>
      <c r="E91" s="423" t="e">
        <f>VLOOKUP(A91,'Erection Compiled '!$B$2:$Q$516,10, 0)</f>
        <v>#N/A</v>
      </c>
      <c r="F91" s="423" t="e">
        <f>VLOOKUP(A91,Earthing!$B$7:$G$560,4, 0)</f>
        <v>#N/A</v>
      </c>
    </row>
    <row r="92" spans="1:6" hidden="1">
      <c r="A92" s="1102" t="s">
        <v>116</v>
      </c>
      <c r="B92" s="1092" t="s">
        <v>105</v>
      </c>
      <c r="C92" s="423" t="e">
        <f>VLOOKUP(A92,Foundation!$B$8:$P$557,10, 0)</f>
        <v>#N/A</v>
      </c>
      <c r="D92" s="423" t="e">
        <f>VLOOKUP(A92,Foundation!$B$8:$P$540,12, 0)</f>
        <v>#N/A</v>
      </c>
      <c r="E92" s="423" t="e">
        <f>VLOOKUP(A92,'Erection Compiled '!$B$2:$Q$516,10, 0)</f>
        <v>#N/A</v>
      </c>
      <c r="F92" s="423" t="e">
        <f>VLOOKUP(A92,Earthing!$B$7:$G$560,4, 0)</f>
        <v>#N/A</v>
      </c>
    </row>
    <row r="93" spans="1:6" hidden="1">
      <c r="A93" s="1102" t="s">
        <v>1234</v>
      </c>
      <c r="B93" s="1092" t="s">
        <v>168</v>
      </c>
      <c r="C93" s="423" t="e">
        <f>VLOOKUP(A93,Foundation!$B$8:$P$557,10, 0)</f>
        <v>#N/A</v>
      </c>
      <c r="D93" s="423" t="e">
        <f>VLOOKUP(A93,Foundation!$B$8:$P$540,12, 0)</f>
        <v>#N/A</v>
      </c>
      <c r="E93" s="423" t="e">
        <f>VLOOKUP(A93,'Erection Compiled '!$B$2:$Q$516,10, 0)</f>
        <v>#N/A</v>
      </c>
      <c r="F93" s="423" t="e">
        <f>VLOOKUP(A93,Earthing!$B$7:$G$560,4, 0)</f>
        <v>#N/A</v>
      </c>
    </row>
    <row r="94" spans="1:6" hidden="1">
      <c r="A94" s="1102" t="s">
        <v>1840</v>
      </c>
      <c r="B94" s="1092" t="s">
        <v>101</v>
      </c>
      <c r="C94" s="423" t="e">
        <f>VLOOKUP(A94,Foundation!$B$8:$P$557,10, 0)</f>
        <v>#N/A</v>
      </c>
      <c r="D94" s="423" t="e">
        <f>VLOOKUP(A94,Foundation!$B$8:$P$540,12, 0)</f>
        <v>#N/A</v>
      </c>
      <c r="E94" s="423" t="e">
        <f>VLOOKUP(A94,'Erection Compiled '!$B$2:$Q$516,10, 0)</f>
        <v>#N/A</v>
      </c>
      <c r="F94" s="423" t="e">
        <f>VLOOKUP(A94,Earthing!$B$7:$G$560,4, 0)</f>
        <v>#N/A</v>
      </c>
    </row>
    <row r="95" spans="1:6" hidden="1">
      <c r="A95" s="1102" t="s">
        <v>1235</v>
      </c>
      <c r="B95" s="1092" t="s">
        <v>228</v>
      </c>
      <c r="C95" s="423" t="e">
        <f>VLOOKUP(A95,Foundation!$B$8:$P$557,10, 0)</f>
        <v>#N/A</v>
      </c>
      <c r="D95" s="423" t="e">
        <f>VLOOKUP(A95,Foundation!$B$8:$P$540,12, 0)</f>
        <v>#N/A</v>
      </c>
      <c r="E95" s="423" t="e">
        <f>VLOOKUP(A95,'Erection Compiled '!$B$2:$Q$516,10, 0)</f>
        <v>#N/A</v>
      </c>
      <c r="F95" s="423" t="e">
        <f>VLOOKUP(A95,Earthing!$B$7:$G$560,4, 0)</f>
        <v>#N/A</v>
      </c>
    </row>
    <row r="96" spans="1:6" hidden="1">
      <c r="A96" s="1102" t="s">
        <v>1841</v>
      </c>
      <c r="B96" s="1092" t="s">
        <v>111</v>
      </c>
      <c r="C96" s="423" t="e">
        <f>VLOOKUP(A96,Foundation!$B$8:$P$557,10, 0)</f>
        <v>#N/A</v>
      </c>
      <c r="D96" s="423" t="e">
        <f>VLOOKUP(A96,Foundation!$B$8:$P$540,12, 0)</f>
        <v>#N/A</v>
      </c>
      <c r="E96" s="423" t="e">
        <f>VLOOKUP(A96,'Erection Compiled '!$B$2:$Q$516,10, 0)</f>
        <v>#N/A</v>
      </c>
      <c r="F96" s="423" t="e">
        <f>VLOOKUP(A96,Earthing!$B$7:$G$560,4, 0)</f>
        <v>#N/A</v>
      </c>
    </row>
    <row r="97" spans="1:6" hidden="1">
      <c r="A97" s="1102" t="s">
        <v>1236</v>
      </c>
      <c r="B97" s="1092" t="s">
        <v>171</v>
      </c>
      <c r="C97" s="423" t="e">
        <f>VLOOKUP(A97,Foundation!$B$8:$P$557,10, 0)</f>
        <v>#N/A</v>
      </c>
      <c r="D97" s="423" t="e">
        <f>VLOOKUP(A97,Foundation!$B$8:$P$540,12, 0)</f>
        <v>#N/A</v>
      </c>
      <c r="E97" s="423" t="e">
        <f>VLOOKUP(A97,'Erection Compiled '!$B$2:$Q$516,10, 0)</f>
        <v>#N/A</v>
      </c>
      <c r="F97" s="423" t="e">
        <f>VLOOKUP(A97,Earthing!$B$7:$G$560,4, 0)</f>
        <v>#N/A</v>
      </c>
    </row>
    <row r="98" spans="1:6" hidden="1">
      <c r="A98" s="1102" t="s">
        <v>1237</v>
      </c>
      <c r="B98" s="1092" t="s">
        <v>168</v>
      </c>
      <c r="C98" s="423" t="e">
        <f>VLOOKUP(A98,Foundation!$B$8:$P$557,10, 0)</f>
        <v>#N/A</v>
      </c>
      <c r="D98" s="423" t="e">
        <f>VLOOKUP(A98,Foundation!$B$8:$P$540,12, 0)</f>
        <v>#N/A</v>
      </c>
      <c r="E98" s="423" t="e">
        <f>VLOOKUP(A98,'Erection Compiled '!$B$2:$Q$516,10, 0)</f>
        <v>#N/A</v>
      </c>
      <c r="F98" s="423" t="e">
        <f>VLOOKUP(A98,Earthing!$B$7:$G$560,4, 0)</f>
        <v>#N/A</v>
      </c>
    </row>
    <row r="99" spans="1:6" hidden="1">
      <c r="A99" s="1102" t="s">
        <v>1238</v>
      </c>
      <c r="B99" s="1092" t="s">
        <v>171</v>
      </c>
      <c r="C99" s="423" t="e">
        <f>VLOOKUP(A99,Foundation!$B$8:$P$557,10, 0)</f>
        <v>#N/A</v>
      </c>
      <c r="D99" s="423" t="e">
        <f>VLOOKUP(A99,Foundation!$B$8:$P$540,12, 0)</f>
        <v>#N/A</v>
      </c>
      <c r="E99" s="423" t="e">
        <f>VLOOKUP(A99,'Erection Compiled '!$B$2:$Q$516,10, 0)</f>
        <v>#N/A</v>
      </c>
      <c r="F99" s="423" t="e">
        <f>VLOOKUP(A99,Earthing!$B$7:$G$560,4, 0)</f>
        <v>#N/A</v>
      </c>
    </row>
    <row r="100" spans="1:6" hidden="1">
      <c r="A100" s="1102" t="s">
        <v>117</v>
      </c>
      <c r="B100" s="1092" t="s">
        <v>101</v>
      </c>
      <c r="C100" s="423" t="e">
        <f>VLOOKUP(A100,Foundation!$B$8:$P$557,10, 0)</f>
        <v>#N/A</v>
      </c>
      <c r="D100" s="423" t="e">
        <f>VLOOKUP(A100,Foundation!$B$8:$P$540,12, 0)</f>
        <v>#N/A</v>
      </c>
      <c r="E100" s="423" t="e">
        <f>VLOOKUP(A100,'Erection Compiled '!$B$2:$Q$516,10, 0)</f>
        <v>#N/A</v>
      </c>
      <c r="F100" s="423" t="e">
        <f>VLOOKUP(A100,Earthing!$B$7:$G$560,4, 0)</f>
        <v>#N/A</v>
      </c>
    </row>
    <row r="101" spans="1:6" hidden="1">
      <c r="A101" s="1102" t="s">
        <v>1239</v>
      </c>
      <c r="B101" s="1092" t="s">
        <v>168</v>
      </c>
      <c r="C101" s="423" t="e">
        <f>VLOOKUP(A101,Foundation!$B$8:$P$557,10, 0)</f>
        <v>#N/A</v>
      </c>
      <c r="D101" s="423" t="e">
        <f>VLOOKUP(A101,Foundation!$B$8:$P$540,12, 0)</f>
        <v>#N/A</v>
      </c>
      <c r="E101" s="423" t="e">
        <f>VLOOKUP(A101,'Erection Compiled '!$B$2:$Q$516,10, 0)</f>
        <v>#N/A</v>
      </c>
      <c r="F101" s="423" t="e">
        <f>VLOOKUP(A101,Earthing!$B$7:$G$560,4, 0)</f>
        <v>#N/A</v>
      </c>
    </row>
    <row r="102" spans="1:6" hidden="1">
      <c r="A102" s="1102" t="s">
        <v>1240</v>
      </c>
      <c r="B102" s="1092" t="s">
        <v>168</v>
      </c>
      <c r="C102" s="423" t="e">
        <f>VLOOKUP(A102,Foundation!$B$8:$P$557,10, 0)</f>
        <v>#N/A</v>
      </c>
      <c r="D102" s="423" t="e">
        <f>VLOOKUP(A102,Foundation!$B$8:$P$540,12, 0)</f>
        <v>#N/A</v>
      </c>
      <c r="E102" s="423" t="e">
        <f>VLOOKUP(A102,'Erection Compiled '!$B$2:$Q$516,10, 0)</f>
        <v>#N/A</v>
      </c>
      <c r="F102" s="423" t="e">
        <f>VLOOKUP(A102,Earthing!$B$7:$G$560,4, 0)</f>
        <v>#N/A</v>
      </c>
    </row>
    <row r="103" spans="1:6" hidden="1">
      <c r="A103" s="1102" t="s">
        <v>1241</v>
      </c>
      <c r="B103" s="1092" t="s">
        <v>168</v>
      </c>
      <c r="C103" s="423" t="e">
        <f>VLOOKUP(A103,Foundation!$B$8:$P$557,10, 0)</f>
        <v>#N/A</v>
      </c>
      <c r="D103" s="423" t="e">
        <f>VLOOKUP(A103,Foundation!$B$8:$P$540,12, 0)</f>
        <v>#N/A</v>
      </c>
      <c r="E103" s="423" t="e">
        <f>VLOOKUP(A103,'Erection Compiled '!$B$2:$Q$516,10, 0)</f>
        <v>#N/A</v>
      </c>
      <c r="F103" s="423" t="e">
        <f>VLOOKUP(A103,Earthing!$B$7:$G$560,4, 0)</f>
        <v>#N/A</v>
      </c>
    </row>
    <row r="104" spans="1:6" hidden="1">
      <c r="A104" s="1102" t="s">
        <v>1242</v>
      </c>
      <c r="B104" s="1092" t="s">
        <v>168</v>
      </c>
      <c r="C104" s="423" t="e">
        <f>VLOOKUP(A104,Foundation!$B$8:$P$557,10, 0)</f>
        <v>#N/A</v>
      </c>
      <c r="D104" s="423" t="e">
        <f>VLOOKUP(A104,Foundation!$B$8:$P$540,12, 0)</f>
        <v>#N/A</v>
      </c>
      <c r="E104" s="423" t="e">
        <f>VLOOKUP(A104,'Erection Compiled '!$B$2:$Q$516,10, 0)</f>
        <v>#N/A</v>
      </c>
      <c r="F104" s="423" t="e">
        <f>VLOOKUP(A104,Earthing!$B$7:$G$560,4, 0)</f>
        <v>#N/A</v>
      </c>
    </row>
    <row r="105" spans="1:6" hidden="1">
      <c r="A105" s="1102" t="s">
        <v>1243</v>
      </c>
      <c r="B105" s="1092" t="s">
        <v>171</v>
      </c>
      <c r="C105" s="423" t="e">
        <f>VLOOKUP(A105,Foundation!$B$8:$P$557,10, 0)</f>
        <v>#N/A</v>
      </c>
      <c r="D105" s="423" t="e">
        <f>VLOOKUP(A105,Foundation!$B$8:$P$540,12, 0)</f>
        <v>#N/A</v>
      </c>
      <c r="E105" s="423" t="e">
        <f>VLOOKUP(A105,'Erection Compiled '!$B$2:$Q$516,10, 0)</f>
        <v>#N/A</v>
      </c>
      <c r="F105" s="423" t="e">
        <f>VLOOKUP(A105,Earthing!$B$7:$G$560,4, 0)</f>
        <v>#N/A</v>
      </c>
    </row>
    <row r="106" spans="1:6" hidden="1">
      <c r="A106" s="1103" t="s">
        <v>1244</v>
      </c>
      <c r="B106" s="1092" t="s">
        <v>234</v>
      </c>
      <c r="C106" s="423" t="e">
        <f>VLOOKUP(A106,Foundation!$B$8:$P$557,10, 0)</f>
        <v>#N/A</v>
      </c>
      <c r="D106" s="423" t="e">
        <f>VLOOKUP(A106,Foundation!$B$8:$P$540,12, 0)</f>
        <v>#N/A</v>
      </c>
      <c r="E106" s="423" t="e">
        <f>VLOOKUP(A106,'Erection Compiled '!$B$2:$Q$516,10, 0)</f>
        <v>#N/A</v>
      </c>
      <c r="F106" s="423" t="e">
        <f>VLOOKUP(A106,Earthing!$B$7:$G$560,4, 0)</f>
        <v>#N/A</v>
      </c>
    </row>
    <row r="107" spans="1:6" hidden="1">
      <c r="A107" s="1102" t="s">
        <v>119</v>
      </c>
      <c r="B107" s="1092" t="s">
        <v>129</v>
      </c>
      <c r="C107" s="423" t="e">
        <f>VLOOKUP(A107,Foundation!$B$8:$P$557,10, 0)</f>
        <v>#N/A</v>
      </c>
      <c r="D107" s="423" t="e">
        <f>VLOOKUP(A107,Foundation!$B$8:$P$540,12, 0)</f>
        <v>#N/A</v>
      </c>
      <c r="E107" s="423" t="e">
        <f>VLOOKUP(A107,'Erection Compiled '!$B$2:$Q$516,10, 0)</f>
        <v>#N/A</v>
      </c>
      <c r="F107" s="423" t="e">
        <f>VLOOKUP(A107,Earthing!$B$7:$G$560,4, 0)</f>
        <v>#N/A</v>
      </c>
    </row>
    <row r="108" spans="1:6" hidden="1">
      <c r="A108" s="1102" t="s">
        <v>1245</v>
      </c>
      <c r="B108" s="1092" t="s">
        <v>168</v>
      </c>
      <c r="C108" s="423" t="e">
        <f>VLOOKUP(A108,Foundation!$B$8:$P$557,10, 0)</f>
        <v>#N/A</v>
      </c>
      <c r="D108" s="423" t="e">
        <f>VLOOKUP(A108,Foundation!$B$8:$P$540,12, 0)</f>
        <v>#N/A</v>
      </c>
      <c r="E108" s="423" t="e">
        <f>VLOOKUP(A108,'Erection Compiled '!$B$2:$Q$516,10, 0)</f>
        <v>#N/A</v>
      </c>
      <c r="F108" s="423" t="e">
        <f>VLOOKUP(A108,Earthing!$B$7:$G$560,4, 0)</f>
        <v>#N/A</v>
      </c>
    </row>
    <row r="109" spans="1:6" hidden="1">
      <c r="A109" s="1102" t="s">
        <v>1246</v>
      </c>
      <c r="B109" s="1092" t="s">
        <v>228</v>
      </c>
      <c r="C109" s="423" t="e">
        <f>VLOOKUP(A109,Foundation!$B$8:$P$557,10, 0)</f>
        <v>#N/A</v>
      </c>
      <c r="D109" s="423" t="e">
        <f>VLOOKUP(A109,Foundation!$B$8:$P$540,12, 0)</f>
        <v>#N/A</v>
      </c>
      <c r="E109" s="423" t="e">
        <f>VLOOKUP(A109,'Erection Compiled '!$B$2:$Q$516,10, 0)</f>
        <v>#N/A</v>
      </c>
      <c r="F109" s="423" t="e">
        <f>VLOOKUP(A109,Earthing!$B$7:$G$560,4, 0)</f>
        <v>#N/A</v>
      </c>
    </row>
    <row r="110" spans="1:6" hidden="1">
      <c r="A110" s="1102" t="s">
        <v>1842</v>
      </c>
      <c r="B110" s="1092" t="s">
        <v>174</v>
      </c>
      <c r="C110" s="423" t="e">
        <f>VLOOKUP(A110,Foundation!$B$8:$P$557,10, 0)</f>
        <v>#N/A</v>
      </c>
      <c r="D110" s="423" t="e">
        <f>VLOOKUP(A110,Foundation!$B$8:$P$540,12, 0)</f>
        <v>#N/A</v>
      </c>
      <c r="E110" s="423" t="e">
        <f>VLOOKUP(A110,'Erection Compiled '!$B$2:$Q$516,10, 0)</f>
        <v>#N/A</v>
      </c>
      <c r="F110" s="423" t="e">
        <f>VLOOKUP(A110,Earthing!$B$7:$G$560,4, 0)</f>
        <v>#N/A</v>
      </c>
    </row>
    <row r="111" spans="1:6" hidden="1">
      <c r="A111" s="1102" t="s">
        <v>120</v>
      </c>
      <c r="B111" s="1092" t="s">
        <v>111</v>
      </c>
      <c r="C111" s="423" t="e">
        <f>VLOOKUP(A111,Foundation!$B$8:$P$557,10, 0)</f>
        <v>#N/A</v>
      </c>
      <c r="D111" s="423" t="e">
        <f>VLOOKUP(A111,Foundation!$B$8:$P$540,12, 0)</f>
        <v>#N/A</v>
      </c>
      <c r="E111" s="423" t="e">
        <f>VLOOKUP(A111,'Erection Compiled '!$B$2:$Q$516,10, 0)</f>
        <v>#N/A</v>
      </c>
      <c r="F111" s="423" t="e">
        <f>VLOOKUP(A111,Earthing!$B$7:$G$560,4, 0)</f>
        <v>#N/A</v>
      </c>
    </row>
    <row r="112" spans="1:6" hidden="1">
      <c r="A112" s="1102" t="s">
        <v>1247</v>
      </c>
      <c r="B112" s="1092" t="s">
        <v>174</v>
      </c>
      <c r="C112" s="423" t="e">
        <f>VLOOKUP(A112,Foundation!$B$8:$P$557,10, 0)</f>
        <v>#N/A</v>
      </c>
      <c r="D112" s="423" t="e">
        <f>VLOOKUP(A112,Foundation!$B$8:$P$540,12, 0)</f>
        <v>#N/A</v>
      </c>
      <c r="E112" s="423" t="e">
        <f>VLOOKUP(A112,'Erection Compiled '!$B$2:$Q$516,10, 0)</f>
        <v>#N/A</v>
      </c>
      <c r="F112" s="423" t="e">
        <f>VLOOKUP(A112,Earthing!$B$7:$G$560,4, 0)</f>
        <v>#N/A</v>
      </c>
    </row>
    <row r="113" spans="1:6" hidden="1">
      <c r="A113" s="1102" t="s">
        <v>1248</v>
      </c>
      <c r="B113" s="1092" t="s">
        <v>168</v>
      </c>
      <c r="C113" s="423" t="e">
        <f>VLOOKUP(A113,Foundation!$B$8:$P$557,10, 0)</f>
        <v>#N/A</v>
      </c>
      <c r="D113" s="423" t="e">
        <f>VLOOKUP(A113,Foundation!$B$8:$P$540,12, 0)</f>
        <v>#N/A</v>
      </c>
      <c r="E113" s="423" t="e">
        <f>VLOOKUP(A113,'Erection Compiled '!$B$2:$Q$516,10, 0)</f>
        <v>#N/A</v>
      </c>
      <c r="F113" s="423" t="e">
        <f>VLOOKUP(A113,Earthing!$B$7:$G$560,4, 0)</f>
        <v>#N/A</v>
      </c>
    </row>
    <row r="114" spans="1:6" hidden="1">
      <c r="A114" s="1102" t="s">
        <v>1249</v>
      </c>
      <c r="B114" s="1092" t="s">
        <v>168</v>
      </c>
      <c r="C114" s="423" t="e">
        <f>VLOOKUP(A114,Foundation!$B$8:$P$557,10, 0)</f>
        <v>#N/A</v>
      </c>
      <c r="D114" s="423" t="e">
        <f>VLOOKUP(A114,Foundation!$B$8:$P$540,12, 0)</f>
        <v>#N/A</v>
      </c>
      <c r="E114" s="423" t="e">
        <f>VLOOKUP(A114,'Erection Compiled '!$B$2:$Q$516,10, 0)</f>
        <v>#N/A</v>
      </c>
      <c r="F114" s="423" t="e">
        <f>VLOOKUP(A114,Earthing!$B$7:$G$560,4, 0)</f>
        <v>#N/A</v>
      </c>
    </row>
    <row r="115" spans="1:6" hidden="1">
      <c r="A115" s="1102" t="s">
        <v>121</v>
      </c>
      <c r="B115" s="1092" t="s">
        <v>109</v>
      </c>
      <c r="C115" s="423" t="e">
        <f>VLOOKUP(A115,Foundation!$B$8:$P$557,10, 0)</f>
        <v>#N/A</v>
      </c>
      <c r="D115" s="423" t="e">
        <f>VLOOKUP(A115,Foundation!$B$8:$P$540,12, 0)</f>
        <v>#N/A</v>
      </c>
      <c r="E115" s="423" t="e">
        <f>VLOOKUP(A115,'Erection Compiled '!$B$2:$Q$516,10, 0)</f>
        <v>#N/A</v>
      </c>
      <c r="F115" s="423" t="e">
        <f>VLOOKUP(A115,Earthing!$B$7:$G$560,4, 0)</f>
        <v>#N/A</v>
      </c>
    </row>
    <row r="116" spans="1:6" hidden="1">
      <c r="A116" s="1104" t="s">
        <v>1250</v>
      </c>
      <c r="B116" s="1093" t="s">
        <v>234</v>
      </c>
      <c r="C116" s="423" t="e">
        <f>VLOOKUP(A116,Foundation!$B$8:$P$557,10, 0)</f>
        <v>#N/A</v>
      </c>
      <c r="D116" s="423" t="e">
        <f>VLOOKUP(A116,Foundation!$B$8:$P$540,12, 0)</f>
        <v>#N/A</v>
      </c>
      <c r="E116" s="423" t="e">
        <f>VLOOKUP(A116,'Erection Compiled '!$B$2:$Q$516,10, 0)</f>
        <v>#N/A</v>
      </c>
      <c r="F116" s="423" t="e">
        <f>VLOOKUP(A116,Earthing!$B$7:$G$560,4, 0)</f>
        <v>#N/A</v>
      </c>
    </row>
    <row r="117" spans="1:6" hidden="1">
      <c r="A117" s="1104" t="s">
        <v>1843</v>
      </c>
      <c r="B117" s="1093" t="s">
        <v>178</v>
      </c>
      <c r="C117" s="423" t="e">
        <f>VLOOKUP(A117,Foundation!$B$8:$P$557,10, 0)</f>
        <v>#N/A</v>
      </c>
      <c r="D117" s="423" t="e">
        <f>VLOOKUP(A117,Foundation!$B$8:$P$540,12, 0)</f>
        <v>#N/A</v>
      </c>
      <c r="E117" s="423" t="e">
        <f>VLOOKUP(A117,'Erection Compiled '!$B$2:$Q$516,10, 0)</f>
        <v>#N/A</v>
      </c>
      <c r="F117" s="423" t="e">
        <f>VLOOKUP(A117,Earthing!$B$7:$G$560,4, 0)</f>
        <v>#N/A</v>
      </c>
    </row>
    <row r="118" spans="1:6" hidden="1">
      <c r="A118" s="1104" t="s">
        <v>1619</v>
      </c>
      <c r="B118" s="1094" t="s">
        <v>1866</v>
      </c>
      <c r="C118" s="423" t="e">
        <f>VLOOKUP(A118,Foundation!$B$8:$P$557,10, 0)</f>
        <v>#N/A</v>
      </c>
      <c r="D118" s="423" t="e">
        <f>VLOOKUP(A118,Foundation!$B$8:$P$540,12, 0)</f>
        <v>#N/A</v>
      </c>
      <c r="E118" s="423" t="e">
        <f>VLOOKUP(A118,'Erection Compiled '!$B$2:$Q$516,10, 0)</f>
        <v>#N/A</v>
      </c>
      <c r="F118" s="423" t="e">
        <f>VLOOKUP(A118,Earthing!$B$7:$G$560,4, 0)</f>
        <v>#N/A</v>
      </c>
    </row>
    <row r="119" spans="1:6" hidden="1">
      <c r="A119" s="1104" t="s">
        <v>1621</v>
      </c>
      <c r="B119" s="1094" t="s">
        <v>1866</v>
      </c>
      <c r="C119" s="423" t="e">
        <f>VLOOKUP(A119,Foundation!$B$8:$P$557,10, 0)</f>
        <v>#N/A</v>
      </c>
      <c r="D119" s="423" t="e">
        <f>VLOOKUP(A119,Foundation!$B$8:$P$540,12, 0)</f>
        <v>#N/A</v>
      </c>
      <c r="E119" s="423" t="e">
        <f>VLOOKUP(A119,'Erection Compiled '!$B$2:$Q$516,10, 0)</f>
        <v>#N/A</v>
      </c>
      <c r="F119" s="423" t="e">
        <f>VLOOKUP(A119,Earthing!$B$7:$G$560,4, 0)</f>
        <v>#N/A</v>
      </c>
    </row>
    <row r="120" spans="1:6" hidden="1">
      <c r="A120" s="1104" t="s">
        <v>1844</v>
      </c>
      <c r="B120" s="1093" t="s">
        <v>105</v>
      </c>
      <c r="C120" s="423" t="e">
        <f>VLOOKUP(A120,Foundation!$B$8:$P$557,10, 0)</f>
        <v>#N/A</v>
      </c>
      <c r="D120" s="423" t="e">
        <f>VLOOKUP(A120,Foundation!$B$8:$P$540,12, 0)</f>
        <v>#N/A</v>
      </c>
      <c r="E120" s="423" t="e">
        <f>VLOOKUP(A120,'Erection Compiled '!$B$2:$Q$516,10, 0)</f>
        <v>#N/A</v>
      </c>
      <c r="F120" s="423" t="e">
        <f>VLOOKUP(A120,Earthing!$B$7:$G$560,4, 0)</f>
        <v>#N/A</v>
      </c>
    </row>
    <row r="121" spans="1:6" hidden="1">
      <c r="A121" s="1104" t="s">
        <v>122</v>
      </c>
      <c r="B121" s="1093" t="s">
        <v>109</v>
      </c>
      <c r="C121" s="423" t="e">
        <f>VLOOKUP(A121,Foundation!$B$8:$P$557,10, 0)</f>
        <v>#N/A</v>
      </c>
      <c r="D121" s="423" t="e">
        <f>VLOOKUP(A121,Foundation!$B$8:$P$540,12, 0)</f>
        <v>#N/A</v>
      </c>
      <c r="E121" s="423" t="e">
        <f>VLOOKUP(A121,'Erection Compiled '!$B$2:$Q$516,10, 0)</f>
        <v>#N/A</v>
      </c>
      <c r="F121" s="423" t="e">
        <f>VLOOKUP(A121,Earthing!$B$7:$G$560,4, 0)</f>
        <v>#N/A</v>
      </c>
    </row>
    <row r="122" spans="1:6" hidden="1">
      <c r="A122" s="1104" t="s">
        <v>1625</v>
      </c>
      <c r="B122" s="1093" t="s">
        <v>133</v>
      </c>
      <c r="C122" s="423" t="e">
        <f>VLOOKUP(A122,Foundation!$B$8:$P$557,10, 0)</f>
        <v>#N/A</v>
      </c>
      <c r="D122" s="423" t="e">
        <f>VLOOKUP(A122,Foundation!$B$8:$P$540,12, 0)</f>
        <v>#N/A</v>
      </c>
      <c r="E122" s="423" t="e">
        <f>VLOOKUP(A122,'Erection Compiled '!$B$2:$Q$516,10, 0)</f>
        <v>#N/A</v>
      </c>
      <c r="F122" s="423" t="e">
        <f>VLOOKUP(A122,Earthing!$B$7:$G$560,4, 0)</f>
        <v>#N/A</v>
      </c>
    </row>
    <row r="123" spans="1:6" hidden="1">
      <c r="A123" s="1104" t="s">
        <v>1252</v>
      </c>
      <c r="B123" s="1093" t="s">
        <v>168</v>
      </c>
      <c r="C123" s="423" t="e">
        <f>VLOOKUP(A123,Foundation!$B$8:$P$557,10, 0)</f>
        <v>#N/A</v>
      </c>
      <c r="D123" s="423" t="e">
        <f>VLOOKUP(A123,Foundation!$B$8:$P$540,12, 0)</f>
        <v>#N/A</v>
      </c>
      <c r="E123" s="423" t="e">
        <f>VLOOKUP(A123,'Erection Compiled '!$B$2:$Q$516,10, 0)</f>
        <v>#N/A</v>
      </c>
      <c r="F123" s="423" t="e">
        <f>VLOOKUP(A123,Earthing!$B$7:$G$560,4, 0)</f>
        <v>#N/A</v>
      </c>
    </row>
    <row r="124" spans="1:6" hidden="1">
      <c r="A124" s="1104" t="s">
        <v>1253</v>
      </c>
      <c r="B124" s="1093" t="s">
        <v>228</v>
      </c>
      <c r="C124" s="423" t="e">
        <f>VLOOKUP(A124,Foundation!$B$8:$P$557,10, 0)</f>
        <v>#N/A</v>
      </c>
      <c r="D124" s="423" t="e">
        <f>VLOOKUP(A124,Foundation!$B$8:$P$540,12, 0)</f>
        <v>#N/A</v>
      </c>
      <c r="E124" s="423" t="e">
        <f>VLOOKUP(A124,'Erection Compiled '!$B$2:$Q$516,10, 0)</f>
        <v>#N/A</v>
      </c>
      <c r="F124" s="423" t="e">
        <f>VLOOKUP(A124,Earthing!$B$7:$G$560,4, 0)</f>
        <v>#N/A</v>
      </c>
    </row>
    <row r="125" spans="1:6" hidden="1">
      <c r="A125" s="1104" t="s">
        <v>1792</v>
      </c>
      <c r="B125" s="1093" t="s">
        <v>101</v>
      </c>
      <c r="C125" s="423" t="e">
        <f>VLOOKUP(A125,Foundation!$B$8:$P$557,10, 0)</f>
        <v>#N/A</v>
      </c>
      <c r="D125" s="423" t="e">
        <f>VLOOKUP(A125,Foundation!$B$8:$P$540,12, 0)</f>
        <v>#N/A</v>
      </c>
      <c r="E125" s="423" t="e">
        <f>VLOOKUP(A125,'Erection Compiled '!$B$2:$Q$516,10, 0)</f>
        <v>#N/A</v>
      </c>
      <c r="F125" s="423" t="e">
        <f>VLOOKUP(A125,Earthing!$B$7:$G$560,4, 0)</f>
        <v>#N/A</v>
      </c>
    </row>
    <row r="126" spans="1:6" hidden="1">
      <c r="A126" s="1104" t="s">
        <v>1256</v>
      </c>
      <c r="B126" s="1093" t="s">
        <v>228</v>
      </c>
      <c r="C126" s="423" t="e">
        <f>VLOOKUP(A126,Foundation!$B$8:$P$557,10, 0)</f>
        <v>#N/A</v>
      </c>
      <c r="D126" s="423" t="e">
        <f>VLOOKUP(A126,Foundation!$B$8:$P$540,12, 0)</f>
        <v>#N/A</v>
      </c>
      <c r="E126" s="423" t="e">
        <f>VLOOKUP(A126,'Erection Compiled '!$B$2:$Q$516,10, 0)</f>
        <v>#N/A</v>
      </c>
      <c r="F126" s="423" t="e">
        <f>VLOOKUP(A126,Earthing!$B$7:$G$560,4, 0)</f>
        <v>#N/A</v>
      </c>
    </row>
    <row r="127" spans="1:6" hidden="1">
      <c r="A127" s="1104" t="s">
        <v>1257</v>
      </c>
      <c r="B127" s="1093" t="s">
        <v>168</v>
      </c>
      <c r="C127" s="423" t="e">
        <f>VLOOKUP(A127,Foundation!$B$8:$P$557,10, 0)</f>
        <v>#N/A</v>
      </c>
      <c r="D127" s="423" t="e">
        <f>VLOOKUP(A127,Foundation!$B$8:$P$540,12, 0)</f>
        <v>#N/A</v>
      </c>
      <c r="E127" s="423" t="e">
        <f>VLOOKUP(A127,'Erection Compiled '!$B$2:$Q$516,10, 0)</f>
        <v>#N/A</v>
      </c>
      <c r="F127" s="423" t="e">
        <f>VLOOKUP(A127,Earthing!$B$7:$G$560,4, 0)</f>
        <v>#N/A</v>
      </c>
    </row>
    <row r="128" spans="1:6" hidden="1">
      <c r="A128" s="1104" t="s">
        <v>1258</v>
      </c>
      <c r="B128" s="1093" t="s">
        <v>234</v>
      </c>
      <c r="C128" s="423" t="e">
        <f>VLOOKUP(A128,Foundation!$B$8:$P$557,10, 0)</f>
        <v>#N/A</v>
      </c>
      <c r="D128" s="423" t="e">
        <f>VLOOKUP(A128,Foundation!$B$8:$P$540,12, 0)</f>
        <v>#N/A</v>
      </c>
      <c r="E128" s="423" t="e">
        <f>VLOOKUP(A128,'Erection Compiled '!$B$2:$Q$516,10, 0)</f>
        <v>#N/A</v>
      </c>
      <c r="F128" s="423" t="e">
        <f>VLOOKUP(A128,Earthing!$B$7:$G$560,4, 0)</f>
        <v>#N/A</v>
      </c>
    </row>
    <row r="129" spans="1:6" hidden="1">
      <c r="A129" s="1104" t="s">
        <v>1794</v>
      </c>
      <c r="B129" s="1093" t="s">
        <v>174</v>
      </c>
      <c r="C129" s="423" t="e">
        <f>VLOOKUP(A129,Foundation!$B$8:$P$557,10, 0)</f>
        <v>#N/A</v>
      </c>
      <c r="D129" s="423" t="e">
        <f>VLOOKUP(A129,Foundation!$B$8:$P$540,12, 0)</f>
        <v>#N/A</v>
      </c>
      <c r="E129" s="423" t="e">
        <f>VLOOKUP(A129,'Erection Compiled '!$B$2:$Q$516,10, 0)</f>
        <v>#N/A</v>
      </c>
      <c r="F129" s="423" t="e">
        <f>VLOOKUP(A129,Earthing!$B$7:$G$560,4, 0)</f>
        <v>#N/A</v>
      </c>
    </row>
    <row r="130" spans="1:6" hidden="1">
      <c r="A130" s="1104" t="s">
        <v>624</v>
      </c>
      <c r="B130" s="1093" t="s">
        <v>171</v>
      </c>
      <c r="C130" s="423" t="e">
        <f>VLOOKUP(A130,Foundation!$B$8:$P$557,10, 0)</f>
        <v>#N/A</v>
      </c>
      <c r="D130" s="423" t="e">
        <f>VLOOKUP(A130,Foundation!$B$8:$P$540,12, 0)</f>
        <v>#N/A</v>
      </c>
      <c r="E130" s="423" t="e">
        <f>VLOOKUP(A130,'Erection Compiled '!$B$2:$Q$516,10, 0)</f>
        <v>#N/A</v>
      </c>
      <c r="F130" s="423" t="e">
        <f>VLOOKUP(A130,Earthing!$B$7:$G$560,4, 0)</f>
        <v>#N/A</v>
      </c>
    </row>
    <row r="131" spans="1:6" hidden="1">
      <c r="A131" s="1104" t="s">
        <v>124</v>
      </c>
      <c r="B131" s="1093" t="s">
        <v>118</v>
      </c>
      <c r="C131" s="423" t="e">
        <f>VLOOKUP(A131,Foundation!$B$8:$P$557,10, 0)</f>
        <v>#N/A</v>
      </c>
      <c r="D131" s="423" t="e">
        <f>VLOOKUP(A131,Foundation!$B$8:$P$540,12, 0)</f>
        <v>#N/A</v>
      </c>
      <c r="E131" s="423" t="e">
        <f>VLOOKUP(A131,'Erection Compiled '!$B$2:$Q$516,10, 0)</f>
        <v>#N/A</v>
      </c>
      <c r="F131" s="423" t="e">
        <f>VLOOKUP(A131,Earthing!$B$7:$G$560,4, 0)</f>
        <v>#N/A</v>
      </c>
    </row>
    <row r="132" spans="1:6" hidden="1">
      <c r="A132" s="1104" t="s">
        <v>629</v>
      </c>
      <c r="B132" s="1093" t="s">
        <v>228</v>
      </c>
      <c r="C132" s="423" t="e">
        <f>VLOOKUP(A132,Foundation!$B$8:$P$557,10, 0)</f>
        <v>#N/A</v>
      </c>
      <c r="D132" s="423" t="e">
        <f>VLOOKUP(A132,Foundation!$B$8:$P$540,12, 0)</f>
        <v>#N/A</v>
      </c>
      <c r="E132" s="423" t="e">
        <f>VLOOKUP(A132,'Erection Compiled '!$B$2:$Q$516,10, 0)</f>
        <v>#N/A</v>
      </c>
      <c r="F132" s="423" t="e">
        <f>VLOOKUP(A132,Earthing!$B$7:$G$560,4, 0)</f>
        <v>#N/A</v>
      </c>
    </row>
    <row r="133" spans="1:6" hidden="1">
      <c r="A133" s="1104" t="s">
        <v>630</v>
      </c>
      <c r="B133" s="1093" t="s">
        <v>234</v>
      </c>
      <c r="C133" s="423" t="e">
        <f>VLOOKUP(A133,Foundation!$B$8:$P$557,10, 0)</f>
        <v>#N/A</v>
      </c>
      <c r="D133" s="423" t="e">
        <f>VLOOKUP(A133,Foundation!$B$8:$P$540,12, 0)</f>
        <v>#N/A</v>
      </c>
      <c r="E133" s="423" t="e">
        <f>VLOOKUP(A133,'Erection Compiled '!$B$2:$Q$516,10, 0)</f>
        <v>#N/A</v>
      </c>
      <c r="F133" s="423" t="e">
        <f>VLOOKUP(A133,Earthing!$B$7:$G$560,4, 0)</f>
        <v>#N/A</v>
      </c>
    </row>
    <row r="134" spans="1:6" hidden="1">
      <c r="A134" s="1104" t="s">
        <v>1626</v>
      </c>
      <c r="B134" s="1093" t="s">
        <v>118</v>
      </c>
      <c r="C134" s="423" t="e">
        <f>VLOOKUP(A134,Foundation!$B$8:$P$557,10, 0)</f>
        <v>#N/A</v>
      </c>
      <c r="D134" s="423" t="e">
        <f>VLOOKUP(A134,Foundation!$B$8:$P$540,12, 0)</f>
        <v>#N/A</v>
      </c>
      <c r="E134" s="423" t="e">
        <f>VLOOKUP(A134,'Erection Compiled '!$B$2:$Q$516,10, 0)</f>
        <v>#N/A</v>
      </c>
      <c r="F134" s="423" t="e">
        <f>VLOOKUP(A134,Earthing!$B$7:$G$560,4, 0)</f>
        <v>#N/A</v>
      </c>
    </row>
    <row r="135" spans="1:6" hidden="1">
      <c r="A135" s="1104" t="s">
        <v>1797</v>
      </c>
      <c r="B135" s="1093" t="s">
        <v>101</v>
      </c>
      <c r="C135" s="423" t="e">
        <f>VLOOKUP(A135,Foundation!$B$8:$P$557,10, 0)</f>
        <v>#N/A</v>
      </c>
      <c r="D135" s="423" t="e">
        <f>VLOOKUP(A135,Foundation!$B$8:$P$540,12, 0)</f>
        <v>#N/A</v>
      </c>
      <c r="E135" s="423" t="e">
        <f>VLOOKUP(A135,'Erection Compiled '!$B$2:$Q$516,10, 0)</f>
        <v>#N/A</v>
      </c>
      <c r="F135" s="423" t="e">
        <f>VLOOKUP(A135,Earthing!$B$7:$G$560,4, 0)</f>
        <v>#N/A</v>
      </c>
    </row>
    <row r="136" spans="1:6" hidden="1">
      <c r="A136" s="1104" t="s">
        <v>632</v>
      </c>
      <c r="B136" s="1093" t="s">
        <v>168</v>
      </c>
      <c r="C136" s="423" t="e">
        <f>VLOOKUP(A136,Foundation!$B$8:$P$557,10, 0)</f>
        <v>#N/A</v>
      </c>
      <c r="D136" s="423" t="e">
        <f>VLOOKUP(A136,Foundation!$B$8:$P$540,12, 0)</f>
        <v>#N/A</v>
      </c>
      <c r="E136" s="423" t="e">
        <f>VLOOKUP(A136,'Erection Compiled '!$B$2:$Q$516,10, 0)</f>
        <v>#N/A</v>
      </c>
      <c r="F136" s="423" t="e">
        <f>VLOOKUP(A136,Earthing!$B$7:$G$560,4, 0)</f>
        <v>#N/A</v>
      </c>
    </row>
    <row r="137" spans="1:6" hidden="1">
      <c r="A137" s="1104" t="s">
        <v>633</v>
      </c>
      <c r="B137" s="1093" t="s">
        <v>168</v>
      </c>
      <c r="C137" s="423" t="e">
        <f>VLOOKUP(A137,Foundation!$B$8:$P$557,10, 0)</f>
        <v>#N/A</v>
      </c>
      <c r="D137" s="423" t="e">
        <f>VLOOKUP(A137,Foundation!$B$8:$P$540,12, 0)</f>
        <v>#N/A</v>
      </c>
      <c r="E137" s="423" t="e">
        <f>VLOOKUP(A137,'Erection Compiled '!$B$2:$Q$516,10, 0)</f>
        <v>#N/A</v>
      </c>
      <c r="F137" s="423" t="e">
        <f>VLOOKUP(A137,Earthing!$B$7:$G$560,4, 0)</f>
        <v>#N/A</v>
      </c>
    </row>
    <row r="138" spans="1:6" hidden="1">
      <c r="A138" s="1104" t="s">
        <v>634</v>
      </c>
      <c r="B138" s="1093" t="s">
        <v>168</v>
      </c>
      <c r="C138" s="423" t="e">
        <f>VLOOKUP(A138,Foundation!$B$8:$P$557,10, 0)</f>
        <v>#N/A</v>
      </c>
      <c r="D138" s="423" t="e">
        <f>VLOOKUP(A138,Foundation!$B$8:$P$540,12, 0)</f>
        <v>#N/A</v>
      </c>
      <c r="E138" s="423" t="e">
        <f>VLOOKUP(A138,'Erection Compiled '!$B$2:$Q$516,10, 0)</f>
        <v>#N/A</v>
      </c>
      <c r="F138" s="423" t="e">
        <f>VLOOKUP(A138,Earthing!$B$7:$G$560,4, 0)</f>
        <v>#N/A</v>
      </c>
    </row>
    <row r="139" spans="1:6" hidden="1">
      <c r="A139" s="1104" t="s">
        <v>125</v>
      </c>
      <c r="B139" s="1093" t="s">
        <v>109</v>
      </c>
      <c r="C139" s="423" t="e">
        <f>VLOOKUP(A139,Foundation!$B$8:$P$557,10, 0)</f>
        <v>#N/A</v>
      </c>
      <c r="D139" s="423" t="e">
        <f>VLOOKUP(A139,Foundation!$B$8:$P$540,12, 0)</f>
        <v>#N/A</v>
      </c>
      <c r="E139" s="423" t="e">
        <f>VLOOKUP(A139,'Erection Compiled '!$B$2:$Q$516,10, 0)</f>
        <v>#N/A</v>
      </c>
      <c r="F139" s="423" t="e">
        <f>VLOOKUP(A139,Earthing!$B$7:$G$560,4, 0)</f>
        <v>#N/A</v>
      </c>
    </row>
    <row r="140" spans="1:6" hidden="1">
      <c r="A140" s="1104" t="s">
        <v>1845</v>
      </c>
      <c r="B140" s="1093" t="s">
        <v>109</v>
      </c>
      <c r="C140" s="423" t="e">
        <f>VLOOKUP(A140,Foundation!$B$8:$P$557,10, 0)</f>
        <v>#N/A</v>
      </c>
      <c r="D140" s="423" t="e">
        <f>VLOOKUP(A140,Foundation!$B$8:$P$540,12, 0)</f>
        <v>#N/A</v>
      </c>
      <c r="E140" s="423" t="e">
        <f>VLOOKUP(A140,'Erection Compiled '!$B$2:$Q$516,10, 0)</f>
        <v>#N/A</v>
      </c>
      <c r="F140" s="423" t="e">
        <f>VLOOKUP(A140,Earthing!$B$7:$G$560,4, 0)</f>
        <v>#N/A</v>
      </c>
    </row>
    <row r="141" spans="1:6" hidden="1">
      <c r="A141" s="1104" t="s">
        <v>637</v>
      </c>
      <c r="B141" s="1093" t="s">
        <v>171</v>
      </c>
      <c r="C141" s="423" t="e">
        <f>VLOOKUP(A141,Foundation!$B$8:$P$557,10, 0)</f>
        <v>#N/A</v>
      </c>
      <c r="D141" s="423" t="e">
        <f>VLOOKUP(A141,Foundation!$B$8:$P$540,12, 0)</f>
        <v>#N/A</v>
      </c>
      <c r="E141" s="423" t="e">
        <f>VLOOKUP(A141,'Erection Compiled '!$B$2:$Q$516,10, 0)</f>
        <v>#N/A</v>
      </c>
      <c r="F141" s="423" t="e">
        <f>VLOOKUP(A141,Earthing!$B$7:$G$560,4, 0)</f>
        <v>#N/A</v>
      </c>
    </row>
    <row r="142" spans="1:6" hidden="1">
      <c r="A142" s="1104" t="s">
        <v>638</v>
      </c>
      <c r="B142" s="1093" t="s">
        <v>171</v>
      </c>
      <c r="C142" s="423" t="e">
        <f>VLOOKUP(A142,Foundation!$B$8:$P$557,10, 0)</f>
        <v>#N/A</v>
      </c>
      <c r="D142" s="423" t="e">
        <f>VLOOKUP(A142,Foundation!$B$8:$P$540,12, 0)</f>
        <v>#N/A</v>
      </c>
      <c r="E142" s="423" t="e">
        <f>VLOOKUP(A142,'Erection Compiled '!$B$2:$Q$516,10, 0)</f>
        <v>#N/A</v>
      </c>
      <c r="F142" s="423" t="e">
        <f>VLOOKUP(A142,Earthing!$B$7:$G$560,4, 0)</f>
        <v>#N/A</v>
      </c>
    </row>
    <row r="143" spans="1:6" hidden="1">
      <c r="A143" s="1104" t="s">
        <v>639</v>
      </c>
      <c r="B143" s="1093" t="s">
        <v>234</v>
      </c>
      <c r="C143" s="423" t="e">
        <f>VLOOKUP(A143,Foundation!$B$8:$P$557,10, 0)</f>
        <v>#N/A</v>
      </c>
      <c r="D143" s="423" t="e">
        <f>VLOOKUP(A143,Foundation!$B$8:$P$540,12, 0)</f>
        <v>#N/A</v>
      </c>
      <c r="E143" s="423" t="e">
        <f>VLOOKUP(A143,'Erection Compiled '!$B$2:$Q$516,10, 0)</f>
        <v>#N/A</v>
      </c>
      <c r="F143" s="423" t="e">
        <f>VLOOKUP(A143,Earthing!$B$7:$G$560,4, 0)</f>
        <v>#N/A</v>
      </c>
    </row>
    <row r="144" spans="1:6" hidden="1">
      <c r="A144" s="1104" t="s">
        <v>1846</v>
      </c>
      <c r="B144" s="1093" t="s">
        <v>105</v>
      </c>
      <c r="C144" s="423" t="e">
        <f>VLOOKUP(A144,Foundation!$B$8:$P$557,10, 0)</f>
        <v>#N/A</v>
      </c>
      <c r="D144" s="423" t="e">
        <f>VLOOKUP(A144,Foundation!$B$8:$P$540,12, 0)</f>
        <v>#N/A</v>
      </c>
      <c r="E144" s="423" t="e">
        <f>VLOOKUP(A144,'Erection Compiled '!$B$2:$Q$516,10, 0)</f>
        <v>#N/A</v>
      </c>
      <c r="F144" s="423" t="e">
        <f>VLOOKUP(A144,Earthing!$B$7:$G$560,4, 0)</f>
        <v>#N/A</v>
      </c>
    </row>
    <row r="145" spans="1:6" hidden="1">
      <c r="A145" s="1104" t="s">
        <v>1847</v>
      </c>
      <c r="B145" s="1093" t="s">
        <v>114</v>
      </c>
      <c r="C145" s="423" t="e">
        <f>VLOOKUP(A145,Foundation!$B$8:$P$557,10, 0)</f>
        <v>#N/A</v>
      </c>
      <c r="D145" s="423" t="e">
        <f>VLOOKUP(A145,Foundation!$B$8:$P$540,12, 0)</f>
        <v>#N/A</v>
      </c>
      <c r="E145" s="423" t="e">
        <f>VLOOKUP(A145,'Erection Compiled '!$B$2:$Q$516,10, 0)</f>
        <v>#N/A</v>
      </c>
      <c r="F145" s="423" t="e">
        <f>VLOOKUP(A145,Earthing!$B$7:$G$560,4, 0)</f>
        <v>#N/A</v>
      </c>
    </row>
    <row r="146" spans="1:6" hidden="1">
      <c r="A146" s="1104" t="s">
        <v>642</v>
      </c>
      <c r="B146" s="1093" t="s">
        <v>234</v>
      </c>
      <c r="C146" s="423" t="e">
        <f>VLOOKUP(A146,Foundation!$B$8:$P$557,10, 0)</f>
        <v>#N/A</v>
      </c>
      <c r="D146" s="423" t="e">
        <f>VLOOKUP(A146,Foundation!$B$8:$P$540,12, 0)</f>
        <v>#N/A</v>
      </c>
      <c r="E146" s="423" t="e">
        <f>VLOOKUP(A146,'Erection Compiled '!$B$2:$Q$516,10, 0)</f>
        <v>#N/A</v>
      </c>
      <c r="F146" s="423" t="e">
        <f>VLOOKUP(A146,Earthing!$B$7:$G$560,4, 0)</f>
        <v>#N/A</v>
      </c>
    </row>
    <row r="147" spans="1:6" hidden="1">
      <c r="A147" s="1104" t="s">
        <v>126</v>
      </c>
      <c r="B147" s="1093" t="s">
        <v>109</v>
      </c>
      <c r="C147" s="423" t="e">
        <f>VLOOKUP(A147,Foundation!$B$8:$P$557,10, 0)</f>
        <v>#N/A</v>
      </c>
      <c r="D147" s="423" t="e">
        <f>VLOOKUP(A147,Foundation!$B$8:$P$540,12, 0)</f>
        <v>#N/A</v>
      </c>
      <c r="E147" s="423" t="e">
        <f>VLOOKUP(A147,'Erection Compiled '!$B$2:$Q$516,10, 0)</f>
        <v>#N/A</v>
      </c>
      <c r="F147" s="423" t="e">
        <f>VLOOKUP(A147,Earthing!$B$7:$G$560,4, 0)</f>
        <v>#N/A</v>
      </c>
    </row>
    <row r="148" spans="1:6" hidden="1">
      <c r="A148" s="1104" t="s">
        <v>644</v>
      </c>
      <c r="B148" s="1093" t="s">
        <v>234</v>
      </c>
      <c r="C148" s="423" t="e">
        <f>VLOOKUP(A148,Foundation!$B$8:$P$557,10, 0)</f>
        <v>#N/A</v>
      </c>
      <c r="D148" s="423" t="e">
        <f>VLOOKUP(A148,Foundation!$B$8:$P$540,12, 0)</f>
        <v>#N/A</v>
      </c>
      <c r="E148" s="423" t="e">
        <f>VLOOKUP(A148,'Erection Compiled '!$B$2:$Q$516,10, 0)</f>
        <v>#N/A</v>
      </c>
      <c r="F148" s="423" t="e">
        <f>VLOOKUP(A148,Earthing!$B$7:$G$560,4, 0)</f>
        <v>#N/A</v>
      </c>
    </row>
    <row r="149" spans="1:6" hidden="1">
      <c r="A149" s="1104" t="s">
        <v>1803</v>
      </c>
      <c r="B149" s="1093" t="s">
        <v>114</v>
      </c>
      <c r="C149" s="423" t="e">
        <f>VLOOKUP(A149,Foundation!$B$8:$P$557,10, 0)</f>
        <v>#N/A</v>
      </c>
      <c r="D149" s="423" t="e">
        <f>VLOOKUP(A149,Foundation!$B$8:$P$540,12, 0)</f>
        <v>#N/A</v>
      </c>
      <c r="E149" s="423" t="e">
        <f>VLOOKUP(A149,'Erection Compiled '!$B$2:$Q$516,10, 0)</f>
        <v>#N/A</v>
      </c>
      <c r="F149" s="423" t="e">
        <f>VLOOKUP(A149,Earthing!$B$7:$G$560,4, 0)</f>
        <v>#N/A</v>
      </c>
    </row>
    <row r="150" spans="1:6" hidden="1">
      <c r="A150" s="1104" t="s">
        <v>646</v>
      </c>
      <c r="B150" s="1093" t="s">
        <v>234</v>
      </c>
      <c r="C150" s="423" t="e">
        <f>VLOOKUP(A150,Foundation!$B$8:$P$557,10, 0)</f>
        <v>#N/A</v>
      </c>
      <c r="D150" s="423" t="e">
        <f>VLOOKUP(A150,Foundation!$B$8:$P$540,12, 0)</f>
        <v>#N/A</v>
      </c>
      <c r="E150" s="423" t="e">
        <f>VLOOKUP(A150,'Erection Compiled '!$B$2:$Q$516,10, 0)</f>
        <v>#N/A</v>
      </c>
      <c r="F150" s="423" t="e">
        <f>VLOOKUP(A150,Earthing!$B$7:$G$560,4, 0)</f>
        <v>#N/A</v>
      </c>
    </row>
    <row r="151" spans="1:6" hidden="1">
      <c r="A151" s="1104" t="s">
        <v>647</v>
      </c>
      <c r="B151" s="1093" t="s">
        <v>168</v>
      </c>
      <c r="C151" s="423" t="e">
        <f>VLOOKUP(A151,Foundation!$B$8:$P$557,10, 0)</f>
        <v>#N/A</v>
      </c>
      <c r="D151" s="423" t="e">
        <f>VLOOKUP(A151,Foundation!$B$8:$P$540,12, 0)</f>
        <v>#N/A</v>
      </c>
      <c r="E151" s="423" t="e">
        <f>VLOOKUP(A151,'Erection Compiled '!$B$2:$Q$516,10, 0)</f>
        <v>#N/A</v>
      </c>
      <c r="F151" s="423" t="e">
        <f>VLOOKUP(A151,Earthing!$B$7:$G$560,4, 0)</f>
        <v>#N/A</v>
      </c>
    </row>
    <row r="152" spans="1:6" hidden="1">
      <c r="A152" s="1104" t="s">
        <v>1405</v>
      </c>
      <c r="B152" s="1093" t="s">
        <v>111</v>
      </c>
      <c r="C152" s="423" t="e">
        <f>VLOOKUP(A152,Foundation!$B$8:$P$557,10, 0)</f>
        <v>#N/A</v>
      </c>
      <c r="D152" s="423" t="e">
        <f>VLOOKUP(A152,Foundation!$B$8:$P$540,12, 0)</f>
        <v>#N/A</v>
      </c>
      <c r="E152" s="423" t="e">
        <f>VLOOKUP(A152,'Erection Compiled '!$B$2:$Q$516,10, 0)</f>
        <v>#N/A</v>
      </c>
      <c r="F152" s="423" t="e">
        <f>VLOOKUP(A152,Earthing!$B$7:$G$560,4, 0)</f>
        <v>#N/A</v>
      </c>
    </row>
    <row r="153" spans="1:6" hidden="1">
      <c r="A153" s="1104" t="s">
        <v>1804</v>
      </c>
      <c r="B153" s="1093" t="s">
        <v>111</v>
      </c>
      <c r="C153" s="423" t="e">
        <f>VLOOKUP(A153,Foundation!$B$8:$P$557,10, 0)</f>
        <v>#N/A</v>
      </c>
      <c r="D153" s="423" t="e">
        <f>VLOOKUP(A153,Foundation!$B$8:$P$540,12, 0)</f>
        <v>#N/A</v>
      </c>
      <c r="E153" s="423" t="e">
        <f>VLOOKUP(A153,'Erection Compiled '!$B$2:$Q$516,10, 0)</f>
        <v>#N/A</v>
      </c>
      <c r="F153" s="423" t="e">
        <f>VLOOKUP(A153,Earthing!$B$7:$G$560,4, 0)</f>
        <v>#N/A</v>
      </c>
    </row>
    <row r="154" spans="1:6" hidden="1">
      <c r="A154" s="1104" t="s">
        <v>127</v>
      </c>
      <c r="B154" s="1093" t="s">
        <v>105</v>
      </c>
      <c r="C154" s="423" t="e">
        <f>VLOOKUP(A154,Foundation!$B$8:$P$557,10, 0)</f>
        <v>#N/A</v>
      </c>
      <c r="D154" s="423" t="e">
        <f>VLOOKUP(A154,Foundation!$B$8:$P$540,12, 0)</f>
        <v>#N/A</v>
      </c>
      <c r="E154" s="423" t="e">
        <f>VLOOKUP(A154,'Erection Compiled '!$B$2:$Q$516,10, 0)</f>
        <v>#N/A</v>
      </c>
      <c r="F154" s="423" t="e">
        <f>VLOOKUP(A154,Earthing!$B$7:$G$560,4, 0)</f>
        <v>#N/A</v>
      </c>
    </row>
    <row r="155" spans="1:6" hidden="1">
      <c r="A155" s="1104" t="s">
        <v>651</v>
      </c>
      <c r="B155" s="1093" t="s">
        <v>153</v>
      </c>
      <c r="C155" s="423" t="e">
        <f>VLOOKUP(A155,Foundation!$B$8:$P$557,10, 0)</f>
        <v>#N/A</v>
      </c>
      <c r="D155" s="423" t="e">
        <f>VLOOKUP(A155,Foundation!$B$8:$P$540,12, 0)</f>
        <v>#N/A</v>
      </c>
      <c r="E155" s="423" t="e">
        <f>VLOOKUP(A155,'Erection Compiled '!$B$2:$Q$516,10, 0)</f>
        <v>#N/A</v>
      </c>
      <c r="F155" s="423" t="e">
        <f>VLOOKUP(A155,Earthing!$B$7:$G$560,4, 0)</f>
        <v>#N/A</v>
      </c>
    </row>
    <row r="156" spans="1:6" hidden="1">
      <c r="A156" s="1104" t="s">
        <v>652</v>
      </c>
      <c r="B156" s="1093" t="s">
        <v>171</v>
      </c>
      <c r="C156" s="423" t="e">
        <f>VLOOKUP(A156,Foundation!$B$8:$P$557,10, 0)</f>
        <v>#N/A</v>
      </c>
      <c r="D156" s="423" t="e">
        <f>VLOOKUP(A156,Foundation!$B$8:$P$540,12, 0)</f>
        <v>#N/A</v>
      </c>
      <c r="E156" s="423" t="e">
        <f>VLOOKUP(A156,'Erection Compiled '!$B$2:$Q$516,10, 0)</f>
        <v>#N/A</v>
      </c>
      <c r="F156" s="423" t="e">
        <f>VLOOKUP(A156,Earthing!$B$7:$G$560,4, 0)</f>
        <v>#N/A</v>
      </c>
    </row>
    <row r="157" spans="1:6" hidden="1">
      <c r="A157" s="1104" t="s">
        <v>653</v>
      </c>
      <c r="B157" s="1093" t="s">
        <v>234</v>
      </c>
      <c r="C157" s="423" t="e">
        <f>VLOOKUP(A157,Foundation!$B$8:$P$557,10, 0)</f>
        <v>#N/A</v>
      </c>
      <c r="D157" s="423" t="e">
        <f>VLOOKUP(A157,Foundation!$B$8:$P$540,12, 0)</f>
        <v>#N/A</v>
      </c>
      <c r="E157" s="423" t="e">
        <f>VLOOKUP(A157,'Erection Compiled '!$B$2:$Q$516,10, 0)</f>
        <v>#N/A</v>
      </c>
      <c r="F157" s="423" t="e">
        <f>VLOOKUP(A157,Earthing!$B$7:$G$560,4, 0)</f>
        <v>#N/A</v>
      </c>
    </row>
    <row r="158" spans="1:6" hidden="1">
      <c r="A158" s="1104" t="s">
        <v>1627</v>
      </c>
      <c r="B158" s="1093" t="s">
        <v>168</v>
      </c>
      <c r="C158" s="423" t="e">
        <f>VLOOKUP(A158,Foundation!$B$8:$P$557,10, 0)</f>
        <v>#N/A</v>
      </c>
      <c r="D158" s="423" t="e">
        <f>VLOOKUP(A158,Foundation!$B$8:$P$540,12, 0)</f>
        <v>#N/A</v>
      </c>
      <c r="E158" s="423" t="e">
        <f>VLOOKUP(A158,'Erection Compiled '!$B$2:$Q$516,10, 0)</f>
        <v>#N/A</v>
      </c>
      <c r="F158" s="423" t="e">
        <f>VLOOKUP(A158,Earthing!$B$7:$G$560,4, 0)</f>
        <v>#N/A</v>
      </c>
    </row>
    <row r="159" spans="1:6" hidden="1">
      <c r="A159" s="1104" t="s">
        <v>1628</v>
      </c>
      <c r="B159" s="1093" t="s">
        <v>234</v>
      </c>
      <c r="C159" s="423" t="e">
        <f>VLOOKUP(A159,Foundation!$B$8:$P$557,10, 0)</f>
        <v>#N/A</v>
      </c>
      <c r="D159" s="423" t="e">
        <f>VLOOKUP(A159,Foundation!$B$8:$P$540,12, 0)</f>
        <v>#N/A</v>
      </c>
      <c r="E159" s="423" t="e">
        <f>VLOOKUP(A159,'Erection Compiled '!$B$2:$Q$516,10, 0)</f>
        <v>#N/A</v>
      </c>
      <c r="F159" s="423" t="e">
        <f>VLOOKUP(A159,Earthing!$B$7:$G$560,4, 0)</f>
        <v>#N/A</v>
      </c>
    </row>
    <row r="160" spans="1:6" hidden="1">
      <c r="A160" s="1104" t="s">
        <v>1805</v>
      </c>
      <c r="B160" s="1093" t="s">
        <v>174</v>
      </c>
      <c r="C160" s="423" t="e">
        <f>VLOOKUP(A160,Foundation!$B$8:$P$557,10, 0)</f>
        <v>#N/A</v>
      </c>
      <c r="D160" s="423" t="e">
        <f>VLOOKUP(A160,Foundation!$B$8:$P$540,12, 0)</f>
        <v>#N/A</v>
      </c>
      <c r="E160" s="423" t="e">
        <f>VLOOKUP(A160,'Erection Compiled '!$B$2:$Q$516,10, 0)</f>
        <v>#N/A</v>
      </c>
      <c r="F160" s="423" t="e">
        <f>VLOOKUP(A160,Earthing!$B$7:$G$560,4, 0)</f>
        <v>#N/A</v>
      </c>
    </row>
    <row r="161" spans="1:6" hidden="1">
      <c r="A161" s="1104" t="s">
        <v>655</v>
      </c>
      <c r="B161" s="1093" t="s">
        <v>228</v>
      </c>
      <c r="C161" s="423" t="e">
        <f>VLOOKUP(A161,Foundation!$B$8:$P$557,10, 0)</f>
        <v>#N/A</v>
      </c>
      <c r="D161" s="423" t="e">
        <f>VLOOKUP(A161,Foundation!$B$8:$P$540,12, 0)</f>
        <v>#N/A</v>
      </c>
      <c r="E161" s="423" t="e">
        <f>VLOOKUP(A161,'Erection Compiled '!$B$2:$Q$516,10, 0)</f>
        <v>#N/A</v>
      </c>
      <c r="F161" s="423" t="e">
        <f>VLOOKUP(A161,Earthing!$B$7:$G$560,4, 0)</f>
        <v>#N/A</v>
      </c>
    </row>
    <row r="162" spans="1:6" hidden="1">
      <c r="A162" s="1104" t="s">
        <v>656</v>
      </c>
      <c r="B162" s="1093" t="s">
        <v>168</v>
      </c>
      <c r="C162" s="423" t="e">
        <f>VLOOKUP(A162,Foundation!$B$8:$P$557,10, 0)</f>
        <v>#N/A</v>
      </c>
      <c r="D162" s="423" t="e">
        <f>VLOOKUP(A162,Foundation!$B$8:$P$540,12, 0)</f>
        <v>#N/A</v>
      </c>
      <c r="E162" s="423" t="e">
        <f>VLOOKUP(A162,'Erection Compiled '!$B$2:$Q$516,10, 0)</f>
        <v>#N/A</v>
      </c>
      <c r="F162" s="423" t="e">
        <f>VLOOKUP(A162,Earthing!$B$7:$G$560,4, 0)</f>
        <v>#N/A</v>
      </c>
    </row>
    <row r="163" spans="1:6" hidden="1">
      <c r="A163" s="1104" t="s">
        <v>657</v>
      </c>
      <c r="B163" s="1093" t="s">
        <v>168</v>
      </c>
      <c r="C163" s="423" t="e">
        <f>VLOOKUP(A163,Foundation!$B$8:$P$557,10, 0)</f>
        <v>#N/A</v>
      </c>
      <c r="D163" s="423" t="e">
        <f>VLOOKUP(A163,Foundation!$B$8:$P$540,12, 0)</f>
        <v>#N/A</v>
      </c>
      <c r="E163" s="423" t="e">
        <f>VLOOKUP(A163,'Erection Compiled '!$B$2:$Q$516,10, 0)</f>
        <v>#N/A</v>
      </c>
      <c r="F163" s="423" t="e">
        <f>VLOOKUP(A163,Earthing!$B$7:$G$560,4, 0)</f>
        <v>#N/A</v>
      </c>
    </row>
    <row r="164" spans="1:6" hidden="1">
      <c r="A164" s="1104" t="s">
        <v>658</v>
      </c>
      <c r="B164" s="1093" t="s">
        <v>228</v>
      </c>
      <c r="C164" s="423" t="e">
        <f>VLOOKUP(A164,Foundation!$B$8:$P$557,10, 0)</f>
        <v>#N/A</v>
      </c>
      <c r="D164" s="423" t="e">
        <f>VLOOKUP(A164,Foundation!$B$8:$P$540,12, 0)</f>
        <v>#N/A</v>
      </c>
      <c r="E164" s="423" t="e">
        <f>VLOOKUP(A164,'Erection Compiled '!$B$2:$Q$516,10, 0)</f>
        <v>#N/A</v>
      </c>
      <c r="F164" s="423" t="e">
        <f>VLOOKUP(A164,Earthing!$B$7:$G$560,4, 0)</f>
        <v>#N/A</v>
      </c>
    </row>
    <row r="165" spans="1:6" hidden="1">
      <c r="A165" s="1104" t="s">
        <v>128</v>
      </c>
      <c r="B165" s="1093" t="s">
        <v>129</v>
      </c>
      <c r="C165" s="423" t="e">
        <f>VLOOKUP(A165,Foundation!$B$8:$P$557,10, 0)</f>
        <v>#N/A</v>
      </c>
      <c r="D165" s="423" t="e">
        <f>VLOOKUP(A165,Foundation!$B$8:$P$540,12, 0)</f>
        <v>#N/A</v>
      </c>
      <c r="E165" s="423" t="e">
        <f>VLOOKUP(A165,'Erection Compiled '!$B$2:$Q$516,10, 0)</f>
        <v>#N/A</v>
      </c>
      <c r="F165" s="423" t="e">
        <f>VLOOKUP(A165,Earthing!$B$7:$G$560,4, 0)</f>
        <v>#N/A</v>
      </c>
    </row>
    <row r="166" spans="1:6" hidden="1">
      <c r="A166" s="1104" t="s">
        <v>661</v>
      </c>
      <c r="B166" s="1093" t="s">
        <v>153</v>
      </c>
      <c r="C166" s="423" t="e">
        <f>VLOOKUP(A166,Foundation!$B$8:$P$557,10, 0)</f>
        <v>#N/A</v>
      </c>
      <c r="D166" s="423" t="e">
        <f>VLOOKUP(A166,Foundation!$B$8:$P$540,12, 0)</f>
        <v>#N/A</v>
      </c>
      <c r="E166" s="423" t="e">
        <f>VLOOKUP(A166,'Erection Compiled '!$B$2:$Q$516,10, 0)</f>
        <v>#N/A</v>
      </c>
      <c r="F166" s="423" t="e">
        <f>VLOOKUP(A166,Earthing!$B$7:$G$560,4, 0)</f>
        <v>#N/A</v>
      </c>
    </row>
    <row r="167" spans="1:6" hidden="1">
      <c r="A167" s="1104" t="s">
        <v>662</v>
      </c>
      <c r="B167" s="1093" t="s">
        <v>228</v>
      </c>
      <c r="C167" s="423" t="e">
        <f>VLOOKUP(A167,Foundation!$B$8:$P$557,10, 0)</f>
        <v>#N/A</v>
      </c>
      <c r="D167" s="423" t="e">
        <f>VLOOKUP(A167,Foundation!$B$8:$P$540,12, 0)</f>
        <v>#N/A</v>
      </c>
      <c r="E167" s="423" t="e">
        <f>VLOOKUP(A167,'Erection Compiled '!$B$2:$Q$516,10, 0)</f>
        <v>#N/A</v>
      </c>
      <c r="F167" s="423" t="e">
        <f>VLOOKUP(A167,Earthing!$B$7:$G$560,4, 0)</f>
        <v>#N/A</v>
      </c>
    </row>
    <row r="168" spans="1:6" hidden="1">
      <c r="A168" s="1104" t="s">
        <v>1848</v>
      </c>
      <c r="B168" s="1093" t="s">
        <v>105</v>
      </c>
      <c r="C168" s="423" t="e">
        <f>VLOOKUP(A168,Foundation!$B$8:$P$557,10, 0)</f>
        <v>#N/A</v>
      </c>
      <c r="D168" s="423" t="e">
        <f>VLOOKUP(A168,Foundation!$B$8:$P$540,12, 0)</f>
        <v>#N/A</v>
      </c>
      <c r="E168" s="423" t="e">
        <f>VLOOKUP(A168,'Erection Compiled '!$B$2:$Q$516,10, 0)</f>
        <v>#N/A</v>
      </c>
      <c r="F168" s="423" t="e">
        <f>VLOOKUP(A168,Earthing!$B$7:$G$560,4, 0)</f>
        <v>#N/A</v>
      </c>
    </row>
    <row r="169" spans="1:6" hidden="1">
      <c r="A169" s="1104" t="s">
        <v>664</v>
      </c>
      <c r="B169" s="1093" t="s">
        <v>234</v>
      </c>
      <c r="C169" s="423" t="e">
        <f>VLOOKUP(A169,Foundation!$B$8:$P$557,10, 0)</f>
        <v>#N/A</v>
      </c>
      <c r="D169" s="423" t="e">
        <f>VLOOKUP(A169,Foundation!$B$8:$P$540,12, 0)</f>
        <v>#N/A</v>
      </c>
      <c r="E169" s="423" t="e">
        <f>VLOOKUP(A169,'Erection Compiled '!$B$2:$Q$516,10, 0)</f>
        <v>#N/A</v>
      </c>
      <c r="F169" s="423" t="e">
        <f>VLOOKUP(A169,Earthing!$B$7:$G$560,4, 0)</f>
        <v>#N/A</v>
      </c>
    </row>
    <row r="170" spans="1:6" hidden="1">
      <c r="A170" s="1104" t="s">
        <v>665</v>
      </c>
      <c r="B170" s="1093" t="s">
        <v>168</v>
      </c>
      <c r="C170" s="423" t="e">
        <f>VLOOKUP(A170,Foundation!$B$8:$P$557,10, 0)</f>
        <v>#N/A</v>
      </c>
      <c r="D170" s="423" t="e">
        <f>VLOOKUP(A170,Foundation!$B$8:$P$540,12, 0)</f>
        <v>#N/A</v>
      </c>
      <c r="E170" s="423" t="e">
        <f>VLOOKUP(A170,'Erection Compiled '!$B$2:$Q$516,10, 0)</f>
        <v>#N/A</v>
      </c>
      <c r="F170" s="423" t="e">
        <f>VLOOKUP(A170,Earthing!$B$7:$G$560,4, 0)</f>
        <v>#N/A</v>
      </c>
    </row>
    <row r="171" spans="1:6" hidden="1">
      <c r="A171" s="1104" t="s">
        <v>666</v>
      </c>
      <c r="B171" s="1093" t="s">
        <v>234</v>
      </c>
      <c r="C171" s="423" t="e">
        <f>VLOOKUP(A171,Foundation!$B$8:$P$557,10, 0)</f>
        <v>#N/A</v>
      </c>
      <c r="D171" s="423" t="e">
        <f>VLOOKUP(A171,Foundation!$B$8:$P$540,12, 0)</f>
        <v>#N/A</v>
      </c>
      <c r="E171" s="423" t="e">
        <f>VLOOKUP(A171,'Erection Compiled '!$B$2:$Q$516,10, 0)</f>
        <v>#N/A</v>
      </c>
      <c r="F171" s="423" t="e">
        <f>VLOOKUP(A171,Earthing!$B$7:$G$560,4, 0)</f>
        <v>#N/A</v>
      </c>
    </row>
    <row r="172" spans="1:6" hidden="1">
      <c r="A172" s="1104" t="s">
        <v>1831</v>
      </c>
      <c r="B172" s="1093" t="s">
        <v>123</v>
      </c>
      <c r="C172" s="423" t="e">
        <f>VLOOKUP(A172,Foundation!$B$8:$P$557,10, 0)</f>
        <v>#N/A</v>
      </c>
      <c r="D172" s="423" t="e">
        <f>VLOOKUP(A172,Foundation!$B$8:$P$540,12, 0)</f>
        <v>#N/A</v>
      </c>
      <c r="E172" s="423" t="e">
        <f>VLOOKUP(A172,'Erection Compiled '!$B$2:$Q$516,10, 0)</f>
        <v>#N/A</v>
      </c>
      <c r="F172" s="423" t="e">
        <f>VLOOKUP(A172,Earthing!$B$7:$G$560,4, 0)</f>
        <v>#N/A</v>
      </c>
    </row>
    <row r="173" spans="1:6" hidden="1">
      <c r="A173" s="1104" t="s">
        <v>668</v>
      </c>
      <c r="B173" s="1093" t="s">
        <v>234</v>
      </c>
      <c r="C173" s="423" t="e">
        <f>VLOOKUP(A173,Foundation!$B$8:$P$557,10, 0)</f>
        <v>#N/A</v>
      </c>
      <c r="D173" s="423" t="e">
        <f>VLOOKUP(A173,Foundation!$B$8:$P$540,12, 0)</f>
        <v>#N/A</v>
      </c>
      <c r="E173" s="423" t="e">
        <f>VLOOKUP(A173,'Erection Compiled '!$B$2:$Q$516,10, 0)</f>
        <v>#N/A</v>
      </c>
      <c r="F173" s="423" t="e">
        <f>VLOOKUP(A173,Earthing!$B$7:$G$560,4, 0)</f>
        <v>#N/A</v>
      </c>
    </row>
    <row r="174" spans="1:6" hidden="1">
      <c r="A174" s="1104" t="s">
        <v>669</v>
      </c>
      <c r="B174" s="1093" t="s">
        <v>1259</v>
      </c>
      <c r="C174" s="423" t="e">
        <f>VLOOKUP(A174,Foundation!$B$8:$P$557,10, 0)</f>
        <v>#N/A</v>
      </c>
      <c r="D174" s="423" t="e">
        <f>VLOOKUP(A174,Foundation!$B$8:$P$540,12, 0)</f>
        <v>#N/A</v>
      </c>
      <c r="E174" s="423" t="e">
        <f>VLOOKUP(A174,'Erection Compiled '!$B$2:$Q$516,10, 0)</f>
        <v>#N/A</v>
      </c>
      <c r="F174" s="423" t="e">
        <f>VLOOKUP(A174,Earthing!$B$7:$G$560,4, 0)</f>
        <v>#N/A</v>
      </c>
    </row>
    <row r="175" spans="1:6" hidden="1">
      <c r="A175" s="1104" t="s">
        <v>670</v>
      </c>
      <c r="B175" s="1093" t="s">
        <v>234</v>
      </c>
      <c r="C175" s="423" t="e">
        <f>VLOOKUP(A175,Foundation!$B$8:$P$557,10, 0)</f>
        <v>#N/A</v>
      </c>
      <c r="D175" s="423" t="e">
        <f>VLOOKUP(A175,Foundation!$B$8:$P$540,12, 0)</f>
        <v>#N/A</v>
      </c>
      <c r="E175" s="423" t="e">
        <f>VLOOKUP(A175,'Erection Compiled '!$B$2:$Q$516,10, 0)</f>
        <v>#N/A</v>
      </c>
      <c r="F175" s="423" t="e">
        <f>VLOOKUP(A175,Earthing!$B$7:$G$560,4, 0)</f>
        <v>#N/A</v>
      </c>
    </row>
    <row r="176" spans="1:6" hidden="1">
      <c r="A176" s="1104" t="s">
        <v>671</v>
      </c>
      <c r="B176" s="1093" t="s">
        <v>234</v>
      </c>
      <c r="C176" s="423" t="e">
        <f>VLOOKUP(A176,Foundation!$B$8:$P$557,10, 0)</f>
        <v>#N/A</v>
      </c>
      <c r="D176" s="423" t="e">
        <f>VLOOKUP(A176,Foundation!$B$8:$P$540,12, 0)</f>
        <v>#N/A</v>
      </c>
      <c r="E176" s="423" t="e">
        <f>VLOOKUP(A176,'Erection Compiled '!$B$2:$Q$516,10, 0)</f>
        <v>#N/A</v>
      </c>
      <c r="F176" s="423" t="e">
        <f>VLOOKUP(A176,Earthing!$B$7:$G$560,4, 0)</f>
        <v>#N/A</v>
      </c>
    </row>
    <row r="177" spans="1:6" hidden="1">
      <c r="A177" s="1104" t="s">
        <v>672</v>
      </c>
      <c r="B177" s="1093" t="s">
        <v>168</v>
      </c>
      <c r="C177" s="423" t="e">
        <f>VLOOKUP(A177,Foundation!$B$8:$P$557,10, 0)</f>
        <v>#N/A</v>
      </c>
      <c r="D177" s="423" t="e">
        <f>VLOOKUP(A177,Foundation!$B$8:$P$540,12, 0)</f>
        <v>#N/A</v>
      </c>
      <c r="E177" s="423" t="e">
        <f>VLOOKUP(A177,'Erection Compiled '!$B$2:$Q$516,10, 0)</f>
        <v>#N/A</v>
      </c>
      <c r="F177" s="423" t="e">
        <f>VLOOKUP(A177,Earthing!$B$7:$G$560,4, 0)</f>
        <v>#N/A</v>
      </c>
    </row>
    <row r="178" spans="1:6" hidden="1">
      <c r="A178" s="1104" t="s">
        <v>673</v>
      </c>
      <c r="B178" s="1093" t="s">
        <v>171</v>
      </c>
      <c r="C178" s="423" t="e">
        <f>VLOOKUP(A178,Foundation!$B$8:$P$557,10, 0)</f>
        <v>#N/A</v>
      </c>
      <c r="D178" s="423" t="e">
        <f>VLOOKUP(A178,Foundation!$B$8:$P$540,12, 0)</f>
        <v>#N/A</v>
      </c>
      <c r="E178" s="423" t="e">
        <f>VLOOKUP(A178,'Erection Compiled '!$B$2:$Q$516,10, 0)</f>
        <v>#N/A</v>
      </c>
      <c r="F178" s="423" t="e">
        <f>VLOOKUP(A178,Earthing!$B$7:$G$560,4, 0)</f>
        <v>#N/A</v>
      </c>
    </row>
    <row r="179" spans="1:6" hidden="1">
      <c r="A179" s="1104" t="s">
        <v>674</v>
      </c>
      <c r="B179" s="1093" t="s">
        <v>168</v>
      </c>
      <c r="C179" s="423" t="e">
        <f>VLOOKUP(A179,Foundation!$B$8:$P$557,10, 0)</f>
        <v>#N/A</v>
      </c>
      <c r="D179" s="423" t="e">
        <f>VLOOKUP(A179,Foundation!$B$8:$P$540,12, 0)</f>
        <v>#N/A</v>
      </c>
      <c r="E179" s="423" t="e">
        <f>VLOOKUP(A179,'Erection Compiled '!$B$2:$Q$516,10, 0)</f>
        <v>#N/A</v>
      </c>
      <c r="F179" s="423" t="e">
        <f>VLOOKUP(A179,Earthing!$B$7:$G$560,4, 0)</f>
        <v>#N/A</v>
      </c>
    </row>
    <row r="180" spans="1:6" hidden="1">
      <c r="A180" s="1104" t="s">
        <v>130</v>
      </c>
      <c r="B180" s="1093" t="s">
        <v>114</v>
      </c>
      <c r="C180" s="423" t="e">
        <f>VLOOKUP(A180,Foundation!$B$8:$P$557,10, 0)</f>
        <v>#N/A</v>
      </c>
      <c r="D180" s="423" t="e">
        <f>VLOOKUP(A180,Foundation!$B$8:$P$540,12, 0)</f>
        <v>#N/A</v>
      </c>
      <c r="E180" s="423" t="e">
        <f>VLOOKUP(A180,'Erection Compiled '!$B$2:$Q$516,10, 0)</f>
        <v>#N/A</v>
      </c>
      <c r="F180" s="423" t="e">
        <f>VLOOKUP(A180,Earthing!$B$7:$G$560,4, 0)</f>
        <v>#N/A</v>
      </c>
    </row>
    <row r="181" spans="1:6" hidden="1">
      <c r="A181" s="1104" t="s">
        <v>131</v>
      </c>
      <c r="B181" s="1093" t="s">
        <v>118</v>
      </c>
      <c r="C181" s="423" t="e">
        <f>VLOOKUP(A181,Foundation!$B$8:$P$557,10, 0)</f>
        <v>#N/A</v>
      </c>
      <c r="D181" s="423" t="e">
        <f>VLOOKUP(A181,Foundation!$B$8:$P$540,12, 0)</f>
        <v>#N/A</v>
      </c>
      <c r="E181" s="423" t="e">
        <f>VLOOKUP(A181,'Erection Compiled '!$B$2:$Q$516,10, 0)</f>
        <v>#N/A</v>
      </c>
      <c r="F181" s="423" t="e">
        <f>VLOOKUP(A181,Earthing!$B$7:$G$560,4, 0)</f>
        <v>#N/A</v>
      </c>
    </row>
    <row r="182" spans="1:6" hidden="1">
      <c r="A182" s="1104" t="s">
        <v>677</v>
      </c>
      <c r="B182" s="1093" t="s">
        <v>234</v>
      </c>
      <c r="C182" s="423" t="e">
        <f>VLOOKUP(A182,Foundation!$B$8:$P$557,10, 0)</f>
        <v>#N/A</v>
      </c>
      <c r="D182" s="423" t="e">
        <f>VLOOKUP(A182,Foundation!$B$8:$P$540,12, 0)</f>
        <v>#N/A</v>
      </c>
      <c r="E182" s="423" t="e">
        <f>VLOOKUP(A182,'Erection Compiled '!$B$2:$Q$516,10, 0)</f>
        <v>#N/A</v>
      </c>
      <c r="F182" s="423" t="e">
        <f>VLOOKUP(A182,Earthing!$B$7:$G$560,4, 0)</f>
        <v>#N/A</v>
      </c>
    </row>
    <row r="183" spans="1:6" hidden="1">
      <c r="A183" s="1105" t="s">
        <v>1849</v>
      </c>
      <c r="B183" s="1095" t="s">
        <v>133</v>
      </c>
      <c r="C183" s="423" t="e">
        <f>VLOOKUP(A183,Foundation!$B$8:$P$557,10, 0)</f>
        <v>#N/A</v>
      </c>
      <c r="D183" s="423" t="e">
        <f>VLOOKUP(A183,Foundation!$B$8:$P$540,12, 0)</f>
        <v>#N/A</v>
      </c>
      <c r="E183" s="423" t="e">
        <f>VLOOKUP(A183,'Erection Compiled '!$B$2:$Q$516,10, 0)</f>
        <v>#N/A</v>
      </c>
      <c r="F183" s="423" t="e">
        <f>VLOOKUP(A183,Earthing!$B$7:$G$560,4, 0)</f>
        <v>#N/A</v>
      </c>
    </row>
    <row r="184" spans="1:6" hidden="1">
      <c r="A184" s="1105" t="s">
        <v>679</v>
      </c>
      <c r="B184" s="1095" t="s">
        <v>168</v>
      </c>
      <c r="C184" s="423" t="str">
        <f>VLOOKUP(A184,Foundation!$B$8:$P$557,10, 0)</f>
        <v>Sandy</v>
      </c>
      <c r="D184" s="423">
        <f>VLOOKUP(A184,Foundation!$B$8:$P$540,12, 0)</f>
        <v>0</v>
      </c>
      <c r="E184" s="423" t="e">
        <f>VLOOKUP(A184,'Erection Compiled '!$B$2:$Q$516,10, 0)</f>
        <v>#N/A</v>
      </c>
      <c r="F184" s="423" t="e">
        <f>VLOOKUP(A184,Earthing!$B$7:$G$560,4, 0)</f>
        <v>#N/A</v>
      </c>
    </row>
    <row r="185" spans="1:6" hidden="1">
      <c r="A185" s="1105" t="s">
        <v>680</v>
      </c>
      <c r="B185" s="1095" t="s">
        <v>228</v>
      </c>
      <c r="C185" s="423" t="e">
        <f>VLOOKUP(A185,Foundation!$B$8:$P$557,10, 0)</f>
        <v>#N/A</v>
      </c>
      <c r="D185" s="423" t="e">
        <f>VLOOKUP(A185,Foundation!$B$8:$P$540,12, 0)</f>
        <v>#N/A</v>
      </c>
      <c r="E185" s="423" t="e">
        <f>VLOOKUP(A185,'Erection Compiled '!$B$2:$Q$516,10, 0)</f>
        <v>#N/A</v>
      </c>
      <c r="F185" s="423" t="e">
        <f>VLOOKUP(A185,Earthing!$B$7:$G$560,4, 0)</f>
        <v>#N/A</v>
      </c>
    </row>
    <row r="186" spans="1:6" hidden="1">
      <c r="A186" s="1105" t="s">
        <v>681</v>
      </c>
      <c r="B186" s="1095" t="s">
        <v>168</v>
      </c>
      <c r="C186" s="423" t="e">
        <f>VLOOKUP(A186,Foundation!$B$8:$P$557,10, 0)</f>
        <v>#N/A</v>
      </c>
      <c r="D186" s="423" t="e">
        <f>VLOOKUP(A186,Foundation!$B$8:$P$540,12, 0)</f>
        <v>#N/A</v>
      </c>
      <c r="E186" s="423" t="e">
        <f>VLOOKUP(A186,'Erection Compiled '!$B$2:$Q$516,10, 0)</f>
        <v>#N/A</v>
      </c>
      <c r="F186" s="423" t="e">
        <f>VLOOKUP(A186,Earthing!$B$7:$G$560,4, 0)</f>
        <v>#N/A</v>
      </c>
    </row>
    <row r="187" spans="1:6" hidden="1">
      <c r="A187" s="1105" t="s">
        <v>682</v>
      </c>
      <c r="B187" s="1095" t="s">
        <v>228</v>
      </c>
      <c r="C187" s="423" t="e">
        <f>VLOOKUP(A187,Foundation!$B$8:$P$557,10, 0)</f>
        <v>#N/A</v>
      </c>
      <c r="D187" s="423" t="e">
        <f>VLOOKUP(A187,Foundation!$B$8:$P$540,12, 0)</f>
        <v>#N/A</v>
      </c>
      <c r="E187" s="423" t="e">
        <f>VLOOKUP(A187,'Erection Compiled '!$B$2:$Q$516,10, 0)</f>
        <v>#N/A</v>
      </c>
      <c r="F187" s="423" t="e">
        <f>VLOOKUP(A187,Earthing!$B$7:$G$560,4, 0)</f>
        <v>#N/A</v>
      </c>
    </row>
    <row r="188" spans="1:6" hidden="1">
      <c r="A188" s="1105" t="s">
        <v>132</v>
      </c>
      <c r="B188" s="1095" t="s">
        <v>129</v>
      </c>
      <c r="C188" s="423" t="e">
        <f>VLOOKUP(A188,Foundation!$B$8:$P$557,10, 0)</f>
        <v>#N/A</v>
      </c>
      <c r="D188" s="423" t="e">
        <f>VLOOKUP(A188,Foundation!$B$8:$P$540,12, 0)</f>
        <v>#N/A</v>
      </c>
      <c r="E188" s="423" t="e">
        <f>VLOOKUP(A188,'Erection Compiled '!$B$2:$Q$516,10, 0)</f>
        <v>#N/A</v>
      </c>
      <c r="F188" s="423" t="e">
        <f>VLOOKUP(A188,Earthing!$B$7:$G$560,4, 0)</f>
        <v>#N/A</v>
      </c>
    </row>
    <row r="189" spans="1:6" hidden="1">
      <c r="A189" s="1105" t="s">
        <v>134</v>
      </c>
      <c r="B189" s="1095" t="s">
        <v>133</v>
      </c>
      <c r="C189" s="423" t="e">
        <f>VLOOKUP(A189,Foundation!$B$8:$P$557,10, 0)</f>
        <v>#N/A</v>
      </c>
      <c r="D189" s="423" t="e">
        <f>VLOOKUP(A189,Foundation!$B$8:$P$540,12, 0)</f>
        <v>#N/A</v>
      </c>
      <c r="E189" s="423" t="e">
        <f>VLOOKUP(A189,'Erection Compiled '!$B$2:$Q$516,10, 0)</f>
        <v>#N/A</v>
      </c>
      <c r="F189" s="423" t="e">
        <f>VLOOKUP(A189,Earthing!$B$7:$G$560,4, 0)</f>
        <v>#N/A</v>
      </c>
    </row>
    <row r="190" spans="1:6" hidden="1">
      <c r="A190" s="1105" t="s">
        <v>685</v>
      </c>
      <c r="B190" s="1095" t="s">
        <v>234</v>
      </c>
      <c r="C190" s="423" t="e">
        <f>VLOOKUP(A190,Foundation!$B$8:$P$557,10, 0)</f>
        <v>#N/A</v>
      </c>
      <c r="D190" s="423" t="e">
        <f>VLOOKUP(A190,Foundation!$B$8:$P$540,12, 0)</f>
        <v>#N/A</v>
      </c>
      <c r="E190" s="423" t="e">
        <f>VLOOKUP(A190,'Erection Compiled '!$B$2:$Q$516,10, 0)</f>
        <v>#N/A</v>
      </c>
      <c r="F190" s="423" t="e">
        <f>VLOOKUP(A190,Earthing!$B$7:$G$560,4, 0)</f>
        <v>#N/A</v>
      </c>
    </row>
    <row r="191" spans="1:6" hidden="1">
      <c r="A191" s="1105" t="s">
        <v>686</v>
      </c>
      <c r="B191" s="1095" t="s">
        <v>234</v>
      </c>
      <c r="C191" s="423" t="e">
        <f>VLOOKUP(A191,Foundation!$B$8:$P$557,10, 0)</f>
        <v>#N/A</v>
      </c>
      <c r="D191" s="423" t="e">
        <f>VLOOKUP(A191,Foundation!$B$8:$P$540,12, 0)</f>
        <v>#N/A</v>
      </c>
      <c r="E191" s="423" t="e">
        <f>VLOOKUP(A191,'Erection Compiled '!$B$2:$Q$516,10, 0)</f>
        <v>#N/A</v>
      </c>
      <c r="F191" s="423" t="e">
        <f>VLOOKUP(A191,Earthing!$B$7:$G$560,4, 0)</f>
        <v>#N/A</v>
      </c>
    </row>
    <row r="192" spans="1:6">
      <c r="A192" s="1105" t="s">
        <v>1706</v>
      </c>
      <c r="B192" s="1095" t="s">
        <v>129</v>
      </c>
      <c r="C192" s="423" t="str">
        <f>VLOOKUP(A192,Foundation!$B$8:$P$557,10, 0)</f>
        <v>Sandy</v>
      </c>
      <c r="D192" s="423">
        <f>VLOOKUP(A192,Foundation!$B$8:$P$540,12, 0)</f>
        <v>45925</v>
      </c>
      <c r="E192" s="423" t="e">
        <f>VLOOKUP(A192,'Erection Compiled '!$B$2:$Q$516,10, 0)</f>
        <v>#N/A</v>
      </c>
      <c r="F192" s="423">
        <f>VLOOKUP(A192,Earthing!$B$7:$G$560,4, 0)</f>
        <v>45917</v>
      </c>
    </row>
    <row r="193" spans="1:6" hidden="1">
      <c r="A193" s="1104" t="s">
        <v>1850</v>
      </c>
      <c r="B193" s="1093" t="s">
        <v>129</v>
      </c>
      <c r="C193" s="423" t="e">
        <f>VLOOKUP(A193,Foundation!$B$8:$P$557,10, 0)</f>
        <v>#N/A</v>
      </c>
      <c r="D193" s="423" t="e">
        <f>VLOOKUP(A193,Foundation!$B$8:$P$540,12, 0)</f>
        <v>#N/A</v>
      </c>
      <c r="E193" s="423" t="e">
        <f>VLOOKUP(A193,'Erection Compiled '!$B$2:$Q$516,10, 0)</f>
        <v>#N/A</v>
      </c>
      <c r="F193" s="423" t="e">
        <f>VLOOKUP(A193,Earthing!$B$7:$G$560,4, 0)</f>
        <v>#N/A</v>
      </c>
    </row>
    <row r="194" spans="1:6" hidden="1">
      <c r="A194" s="1104" t="s">
        <v>1851</v>
      </c>
      <c r="B194" s="1093" t="s">
        <v>133</v>
      </c>
      <c r="C194" s="423" t="e">
        <f>VLOOKUP(A194,Foundation!$B$8:$P$557,10, 0)</f>
        <v>#N/A</v>
      </c>
      <c r="D194" s="423" t="e">
        <f>VLOOKUP(A194,Foundation!$B$8:$P$540,12, 0)</f>
        <v>#N/A</v>
      </c>
      <c r="E194" s="423" t="e">
        <f>VLOOKUP(A194,'Erection Compiled '!$B$2:$Q$516,10, 0)</f>
        <v>#N/A</v>
      </c>
      <c r="F194" s="423" t="e">
        <f>VLOOKUP(A194,Earthing!$B$7:$G$560,4, 0)</f>
        <v>#N/A</v>
      </c>
    </row>
    <row r="195" spans="1:6" hidden="1">
      <c r="A195" s="1104" t="s">
        <v>135</v>
      </c>
      <c r="B195" s="1093" t="s">
        <v>103</v>
      </c>
      <c r="C195" s="423" t="e">
        <f>VLOOKUP(A195,Foundation!$B$8:$P$557,10, 0)</f>
        <v>#N/A</v>
      </c>
      <c r="D195" s="423" t="e">
        <f>VLOOKUP(A195,Foundation!$B$8:$P$540,12, 0)</f>
        <v>#N/A</v>
      </c>
      <c r="E195" s="423" t="e">
        <f>VLOOKUP(A195,'Erection Compiled '!$B$2:$Q$516,10, 0)</f>
        <v>#N/A</v>
      </c>
      <c r="F195" s="423" t="e">
        <f>VLOOKUP(A195,Earthing!$B$7:$G$560,4, 0)</f>
        <v>#N/A</v>
      </c>
    </row>
    <row r="196" spans="1:6" hidden="1">
      <c r="A196" s="1104" t="s">
        <v>258</v>
      </c>
      <c r="B196" s="1093" t="s">
        <v>171</v>
      </c>
      <c r="C196" s="423" t="e">
        <f>VLOOKUP(A196,Foundation!$B$8:$P$557,10, 0)</f>
        <v>#N/A</v>
      </c>
      <c r="D196" s="423" t="e">
        <f>VLOOKUP(A196,Foundation!$B$8:$P$540,12, 0)</f>
        <v>#N/A</v>
      </c>
      <c r="E196" s="423" t="e">
        <f>VLOOKUP(A196,'Erection Compiled '!$B$2:$Q$516,10, 0)</f>
        <v>#N/A</v>
      </c>
      <c r="F196" s="423" t="e">
        <f>VLOOKUP(A196,Earthing!$B$7:$G$560,4, 0)</f>
        <v>#N/A</v>
      </c>
    </row>
    <row r="197" spans="1:6">
      <c r="A197" s="1104" t="s">
        <v>259</v>
      </c>
      <c r="B197" s="1093" t="s">
        <v>168</v>
      </c>
      <c r="C197" s="423" t="str">
        <f>VLOOKUP(A197,Foundation!$B$8:$P$557,10, 0)</f>
        <v>Sandy</v>
      </c>
      <c r="D197" s="423">
        <f>VLOOKUP(A197,Foundation!$B$8:$P$540,12, 0)</f>
        <v>45764</v>
      </c>
      <c r="E197" s="423" t="e">
        <f>VLOOKUP(A197,'Erection Compiled '!$B$2:$Q$516,10, 0)</f>
        <v>#N/A</v>
      </c>
      <c r="F197" s="423">
        <f>VLOOKUP(A197,Earthing!$B$7:$G$560,4, 0)</f>
        <v>45765</v>
      </c>
    </row>
    <row r="198" spans="1:6">
      <c r="A198" s="1104" t="s">
        <v>297</v>
      </c>
      <c r="B198" s="1093" t="s">
        <v>171</v>
      </c>
      <c r="C198" s="423" t="str">
        <f>VLOOKUP(A198,Foundation!$B$8:$P$557,10, 0)</f>
        <v>Sandy</v>
      </c>
      <c r="D198" s="423">
        <f>VLOOKUP(A198,Foundation!$B$8:$P$540,12, 0)</f>
        <v>45770</v>
      </c>
      <c r="E198" s="423" t="e">
        <f>VLOOKUP(A198,'Erection Compiled '!$B$2:$Q$516,10, 0)</f>
        <v>#N/A</v>
      </c>
      <c r="F198" s="423">
        <f>VLOOKUP(A198,Earthing!$B$7:$G$560,4, 0)</f>
        <v>45771</v>
      </c>
    </row>
    <row r="199" spans="1:6" hidden="1">
      <c r="A199" s="1104" t="s">
        <v>1852</v>
      </c>
      <c r="B199" s="1093" t="s">
        <v>174</v>
      </c>
      <c r="C199" s="423" t="e">
        <f>VLOOKUP(A199,Foundation!$B$8:$P$557,10, 0)</f>
        <v>#N/A</v>
      </c>
      <c r="D199" s="423" t="e">
        <f>VLOOKUP(A199,Foundation!$B$8:$P$540,12, 0)</f>
        <v>#N/A</v>
      </c>
      <c r="E199" s="423" t="e">
        <f>VLOOKUP(A199,'Erection Compiled '!$B$2:$Q$516,10, 0)</f>
        <v>#N/A</v>
      </c>
      <c r="F199" s="423" t="e">
        <f>VLOOKUP(A199,Earthing!$B$7:$G$560,4, 0)</f>
        <v>#N/A</v>
      </c>
    </row>
    <row r="200" spans="1:6" hidden="1">
      <c r="A200" s="1104" t="s">
        <v>299</v>
      </c>
      <c r="B200" s="1093" t="s">
        <v>228</v>
      </c>
      <c r="C200" s="423" t="e">
        <f>VLOOKUP(A200,Foundation!$B$8:$P$557,10, 0)</f>
        <v>#N/A</v>
      </c>
      <c r="D200" s="423" t="e">
        <f>VLOOKUP(A200,Foundation!$B$8:$P$540,12, 0)</f>
        <v>#N/A</v>
      </c>
      <c r="E200" s="423" t="e">
        <f>VLOOKUP(A200,'Erection Compiled '!$B$2:$Q$516,10, 0)</f>
        <v>#N/A</v>
      </c>
      <c r="F200" s="423" t="e">
        <f>VLOOKUP(A200,Earthing!$B$7:$G$560,4, 0)</f>
        <v>#N/A</v>
      </c>
    </row>
    <row r="201" spans="1:6" hidden="1">
      <c r="A201" s="1104" t="s">
        <v>1853</v>
      </c>
      <c r="B201" s="1093" t="s">
        <v>111</v>
      </c>
      <c r="C201" s="423" t="e">
        <f>VLOOKUP(A201,Foundation!$B$8:$P$557,10, 0)</f>
        <v>#N/A</v>
      </c>
      <c r="D201" s="423" t="e">
        <f>VLOOKUP(A201,Foundation!$B$8:$P$540,12, 0)</f>
        <v>#N/A</v>
      </c>
      <c r="E201" s="423" t="e">
        <f>VLOOKUP(A201,'Erection Compiled '!$B$2:$Q$516,10, 0)</f>
        <v>#N/A</v>
      </c>
      <c r="F201" s="423" t="e">
        <f>VLOOKUP(A201,Earthing!$B$7:$G$560,4, 0)</f>
        <v>#N/A</v>
      </c>
    </row>
    <row r="202" spans="1:6" hidden="1">
      <c r="A202" s="1104" t="s">
        <v>136</v>
      </c>
      <c r="B202" s="1093" t="s">
        <v>101</v>
      </c>
      <c r="C202" s="423" t="e">
        <f>VLOOKUP(A202,Foundation!$B$8:$P$557,10, 0)</f>
        <v>#N/A</v>
      </c>
      <c r="D202" s="423" t="e">
        <f>VLOOKUP(A202,Foundation!$B$8:$P$540,12, 0)</f>
        <v>#N/A</v>
      </c>
      <c r="E202" s="423" t="e">
        <f>VLOOKUP(A202,'Erection Compiled '!$B$2:$Q$516,10, 0)</f>
        <v>#N/A</v>
      </c>
      <c r="F202" s="423" t="e">
        <f>VLOOKUP(A202,Earthing!$B$7:$G$560,4, 0)</f>
        <v>#N/A</v>
      </c>
    </row>
    <row r="203" spans="1:6" hidden="1">
      <c r="A203" s="1104" t="s">
        <v>302</v>
      </c>
      <c r="B203" s="1093" t="s">
        <v>171</v>
      </c>
      <c r="C203" s="423" t="e">
        <f>VLOOKUP(A203,Foundation!$B$8:$P$557,10, 0)</f>
        <v>#N/A</v>
      </c>
      <c r="D203" s="423" t="e">
        <f>VLOOKUP(A203,Foundation!$B$8:$P$540,12, 0)</f>
        <v>#N/A</v>
      </c>
      <c r="E203" s="423" t="e">
        <f>VLOOKUP(A203,'Erection Compiled '!$B$2:$Q$516,10, 0)</f>
        <v>#N/A</v>
      </c>
      <c r="F203" s="423" t="e">
        <f>VLOOKUP(A203,Earthing!$B$7:$G$560,4, 0)</f>
        <v>#N/A</v>
      </c>
    </row>
    <row r="204" spans="1:6" hidden="1">
      <c r="A204" s="1104" t="s">
        <v>306</v>
      </c>
      <c r="B204" s="1093" t="s">
        <v>228</v>
      </c>
      <c r="C204" s="423" t="e">
        <f>VLOOKUP(A204,Foundation!$B$8:$P$557,10, 0)</f>
        <v>#N/A</v>
      </c>
      <c r="D204" s="423" t="e">
        <f>VLOOKUP(A204,Foundation!$B$8:$P$540,12, 0)</f>
        <v>#N/A</v>
      </c>
      <c r="E204" s="423" t="e">
        <f>VLOOKUP(A204,'Erection Compiled '!$B$2:$Q$516,10, 0)</f>
        <v>#N/A</v>
      </c>
      <c r="F204" s="423" t="e">
        <f>VLOOKUP(A204,Earthing!$B$7:$G$560,4, 0)</f>
        <v>#N/A</v>
      </c>
    </row>
    <row r="205" spans="1:6" hidden="1">
      <c r="A205" s="1104" t="s">
        <v>307</v>
      </c>
      <c r="B205" s="1093" t="s">
        <v>171</v>
      </c>
      <c r="C205" s="423" t="e">
        <f>VLOOKUP(A205,Foundation!$B$8:$P$557,10, 0)</f>
        <v>#N/A</v>
      </c>
      <c r="D205" s="423" t="e">
        <f>VLOOKUP(A205,Foundation!$B$8:$P$540,12, 0)</f>
        <v>#N/A</v>
      </c>
      <c r="E205" s="423" t="e">
        <f>VLOOKUP(A205,'Erection Compiled '!$B$2:$Q$516,10, 0)</f>
        <v>#N/A</v>
      </c>
      <c r="F205" s="423" t="e">
        <f>VLOOKUP(A205,Earthing!$B$7:$G$560,4, 0)</f>
        <v>#N/A</v>
      </c>
    </row>
    <row r="206" spans="1:6" hidden="1">
      <c r="A206" s="1104" t="s">
        <v>1854</v>
      </c>
      <c r="B206" s="1093" t="s">
        <v>103</v>
      </c>
      <c r="C206" s="423" t="e">
        <f>VLOOKUP(A206,Foundation!$B$8:$P$557,10, 0)</f>
        <v>#N/A</v>
      </c>
      <c r="D206" s="423" t="e">
        <f>VLOOKUP(A206,Foundation!$B$8:$P$540,12, 0)</f>
        <v>#N/A</v>
      </c>
      <c r="E206" s="423" t="e">
        <f>VLOOKUP(A206,'Erection Compiled '!$B$2:$Q$516,10, 0)</f>
        <v>#N/A</v>
      </c>
      <c r="F206" s="423" t="e">
        <f>VLOOKUP(A206,Earthing!$B$7:$G$560,4, 0)</f>
        <v>#N/A</v>
      </c>
    </row>
    <row r="207" spans="1:6" hidden="1">
      <c r="A207" s="1104" t="s">
        <v>1855</v>
      </c>
      <c r="B207" s="1093" t="s">
        <v>118</v>
      </c>
      <c r="C207" s="423" t="e">
        <f>VLOOKUP(A207,Foundation!$B$8:$P$557,10, 0)</f>
        <v>#N/A</v>
      </c>
      <c r="D207" s="423" t="e">
        <f>VLOOKUP(A207,Foundation!$B$8:$P$540,12, 0)</f>
        <v>#N/A</v>
      </c>
      <c r="E207" s="423" t="e">
        <f>VLOOKUP(A207,'Erection Compiled '!$B$2:$Q$516,10, 0)</f>
        <v>#N/A</v>
      </c>
      <c r="F207" s="423" t="e">
        <f>VLOOKUP(A207,Earthing!$B$7:$G$560,4, 0)</f>
        <v>#N/A</v>
      </c>
    </row>
    <row r="208" spans="1:6">
      <c r="A208" s="1104" t="s">
        <v>310</v>
      </c>
      <c r="B208" s="1093" t="s">
        <v>118</v>
      </c>
      <c r="C208" s="423" t="str">
        <f>VLOOKUP(A208,Foundation!$B$8:$P$557,10, 0)</f>
        <v>Sandy</v>
      </c>
      <c r="D208" s="423">
        <f>VLOOKUP(A208,Foundation!$B$8:$P$540,12, 0)</f>
        <v>45920</v>
      </c>
      <c r="E208" s="423" t="e">
        <f>VLOOKUP(A208,'Erection Compiled '!$B$2:$Q$516,10, 0)</f>
        <v>#N/A</v>
      </c>
      <c r="F208" s="423">
        <f>VLOOKUP(A208,Earthing!$B$7:$G$560,4, 0)</f>
        <v>45919</v>
      </c>
    </row>
    <row r="209" spans="1:6">
      <c r="A209" s="1104" t="s">
        <v>311</v>
      </c>
      <c r="B209" s="1093" t="s">
        <v>168</v>
      </c>
      <c r="C209" s="423" t="str">
        <f>VLOOKUP(A209,Foundation!$B$8:$P$557,10, 0)</f>
        <v>Sandy</v>
      </c>
      <c r="D209" s="423">
        <f>VLOOKUP(A209,Foundation!$B$8:$P$540,12, 0)</f>
        <v>45896</v>
      </c>
      <c r="E209" s="423" t="e">
        <f>VLOOKUP(A209,'Erection Compiled '!$B$2:$Q$516,10, 0)</f>
        <v>#N/A</v>
      </c>
      <c r="F209" s="423">
        <f>VLOOKUP(A209,Earthing!$B$7:$G$560,4, 0)</f>
        <v>45916</v>
      </c>
    </row>
    <row r="210" spans="1:6" hidden="1">
      <c r="A210" s="1104" t="s">
        <v>312</v>
      </c>
      <c r="B210" s="1093" t="s">
        <v>118</v>
      </c>
      <c r="C210" s="423" t="e">
        <f>VLOOKUP(A210,Foundation!$B$8:$P$557,10, 0)</f>
        <v>#N/A</v>
      </c>
      <c r="D210" s="423" t="e">
        <f>VLOOKUP(A210,Foundation!$B$8:$P$540,12, 0)</f>
        <v>#N/A</v>
      </c>
      <c r="E210" s="423" t="e">
        <f>VLOOKUP(A210,'Erection Compiled '!$B$2:$Q$516,10, 0)</f>
        <v>#N/A</v>
      </c>
      <c r="F210" s="423" t="e">
        <f>VLOOKUP(A210,Earthing!$B$7:$G$560,4, 0)</f>
        <v>#N/A</v>
      </c>
    </row>
    <row r="211" spans="1:6">
      <c r="A211" s="1104" t="s">
        <v>313</v>
      </c>
      <c r="B211" s="1093" t="s">
        <v>228</v>
      </c>
      <c r="C211" s="423" t="str">
        <f>VLOOKUP(A211,Foundation!$B$8:$P$557,10, 0)</f>
        <v>Sandy</v>
      </c>
      <c r="D211" s="423">
        <f>VLOOKUP(A211,Foundation!$B$8:$P$540,12, 0)</f>
        <v>45895</v>
      </c>
      <c r="E211" s="423" t="e">
        <f>VLOOKUP(A211,'Erection Compiled '!$B$2:$Q$516,10, 0)</f>
        <v>#N/A</v>
      </c>
      <c r="F211" s="423">
        <f>VLOOKUP(A211,Earthing!$B$7:$G$560,4, 0)</f>
        <v>45916</v>
      </c>
    </row>
    <row r="212" spans="1:6">
      <c r="A212" s="1104" t="s">
        <v>314</v>
      </c>
      <c r="B212" s="1093" t="s">
        <v>228</v>
      </c>
      <c r="C212" s="423" t="str">
        <f>VLOOKUP(A212,Foundation!$B$8:$P$557,10, 0)</f>
        <v>Sandy</v>
      </c>
      <c r="D212" s="423">
        <f>VLOOKUP(A212,Foundation!$B$8:$P$540,12, 0)</f>
        <v>45900</v>
      </c>
      <c r="E212" s="423" t="e">
        <f>VLOOKUP(A212,'Erection Compiled '!$B$2:$Q$516,10, 0)</f>
        <v>#N/A</v>
      </c>
      <c r="F212" s="423">
        <f>VLOOKUP(A212,Earthing!$B$7:$G$560,4, 0)</f>
        <v>45916</v>
      </c>
    </row>
    <row r="213" spans="1:6">
      <c r="A213" s="1104" t="s">
        <v>1089</v>
      </c>
      <c r="B213" s="1093" t="s">
        <v>118</v>
      </c>
      <c r="C213" s="423" t="str">
        <f>VLOOKUP(A213,Foundation!$B$8:$P$557,10, 0)</f>
        <v>Sandy</v>
      </c>
      <c r="D213" s="423">
        <f>VLOOKUP(A213,Foundation!$B$8:$P$540,12, 0)</f>
        <v>45910</v>
      </c>
      <c r="E213" s="423" t="e">
        <f>VLOOKUP(A213,'Erection Compiled '!$B$2:$Q$516,10, 0)</f>
        <v>#N/A</v>
      </c>
      <c r="F213" s="423">
        <f>VLOOKUP(A213,Earthing!$B$7:$G$560,4, 0)</f>
        <v>45913</v>
      </c>
    </row>
    <row r="214" spans="1:6">
      <c r="A214" s="1104" t="s">
        <v>1702</v>
      </c>
      <c r="B214" s="1093" t="s">
        <v>118</v>
      </c>
      <c r="C214" s="423" t="str">
        <f>VLOOKUP(A214,Foundation!$B$8:$P$557,10, 0)</f>
        <v>Sandy</v>
      </c>
      <c r="D214" s="423">
        <f>VLOOKUP(A214,Foundation!$B$8:$P$540,12, 0)</f>
        <v>45917</v>
      </c>
      <c r="E214" s="423" t="e">
        <f>VLOOKUP(A214,'Erection Compiled '!$B$2:$Q$516,10, 0)</f>
        <v>#N/A</v>
      </c>
      <c r="F214" s="423">
        <f>VLOOKUP(A214,Earthing!$B$7:$G$560,4, 0)</f>
        <v>45919</v>
      </c>
    </row>
    <row r="215" spans="1:6">
      <c r="A215" s="1104" t="s">
        <v>137</v>
      </c>
      <c r="B215" s="1093" t="s">
        <v>109</v>
      </c>
      <c r="C215" s="423" t="str">
        <f>VLOOKUP(A215,Foundation!$B$8:$P$557,10, 0)</f>
        <v>Sandy</v>
      </c>
      <c r="D215" s="423">
        <f>VLOOKUP(A215,Foundation!$B$8:$P$540,12, 0)</f>
        <v>45912</v>
      </c>
      <c r="E215" s="423" t="e">
        <f>VLOOKUP(A215,'Erection Compiled '!$B$2:$Q$516,10, 0)</f>
        <v>#N/A</v>
      </c>
      <c r="F215" s="423">
        <f>VLOOKUP(A215,Earthing!$B$7:$G$560,4, 0)</f>
        <v>45919</v>
      </c>
    </row>
    <row r="216" spans="1:6" hidden="1">
      <c r="A216" s="1104" t="s">
        <v>321</v>
      </c>
      <c r="B216" s="1093" t="s">
        <v>168</v>
      </c>
      <c r="C216" s="423" t="e">
        <f>VLOOKUP(A216,Foundation!$B$8:$P$557,10, 0)</f>
        <v>#N/A</v>
      </c>
      <c r="D216" s="423" t="e">
        <f>VLOOKUP(A216,Foundation!$B$8:$P$540,12, 0)</f>
        <v>#N/A</v>
      </c>
      <c r="E216" s="423" t="e">
        <f>VLOOKUP(A216,'Erection Compiled '!$B$2:$Q$516,10, 0)</f>
        <v>#N/A</v>
      </c>
      <c r="F216" s="423" t="e">
        <f>VLOOKUP(A216,Earthing!$B$7:$G$560,4, 0)</f>
        <v>#N/A</v>
      </c>
    </row>
    <row r="217" spans="1:6" hidden="1">
      <c r="A217" s="1104" t="s">
        <v>1856</v>
      </c>
      <c r="B217" s="1093" t="s">
        <v>111</v>
      </c>
      <c r="C217" s="423" t="e">
        <f>VLOOKUP(A217,Foundation!$B$8:$P$557,10, 0)</f>
        <v>#N/A</v>
      </c>
      <c r="D217" s="423" t="e">
        <f>VLOOKUP(A217,Foundation!$B$8:$P$540,12, 0)</f>
        <v>#N/A</v>
      </c>
      <c r="E217" s="423" t="e">
        <f>VLOOKUP(A217,'Erection Compiled '!$B$2:$Q$516,10, 0)</f>
        <v>#N/A</v>
      </c>
      <c r="F217" s="423" t="e">
        <f>VLOOKUP(A217,Earthing!$B$7:$G$560,4, 0)</f>
        <v>#N/A</v>
      </c>
    </row>
    <row r="218" spans="1:6" hidden="1">
      <c r="A218" s="1104" t="s">
        <v>323</v>
      </c>
      <c r="B218" s="1093" t="s">
        <v>234</v>
      </c>
      <c r="C218" s="423" t="e">
        <f>VLOOKUP(A218,Foundation!$B$8:$P$557,10, 0)</f>
        <v>#N/A</v>
      </c>
      <c r="D218" s="423" t="e">
        <f>VLOOKUP(A218,Foundation!$B$8:$P$540,12, 0)</f>
        <v>#N/A</v>
      </c>
      <c r="E218" s="423" t="e">
        <f>VLOOKUP(A218,'Erection Compiled '!$B$2:$Q$516,10, 0)</f>
        <v>#N/A</v>
      </c>
      <c r="F218" s="423" t="e">
        <f>VLOOKUP(A218,Earthing!$B$7:$G$560,4, 0)</f>
        <v>#N/A</v>
      </c>
    </row>
    <row r="219" spans="1:6" hidden="1">
      <c r="A219" s="1104" t="s">
        <v>324</v>
      </c>
      <c r="B219" s="1093" t="s">
        <v>171</v>
      </c>
      <c r="C219" s="423" t="e">
        <f>VLOOKUP(A219,Foundation!$B$8:$P$557,10, 0)</f>
        <v>#N/A</v>
      </c>
      <c r="D219" s="423" t="e">
        <f>VLOOKUP(A219,Foundation!$B$8:$P$540,12, 0)</f>
        <v>#N/A</v>
      </c>
      <c r="E219" s="423" t="e">
        <f>VLOOKUP(A219,'Erection Compiled '!$B$2:$Q$516,10, 0)</f>
        <v>#N/A</v>
      </c>
      <c r="F219" s="423" t="e">
        <f>VLOOKUP(A219,Earthing!$B$7:$G$560,4, 0)</f>
        <v>#N/A</v>
      </c>
    </row>
    <row r="220" spans="1:6" hidden="1">
      <c r="A220" s="1104" t="s">
        <v>325</v>
      </c>
      <c r="B220" s="1093" t="s">
        <v>234</v>
      </c>
      <c r="C220" s="423" t="e">
        <f>VLOOKUP(A220,Foundation!$B$8:$P$557,10, 0)</f>
        <v>#N/A</v>
      </c>
      <c r="D220" s="423" t="e">
        <f>VLOOKUP(A220,Foundation!$B$8:$P$540,12, 0)</f>
        <v>#N/A</v>
      </c>
      <c r="E220" s="423" t="e">
        <f>VLOOKUP(A220,'Erection Compiled '!$B$2:$Q$516,10, 0)</f>
        <v>#N/A</v>
      </c>
      <c r="F220" s="423" t="e">
        <f>VLOOKUP(A220,Earthing!$B$7:$G$560,4, 0)</f>
        <v>#N/A</v>
      </c>
    </row>
    <row r="221" spans="1:6" hidden="1">
      <c r="A221" s="1104" t="s">
        <v>1857</v>
      </c>
      <c r="B221" s="1093" t="s">
        <v>101</v>
      </c>
      <c r="C221" s="423" t="e">
        <f>VLOOKUP(A221,Foundation!$B$8:$P$557,10, 0)</f>
        <v>#N/A</v>
      </c>
      <c r="D221" s="423" t="e">
        <f>VLOOKUP(A221,Foundation!$B$8:$P$540,12, 0)</f>
        <v>#N/A</v>
      </c>
      <c r="E221" s="423" t="e">
        <f>VLOOKUP(A221,'Erection Compiled '!$B$2:$Q$516,10, 0)</f>
        <v>#N/A</v>
      </c>
      <c r="F221" s="423" t="e">
        <f>VLOOKUP(A221,Earthing!$B$7:$G$560,4, 0)</f>
        <v>#N/A</v>
      </c>
    </row>
    <row r="222" spans="1:6" hidden="1">
      <c r="A222" s="1104" t="s">
        <v>267</v>
      </c>
      <c r="B222" s="1093" t="s">
        <v>234</v>
      </c>
      <c r="C222" s="423" t="e">
        <f>VLOOKUP(A222,Foundation!$B$8:$P$557,10, 0)</f>
        <v>#N/A</v>
      </c>
      <c r="D222" s="423" t="e">
        <f>VLOOKUP(A222,Foundation!$B$8:$P$540,12, 0)</f>
        <v>#N/A</v>
      </c>
      <c r="E222" s="423" t="e">
        <f>VLOOKUP(A222,'Erection Compiled '!$B$2:$Q$516,10, 0)</f>
        <v>#N/A</v>
      </c>
      <c r="F222" s="423" t="e">
        <f>VLOOKUP(A222,Earthing!$B$7:$G$560,4, 0)</f>
        <v>#N/A</v>
      </c>
    </row>
    <row r="223" spans="1:6" hidden="1">
      <c r="A223" s="1104" t="s">
        <v>138</v>
      </c>
      <c r="B223" s="1093" t="s">
        <v>105</v>
      </c>
      <c r="C223" s="423" t="e">
        <f>VLOOKUP(A223,Foundation!$B$8:$P$557,10, 0)</f>
        <v>#N/A</v>
      </c>
      <c r="D223" s="423" t="e">
        <f>VLOOKUP(A223,Foundation!$B$8:$P$540,12, 0)</f>
        <v>#N/A</v>
      </c>
      <c r="E223" s="423" t="e">
        <f>VLOOKUP(A223,'Erection Compiled '!$B$2:$Q$516,10, 0)</f>
        <v>#N/A</v>
      </c>
      <c r="F223" s="423" t="e">
        <f>VLOOKUP(A223,Earthing!$B$7:$G$560,4, 0)</f>
        <v>#N/A</v>
      </c>
    </row>
    <row r="224" spans="1:6" hidden="1">
      <c r="A224" s="1104" t="s">
        <v>332</v>
      </c>
      <c r="B224" s="1093" t="s">
        <v>168</v>
      </c>
      <c r="C224" s="423" t="e">
        <f>VLOOKUP(A224,Foundation!$B$8:$P$557,10, 0)</f>
        <v>#N/A</v>
      </c>
      <c r="D224" s="423" t="e">
        <f>VLOOKUP(A224,Foundation!$B$8:$P$540,12, 0)</f>
        <v>#N/A</v>
      </c>
      <c r="E224" s="423" t="e">
        <f>VLOOKUP(A224,'Erection Compiled '!$B$2:$Q$516,10, 0)</f>
        <v>#N/A</v>
      </c>
      <c r="F224" s="423" t="e">
        <f>VLOOKUP(A224,Earthing!$B$7:$G$560,4, 0)</f>
        <v>#N/A</v>
      </c>
    </row>
    <row r="225" spans="1:6" hidden="1">
      <c r="A225" s="1104" t="s">
        <v>333</v>
      </c>
      <c r="B225" s="1093" t="s">
        <v>168</v>
      </c>
      <c r="C225" s="423" t="e">
        <f>VLOOKUP(A225,Foundation!$B$8:$P$557,10, 0)</f>
        <v>#N/A</v>
      </c>
      <c r="D225" s="423" t="e">
        <f>VLOOKUP(A225,Foundation!$B$8:$P$540,12, 0)</f>
        <v>#N/A</v>
      </c>
      <c r="E225" s="423" t="e">
        <f>VLOOKUP(A225,'Erection Compiled '!$B$2:$Q$516,10, 0)</f>
        <v>#N/A</v>
      </c>
      <c r="F225" s="423" t="e">
        <f>VLOOKUP(A225,Earthing!$B$7:$G$560,4, 0)</f>
        <v>#N/A</v>
      </c>
    </row>
    <row r="226" spans="1:6" hidden="1">
      <c r="A226" s="1104" t="s">
        <v>334</v>
      </c>
      <c r="B226" s="1093" t="s">
        <v>234</v>
      </c>
      <c r="C226" s="423" t="e">
        <f>VLOOKUP(A226,Foundation!$B$8:$P$557,10, 0)</f>
        <v>#N/A</v>
      </c>
      <c r="D226" s="423" t="e">
        <f>VLOOKUP(A226,Foundation!$B$8:$P$540,12, 0)</f>
        <v>#N/A</v>
      </c>
      <c r="E226" s="423" t="e">
        <f>VLOOKUP(A226,'Erection Compiled '!$B$2:$Q$516,10, 0)</f>
        <v>#N/A</v>
      </c>
      <c r="F226" s="423" t="e">
        <f>VLOOKUP(A226,Earthing!$B$7:$G$560,4, 0)</f>
        <v>#N/A</v>
      </c>
    </row>
    <row r="227" spans="1:6">
      <c r="A227" s="1104" t="s">
        <v>268</v>
      </c>
      <c r="B227" s="1093" t="s">
        <v>228</v>
      </c>
      <c r="C227" s="423" t="str">
        <f>VLOOKUP(A227,Foundation!$B$8:$P$557,10, 0)</f>
        <v>Sandy</v>
      </c>
      <c r="D227" s="423">
        <f>VLOOKUP(A227,Foundation!$B$8:$P$540,12, 0)</f>
        <v>45776</v>
      </c>
      <c r="E227" s="423" t="e">
        <f>VLOOKUP(A227,'Erection Compiled '!$B$2:$Q$516,10, 0)</f>
        <v>#N/A</v>
      </c>
      <c r="F227" s="423">
        <f>VLOOKUP(A227,Earthing!$B$7:$G$560,4, 0)</f>
        <v>45783</v>
      </c>
    </row>
    <row r="228" spans="1:6">
      <c r="A228" s="1104" t="s">
        <v>269</v>
      </c>
      <c r="B228" s="1093" t="s">
        <v>228</v>
      </c>
      <c r="C228" s="423" t="str">
        <f>VLOOKUP(A228,Foundation!$B$8:$P$557,10, 0)</f>
        <v>Sandy</v>
      </c>
      <c r="D228" s="423">
        <f>VLOOKUP(A228,Foundation!$B$8:$P$540,12, 0)</f>
        <v>45808</v>
      </c>
      <c r="E228" s="423" t="e">
        <f>VLOOKUP(A228,'Erection Compiled '!$B$2:$Q$516,10, 0)</f>
        <v>#N/A</v>
      </c>
      <c r="F228" s="423">
        <f>VLOOKUP(A228,Earthing!$B$7:$G$560,4, 0)</f>
        <v>45807</v>
      </c>
    </row>
    <row r="229" spans="1:6" hidden="1">
      <c r="A229" s="1104" t="s">
        <v>1858</v>
      </c>
      <c r="B229" s="1093" t="s">
        <v>101</v>
      </c>
      <c r="C229" s="423" t="e">
        <f>VLOOKUP(A229,Foundation!$B$8:$P$557,10, 0)</f>
        <v>#N/A</v>
      </c>
      <c r="D229" s="423" t="e">
        <f>VLOOKUP(A229,Foundation!$B$8:$P$540,12, 0)</f>
        <v>#N/A</v>
      </c>
      <c r="E229" s="423" t="e">
        <f>VLOOKUP(A229,'Erection Compiled '!$B$2:$Q$516,10, 0)</f>
        <v>#N/A</v>
      </c>
      <c r="F229" s="423" t="e">
        <f>VLOOKUP(A229,Earthing!$B$7:$G$560,4, 0)</f>
        <v>#N/A</v>
      </c>
    </row>
    <row r="230" spans="1:6">
      <c r="A230" s="1104" t="s">
        <v>336</v>
      </c>
      <c r="B230" s="1093" t="s">
        <v>168</v>
      </c>
      <c r="C230" s="423" t="str">
        <f>VLOOKUP(A230,Foundation!$B$8:$P$557,10, 0)</f>
        <v>Sandy</v>
      </c>
      <c r="D230" s="423">
        <f>VLOOKUP(A230,Foundation!$B$8:$P$540,12, 0)</f>
        <v>45893</v>
      </c>
      <c r="E230" s="423" t="e">
        <f>VLOOKUP(A230,'Erection Compiled '!$B$2:$Q$516,10, 0)</f>
        <v>#N/A</v>
      </c>
      <c r="F230" s="423">
        <f>VLOOKUP(A230,Earthing!$B$7:$G$560,4, 0)</f>
        <v>45911</v>
      </c>
    </row>
    <row r="231" spans="1:6" hidden="1">
      <c r="A231" s="1104" t="s">
        <v>139</v>
      </c>
      <c r="B231" s="1093" t="s">
        <v>109</v>
      </c>
      <c r="C231" s="423" t="e">
        <f>VLOOKUP(A231,Foundation!$B$8:$P$557,10, 0)</f>
        <v>#N/A</v>
      </c>
      <c r="D231" s="423" t="e">
        <f>VLOOKUP(A231,Foundation!$B$8:$P$540,12, 0)</f>
        <v>#N/A</v>
      </c>
      <c r="E231" s="423" t="e">
        <f>VLOOKUP(A231,'Erection Compiled '!$B$2:$Q$516,10, 0)</f>
        <v>#N/A</v>
      </c>
      <c r="F231" s="423">
        <f>VLOOKUP(A231,Earthing!$B$7:$G$560,4, 0)</f>
        <v>45915</v>
      </c>
    </row>
    <row r="232" spans="1:6" hidden="1">
      <c r="A232" s="1104" t="s">
        <v>338</v>
      </c>
      <c r="B232" s="1093" t="s">
        <v>234</v>
      </c>
      <c r="C232" s="423" t="e">
        <f>VLOOKUP(A232,Foundation!$B$8:$P$557,10, 0)</f>
        <v>#N/A</v>
      </c>
      <c r="D232" s="423" t="e">
        <f>VLOOKUP(A232,Foundation!$B$8:$P$540,12, 0)</f>
        <v>#N/A</v>
      </c>
      <c r="E232" s="423" t="e">
        <f>VLOOKUP(A232,'Erection Compiled '!$B$2:$Q$516,10, 0)</f>
        <v>#N/A</v>
      </c>
      <c r="F232" s="423" t="e">
        <f>VLOOKUP(A232,Earthing!$B$7:$G$560,4, 0)</f>
        <v>#N/A</v>
      </c>
    </row>
    <row r="233" spans="1:6" hidden="1">
      <c r="A233" s="1104" t="s">
        <v>339</v>
      </c>
      <c r="B233" s="1093" t="s">
        <v>234</v>
      </c>
      <c r="C233" s="423" t="e">
        <f>VLOOKUP(A233,Foundation!$B$8:$P$557,10, 0)</f>
        <v>#N/A</v>
      </c>
      <c r="D233" s="423" t="e">
        <f>VLOOKUP(A233,Foundation!$B$8:$P$540,12, 0)</f>
        <v>#N/A</v>
      </c>
      <c r="E233" s="423" t="e">
        <f>VLOOKUP(A233,'Erection Compiled '!$B$2:$Q$516,10, 0)</f>
        <v>#N/A</v>
      </c>
      <c r="F233" s="423" t="e">
        <f>VLOOKUP(A233,Earthing!$B$7:$G$560,4, 0)</f>
        <v>#N/A</v>
      </c>
    </row>
    <row r="234" spans="1:6">
      <c r="A234" s="1104" t="s">
        <v>260</v>
      </c>
      <c r="B234" s="1093" t="s">
        <v>234</v>
      </c>
      <c r="C234" s="423" t="str">
        <f>VLOOKUP(A234,Foundation!$B$8:$P$557,10, 0)</f>
        <v>Sandy</v>
      </c>
      <c r="D234" s="423">
        <f>VLOOKUP(A234,Foundation!$B$8:$P$540,12, 0)</f>
        <v>45723</v>
      </c>
      <c r="E234" s="423" t="e">
        <f>VLOOKUP(A234,'Erection Compiled '!$B$2:$Q$516,10, 0)</f>
        <v>#N/A</v>
      </c>
      <c r="F234" s="423">
        <f>VLOOKUP(A234,Earthing!$B$7:$G$560,4, 0)</f>
        <v>45744</v>
      </c>
    </row>
    <row r="235" spans="1:6">
      <c r="A235" s="1104" t="s">
        <v>261</v>
      </c>
      <c r="B235" s="1093" t="s">
        <v>234</v>
      </c>
      <c r="C235" s="423" t="str">
        <f>VLOOKUP(A235,Foundation!$B$8:$P$557,10, 0)</f>
        <v>Sandy</v>
      </c>
      <c r="D235" s="423">
        <f>VLOOKUP(A235,Foundation!$B$8:$P$540,12, 0)</f>
        <v>45726</v>
      </c>
      <c r="E235" s="423" t="e">
        <f>VLOOKUP(A235,'Erection Compiled '!$B$2:$Q$516,10, 0)</f>
        <v>#N/A</v>
      </c>
      <c r="F235" s="423">
        <f>VLOOKUP(A235,Earthing!$B$7:$G$560,4, 0)</f>
        <v>45755</v>
      </c>
    </row>
    <row r="236" spans="1:6">
      <c r="A236" s="1104" t="s">
        <v>341</v>
      </c>
      <c r="B236" s="1093" t="s">
        <v>234</v>
      </c>
      <c r="C236" s="423" t="str">
        <f>VLOOKUP(A236,Foundation!$B$8:$P$557,10, 0)</f>
        <v>Sandy</v>
      </c>
      <c r="D236" s="423">
        <f>VLOOKUP(A236,Foundation!$B$8:$P$540,12, 0)</f>
        <v>45747</v>
      </c>
      <c r="E236" s="423" t="e">
        <f>VLOOKUP(A236,'Erection Compiled '!$B$2:$Q$516,10, 0)</f>
        <v>#N/A</v>
      </c>
      <c r="F236" s="423">
        <f>VLOOKUP(A236,Earthing!$B$7:$G$560,4, 0)</f>
        <v>45752</v>
      </c>
    </row>
    <row r="237" spans="1:6">
      <c r="A237" s="1104" t="s">
        <v>270</v>
      </c>
      <c r="B237" s="1093" t="s">
        <v>171</v>
      </c>
      <c r="C237" s="423" t="str">
        <f>VLOOKUP(A237,Foundation!$B$8:$P$557,10, 0)</f>
        <v>Sandy</v>
      </c>
      <c r="D237" s="423">
        <f>VLOOKUP(A237,Foundation!$B$8:$P$540,12, 0)</f>
        <v>45746</v>
      </c>
      <c r="E237" s="423" t="e">
        <f>VLOOKUP(A237,'Erection Compiled '!$B$2:$Q$516,10, 0)</f>
        <v>#N/A</v>
      </c>
      <c r="F237" s="423">
        <f>VLOOKUP(A237,Earthing!$B$7:$G$560,4, 0)</f>
        <v>45755</v>
      </c>
    </row>
    <row r="238" spans="1:6">
      <c r="A238" s="1104" t="s">
        <v>271</v>
      </c>
      <c r="B238" s="1093" t="s">
        <v>171</v>
      </c>
      <c r="C238" s="423" t="str">
        <f>VLOOKUP(A238,Foundation!$B$8:$P$557,10, 0)</f>
        <v>Sandy</v>
      </c>
      <c r="D238" s="423">
        <f>VLOOKUP(A238,Foundation!$B$8:$P$540,12, 0)</f>
        <v>45742</v>
      </c>
      <c r="E238" s="423">
        <f>VLOOKUP(A238,'Erection Compiled '!$B$2:$Q$516,10, 0)</f>
        <v>46102</v>
      </c>
      <c r="F238" s="423">
        <f>VLOOKUP(A238,Earthing!$B$7:$G$560,4, 0)</f>
        <v>45755</v>
      </c>
    </row>
    <row r="239" spans="1:6">
      <c r="A239" s="1104" t="s">
        <v>342</v>
      </c>
      <c r="B239" s="1093" t="s">
        <v>111</v>
      </c>
      <c r="C239" s="423" t="str">
        <f>VLOOKUP(A239,Foundation!$B$8:$P$557,10, 0)</f>
        <v>Sandy</v>
      </c>
      <c r="D239" s="423">
        <f>VLOOKUP(A239,Foundation!$B$8:$P$540,12, 0)</f>
        <v>46029</v>
      </c>
      <c r="E239" s="423">
        <f>VLOOKUP(A239,'Erection Compiled '!$B$2:$Q$516,10, 0)</f>
        <v>46097</v>
      </c>
      <c r="F239" s="423">
        <f>VLOOKUP(A239,Earthing!$B$7:$G$560,4, 0)</f>
        <v>46039</v>
      </c>
    </row>
    <row r="240" spans="1:6" hidden="1">
      <c r="A240" s="1104" t="s">
        <v>343</v>
      </c>
      <c r="B240" s="1093" t="s">
        <v>118</v>
      </c>
      <c r="C240" s="423" t="str">
        <f>VLOOKUP(A240,Foundation!$B$8:$P$557,10, 0)</f>
        <v>Sandy</v>
      </c>
      <c r="D240" s="423">
        <f>VLOOKUP(A240,Foundation!$B$8:$P$540,12, 0)</f>
        <v>46037</v>
      </c>
      <c r="E240" s="423">
        <f>VLOOKUP(A240,'Erection Compiled '!$B$2:$Q$516,10, 0)</f>
        <v>46090</v>
      </c>
      <c r="F240" s="423">
        <f>VLOOKUP(A240,Earthing!$B$7:$G$560,4, 0)</f>
        <v>46038</v>
      </c>
    </row>
    <row r="241" spans="1:6">
      <c r="A241" s="1104" t="s">
        <v>140</v>
      </c>
      <c r="B241" s="1093" t="s">
        <v>111</v>
      </c>
      <c r="C241" s="423" t="str">
        <f>VLOOKUP(A241,Foundation!$B$8:$P$557,10, 0)</f>
        <v>Sandy</v>
      </c>
      <c r="D241" s="423">
        <f>VLOOKUP(A241,Foundation!$B$8:$P$540,12, 0)</f>
        <v>45991</v>
      </c>
      <c r="E241" s="423">
        <f>VLOOKUP(A241,'Erection Compiled '!$B$2:$Q$516,10, 0)</f>
        <v>46084</v>
      </c>
      <c r="F241" s="423">
        <f>VLOOKUP(A241,Earthing!$B$7:$G$560,4, 0)</f>
        <v>45993</v>
      </c>
    </row>
    <row r="242" spans="1:6">
      <c r="A242" s="1104" t="s">
        <v>233</v>
      </c>
      <c r="B242" s="1093" t="s">
        <v>234</v>
      </c>
      <c r="C242" s="423" t="str">
        <f>VLOOKUP(A242,Foundation!$B$8:$P$557,10, 0)</f>
        <v>Sandy</v>
      </c>
      <c r="D242" s="423">
        <f>VLOOKUP(A242,Foundation!$B$8:$P$540,12, 0)</f>
        <v>45716</v>
      </c>
      <c r="E242" s="423">
        <f>VLOOKUP(A242,'Erection Compiled '!$B$2:$Q$516,10, 0)</f>
        <v>46110</v>
      </c>
      <c r="F242" s="423" t="e">
        <f>VLOOKUP(A242,Earthing!$B$7:$G$560,4, 0)</f>
        <v>#N/A</v>
      </c>
    </row>
    <row r="243" spans="1:6">
      <c r="A243" s="1104" t="s">
        <v>246</v>
      </c>
      <c r="B243" s="1093" t="s">
        <v>168</v>
      </c>
      <c r="C243" s="423" t="str">
        <f>VLOOKUP(A243,Foundation!$B$8:$P$557,10, 0)</f>
        <v>Sandy</v>
      </c>
      <c r="D243" s="423">
        <f>VLOOKUP(A243,Foundation!$B$8:$P$540,12, 0)</f>
        <v>45722</v>
      </c>
      <c r="E243" s="423" t="e">
        <f>VLOOKUP(A243,'Erection Compiled '!$B$2:$Q$516,10, 0)</f>
        <v>#N/A</v>
      </c>
      <c r="F243" s="423" t="e">
        <f>VLOOKUP(A243,Earthing!$B$7:$G$560,4, 0)</f>
        <v>#N/A</v>
      </c>
    </row>
    <row r="244" spans="1:6">
      <c r="A244" s="1104" t="s">
        <v>247</v>
      </c>
      <c r="B244" s="1093" t="s">
        <v>171</v>
      </c>
      <c r="C244" s="423" t="str">
        <f>VLOOKUP(A244,Foundation!$B$8:$P$557,10, 0)</f>
        <v>Sandy</v>
      </c>
      <c r="D244" s="423">
        <f>VLOOKUP(A244,Foundation!$B$8:$P$540,12, 0)</f>
        <v>45727</v>
      </c>
      <c r="E244" s="423" t="e">
        <f>VLOOKUP(A244,'Erection Compiled '!$B$2:$Q$516,10, 0)</f>
        <v>#N/A</v>
      </c>
      <c r="F244" s="423" t="e">
        <f>VLOOKUP(A244,Earthing!$B$7:$G$560,4, 0)</f>
        <v>#N/A</v>
      </c>
    </row>
    <row r="245" spans="1:6" hidden="1">
      <c r="A245" s="1104" t="s">
        <v>272</v>
      </c>
      <c r="B245" s="1093" t="s">
        <v>234</v>
      </c>
      <c r="C245" s="423" t="e">
        <f>VLOOKUP(A245,Foundation!$B$8:$P$557,10, 0)</f>
        <v>#N/A</v>
      </c>
      <c r="D245" s="423" t="e">
        <f>VLOOKUP(A245,Foundation!$B$8:$P$540,12, 0)</f>
        <v>#N/A</v>
      </c>
      <c r="E245" s="423" t="e">
        <f>VLOOKUP(A245,'Erection Compiled '!$B$2:$Q$516,10, 0)</f>
        <v>#N/A</v>
      </c>
      <c r="F245" s="423" t="e">
        <f>VLOOKUP(A245,Earthing!$B$7:$G$560,4, 0)</f>
        <v>#N/A</v>
      </c>
    </row>
    <row r="246" spans="1:6" hidden="1">
      <c r="A246" s="1104" t="s">
        <v>344</v>
      </c>
      <c r="B246" s="1093" t="s">
        <v>114</v>
      </c>
      <c r="C246" s="423" t="e">
        <f>VLOOKUP(A246,Foundation!$B$8:$P$557,10, 0)</f>
        <v>#N/A</v>
      </c>
      <c r="D246" s="423" t="e">
        <f>VLOOKUP(A246,Foundation!$B$8:$P$540,12, 0)</f>
        <v>#N/A</v>
      </c>
      <c r="E246" s="423" t="e">
        <f>VLOOKUP(A246,'Erection Compiled '!$B$2:$Q$516,10, 0)</f>
        <v>#N/A</v>
      </c>
      <c r="F246" s="423" t="e">
        <f>VLOOKUP(A246,Earthing!$B$7:$G$560,4, 0)</f>
        <v>#N/A</v>
      </c>
    </row>
    <row r="247" spans="1:6" hidden="1">
      <c r="A247" s="1104" t="s">
        <v>345</v>
      </c>
      <c r="B247" s="1093" t="s">
        <v>228</v>
      </c>
      <c r="C247" s="423" t="e">
        <f>VLOOKUP(A247,Foundation!$B$8:$P$557,10, 0)</f>
        <v>#N/A</v>
      </c>
      <c r="D247" s="423" t="e">
        <f>VLOOKUP(A247,Foundation!$B$8:$P$540,12, 0)</f>
        <v>#N/A</v>
      </c>
      <c r="E247" s="423" t="e">
        <f>VLOOKUP(A247,'Erection Compiled '!$B$2:$Q$516,10, 0)</f>
        <v>#N/A</v>
      </c>
      <c r="F247" s="423" t="e">
        <f>VLOOKUP(A247,Earthing!$B$7:$G$560,4, 0)</f>
        <v>#N/A</v>
      </c>
    </row>
    <row r="248" spans="1:6" hidden="1">
      <c r="A248" s="1104" t="s">
        <v>346</v>
      </c>
      <c r="B248" s="1093" t="s">
        <v>105</v>
      </c>
      <c r="C248" s="423" t="e">
        <f>VLOOKUP(A248,Foundation!$B$8:$P$557,10, 0)</f>
        <v>#N/A</v>
      </c>
      <c r="D248" s="423" t="e">
        <f>VLOOKUP(A248,Foundation!$B$8:$P$540,12, 0)</f>
        <v>#N/A</v>
      </c>
      <c r="E248" s="423" t="e">
        <f>VLOOKUP(A248,'Erection Compiled '!$B$2:$Q$516,10, 0)</f>
        <v>#N/A</v>
      </c>
      <c r="F248" s="423" t="e">
        <f>VLOOKUP(A248,Earthing!$B$7:$G$560,4, 0)</f>
        <v>#N/A</v>
      </c>
    </row>
    <row r="249" spans="1:6" hidden="1">
      <c r="A249" s="1104" t="s">
        <v>141</v>
      </c>
      <c r="B249" s="1093" t="s">
        <v>118</v>
      </c>
      <c r="C249" s="423" t="e">
        <f>VLOOKUP(A249,Foundation!$B$8:$P$557,10, 0)</f>
        <v>#N/A</v>
      </c>
      <c r="D249" s="423" t="e">
        <f>VLOOKUP(A249,Foundation!$B$8:$P$540,12, 0)</f>
        <v>#N/A</v>
      </c>
      <c r="E249" s="423" t="e">
        <f>VLOOKUP(A249,'Erection Compiled '!$B$2:$Q$516,10, 0)</f>
        <v>#N/A</v>
      </c>
      <c r="F249" s="423" t="e">
        <f>VLOOKUP(A249,Earthing!$B$7:$G$560,4, 0)</f>
        <v>#N/A</v>
      </c>
    </row>
    <row r="250" spans="1:6" hidden="1">
      <c r="A250" s="1104" t="s">
        <v>1859</v>
      </c>
      <c r="B250" s="1093" t="s">
        <v>129</v>
      </c>
      <c r="C250" s="423" t="e">
        <f>VLOOKUP(A250,Foundation!$B$8:$P$557,10, 0)</f>
        <v>#N/A</v>
      </c>
      <c r="D250" s="423" t="e">
        <f>VLOOKUP(A250,Foundation!$B$8:$P$540,12, 0)</f>
        <v>#N/A</v>
      </c>
      <c r="E250" s="423" t="e">
        <f>VLOOKUP(A250,'Erection Compiled '!$B$2:$Q$516,10, 0)</f>
        <v>#N/A</v>
      </c>
      <c r="F250" s="423" t="e">
        <f>VLOOKUP(A250,Earthing!$B$7:$G$560,4, 0)</f>
        <v>#N/A</v>
      </c>
    </row>
    <row r="251" spans="1:6" hidden="1">
      <c r="A251" s="1104" t="s">
        <v>349</v>
      </c>
      <c r="B251" s="1093" t="s">
        <v>228</v>
      </c>
      <c r="C251" s="423" t="e">
        <f>VLOOKUP(A251,Foundation!$B$8:$P$557,10, 0)</f>
        <v>#N/A</v>
      </c>
      <c r="D251" s="423" t="e">
        <f>VLOOKUP(A251,Foundation!$B$8:$P$540,12, 0)</f>
        <v>#N/A</v>
      </c>
      <c r="E251" s="423" t="e">
        <f>VLOOKUP(A251,'Erection Compiled '!$B$2:$Q$516,10, 0)</f>
        <v>#N/A</v>
      </c>
      <c r="F251" s="423" t="e">
        <f>VLOOKUP(A251,Earthing!$B$7:$G$560,4, 0)</f>
        <v>#N/A</v>
      </c>
    </row>
    <row r="252" spans="1:6" hidden="1">
      <c r="A252" s="1104" t="s">
        <v>350</v>
      </c>
      <c r="B252" s="1093" t="s">
        <v>168</v>
      </c>
      <c r="C252" s="423" t="e">
        <f>VLOOKUP(A252,Foundation!$B$8:$P$557,10, 0)</f>
        <v>#N/A</v>
      </c>
      <c r="D252" s="423" t="e">
        <f>VLOOKUP(A252,Foundation!$B$8:$P$540,12, 0)</f>
        <v>#N/A</v>
      </c>
      <c r="E252" s="423" t="e">
        <f>VLOOKUP(A252,'Erection Compiled '!$B$2:$Q$516,10, 0)</f>
        <v>#N/A</v>
      </c>
      <c r="F252" s="423" t="e">
        <f>VLOOKUP(A252,Earthing!$B$7:$G$560,4, 0)</f>
        <v>#N/A</v>
      </c>
    </row>
    <row r="253" spans="1:6" hidden="1">
      <c r="A253" s="1104" t="s">
        <v>351</v>
      </c>
      <c r="B253" s="1093" t="s">
        <v>168</v>
      </c>
      <c r="C253" s="423" t="str">
        <f>VLOOKUP(A253,Foundation!$B$8:$P$557,10, 0)</f>
        <v>Sandy</v>
      </c>
      <c r="D253" s="423">
        <f>VLOOKUP(A253,Foundation!$B$8:$P$540,12, 0)</f>
        <v>46037</v>
      </c>
      <c r="E253" s="423" t="e">
        <f>VLOOKUP(A253,'Erection Compiled '!$B$2:$Q$516,10, 0)</f>
        <v>#N/A</v>
      </c>
      <c r="F253" s="423">
        <f>VLOOKUP(A253,Earthing!$B$7:$G$560,4, 0)</f>
        <v>46038</v>
      </c>
    </row>
    <row r="254" spans="1:6" hidden="1">
      <c r="A254" s="1104" t="s">
        <v>1070</v>
      </c>
      <c r="B254" s="1093" t="s">
        <v>111</v>
      </c>
      <c r="C254" s="423" t="e">
        <f>VLOOKUP(A254,Foundation!$B$8:$P$557,10, 0)</f>
        <v>#N/A</v>
      </c>
      <c r="D254" s="423" t="e">
        <f>VLOOKUP(A254,Foundation!$B$8:$P$540,12, 0)</f>
        <v>#N/A</v>
      </c>
      <c r="E254" s="423" t="e">
        <f>VLOOKUP(A254,'Erection Compiled '!$B$2:$Q$516,10, 0)</f>
        <v>#N/A</v>
      </c>
      <c r="F254" s="423" t="e">
        <f>VLOOKUP(A254,Earthing!$B$7:$G$560,4, 0)</f>
        <v>#N/A</v>
      </c>
    </row>
    <row r="255" spans="1:6">
      <c r="A255" s="1104" t="s">
        <v>142</v>
      </c>
      <c r="B255" s="1093" t="s">
        <v>105</v>
      </c>
      <c r="C255" s="423" t="str">
        <f>VLOOKUP(A255,Foundation!$B$8:$P$557,10, 0)</f>
        <v>Sandy</v>
      </c>
      <c r="D255" s="423">
        <f>VLOOKUP(A255,Foundation!$B$8:$P$540,12, 0)</f>
        <v>45975</v>
      </c>
      <c r="E255" s="423" t="e">
        <f>VLOOKUP(A255,'Erection Compiled '!$B$2:$Q$516,10, 0)</f>
        <v>#N/A</v>
      </c>
      <c r="F255" s="423">
        <f>VLOOKUP(A255,Earthing!$B$7:$G$560,4, 0)</f>
        <v>45976</v>
      </c>
    </row>
    <row r="256" spans="1:6">
      <c r="A256" s="1104" t="s">
        <v>273</v>
      </c>
      <c r="B256" s="1093" t="s">
        <v>234</v>
      </c>
      <c r="C256" s="423" t="str">
        <f>VLOOKUP(A256,Foundation!$B$8:$P$557,10, 0)</f>
        <v>Sandy</v>
      </c>
      <c r="D256" s="423">
        <f>VLOOKUP(A256,Foundation!$B$8:$P$540,12, 0)</f>
        <v>45756</v>
      </c>
      <c r="E256" s="423" t="e">
        <f>VLOOKUP(A256,'Erection Compiled '!$B$2:$Q$516,10, 0)</f>
        <v>#N/A</v>
      </c>
      <c r="F256" s="423">
        <f>VLOOKUP(A256,Earthing!$B$7:$G$560,4, 0)</f>
        <v>45757</v>
      </c>
    </row>
    <row r="257" spans="1:6">
      <c r="A257" s="1104" t="s">
        <v>354</v>
      </c>
      <c r="B257" s="1093" t="s">
        <v>168</v>
      </c>
      <c r="C257" s="423" t="str">
        <f>VLOOKUP(A257,Foundation!$B$8:$P$557,10, 0)</f>
        <v>Sandy</v>
      </c>
      <c r="D257" s="423">
        <f>VLOOKUP(A257,Foundation!$B$8:$P$540,12, 0)</f>
        <v>45960</v>
      </c>
      <c r="E257" s="423">
        <f>VLOOKUP(A257,'Erection Compiled '!$B$2:$Q$516,10, 0)</f>
        <v>46040</v>
      </c>
      <c r="F257" s="423">
        <f>VLOOKUP(A257,Earthing!$B$7:$G$560,4, 0)</f>
        <v>45961</v>
      </c>
    </row>
    <row r="258" spans="1:6">
      <c r="A258" s="1104" t="s">
        <v>355</v>
      </c>
      <c r="B258" s="1093" t="s">
        <v>168</v>
      </c>
      <c r="C258" s="423" t="str">
        <f>VLOOKUP(A258,Foundation!$B$8:$P$557,10, 0)</f>
        <v>Sandy</v>
      </c>
      <c r="D258" s="423">
        <f>VLOOKUP(A258,Foundation!$B$8:$P$540,12, 0)</f>
        <v>45968</v>
      </c>
      <c r="E258" s="423">
        <f>VLOOKUP(A258,'Erection Compiled '!$B$2:$Q$516,10, 0)</f>
        <v>46035</v>
      </c>
      <c r="F258" s="423">
        <f>VLOOKUP(A258,Earthing!$B$7:$G$560,4, 0)</f>
        <v>45969</v>
      </c>
    </row>
    <row r="259" spans="1:6">
      <c r="A259" s="1104" t="s">
        <v>1091</v>
      </c>
      <c r="B259" s="1093" t="s">
        <v>111</v>
      </c>
      <c r="C259" s="423" t="str">
        <f>VLOOKUP(A259,Foundation!$B$8:$P$557,10, 0)</f>
        <v>Sandy</v>
      </c>
      <c r="D259" s="423">
        <f>VLOOKUP(A259,Foundation!$B$8:$P$540,12, 0)</f>
        <v>45978</v>
      </c>
      <c r="E259" s="423" t="e">
        <f>VLOOKUP(A259,'Erection Compiled '!$B$2:$Q$516,10, 0)</f>
        <v>#N/A</v>
      </c>
      <c r="F259" s="423">
        <f>VLOOKUP(A259,Earthing!$B$7:$G$560,4, 0)</f>
        <v>45979</v>
      </c>
    </row>
    <row r="260" spans="1:6">
      <c r="A260" s="1104" t="s">
        <v>357</v>
      </c>
      <c r="B260" s="1093" t="s">
        <v>171</v>
      </c>
      <c r="C260" s="423" t="str">
        <f>VLOOKUP(A260,Foundation!$B$8:$P$557,10, 0)</f>
        <v>Sandy</v>
      </c>
      <c r="D260" s="423">
        <f>VLOOKUP(A260,Foundation!$B$8:$P$540,12, 0)</f>
        <v>45919</v>
      </c>
      <c r="E260" s="423" t="e">
        <f>VLOOKUP(A260,'Erection Compiled '!$B$2:$Q$516,10, 0)</f>
        <v>#N/A</v>
      </c>
      <c r="F260" s="423">
        <f>VLOOKUP(A260,Earthing!$B$7:$G$560,4, 0)</f>
        <v>45922</v>
      </c>
    </row>
    <row r="261" spans="1:6">
      <c r="A261" s="1104" t="s">
        <v>358</v>
      </c>
      <c r="B261" s="1093" t="s">
        <v>171</v>
      </c>
      <c r="C261" s="423" t="str">
        <f>VLOOKUP(A261,Foundation!$B$8:$P$557,10, 0)</f>
        <v>Sandy</v>
      </c>
      <c r="D261" s="423">
        <f>VLOOKUP(A261,Foundation!$B$8:$P$540,12, 0)</f>
        <v>45838</v>
      </c>
      <c r="E261" s="423">
        <f>VLOOKUP(A261,'Erection Compiled '!$B$2:$Q$516,10, 0)</f>
        <v>46007</v>
      </c>
      <c r="F261" s="423">
        <f>VLOOKUP(A261,Earthing!$B$7:$G$560,4, 0)</f>
        <v>45839</v>
      </c>
    </row>
    <row r="262" spans="1:6">
      <c r="A262" s="1104" t="s">
        <v>1480</v>
      </c>
      <c r="B262" s="1093" t="s">
        <v>105</v>
      </c>
      <c r="C262" s="423" t="str">
        <f>VLOOKUP(A262,Foundation!$B$8:$P$557,10, 0)</f>
        <v>Sandy</v>
      </c>
      <c r="D262" s="423">
        <f>VLOOKUP(A262,Foundation!$B$8:$P$540,12, 0)</f>
        <v>45834</v>
      </c>
      <c r="E262" s="423">
        <f>VLOOKUP(A262,'Erection Compiled '!$B$2:$Q$516,10, 0)</f>
        <v>46015</v>
      </c>
      <c r="F262" s="423">
        <f>VLOOKUP(A262,Earthing!$B$7:$G$560,4, 0)</f>
        <v>45836</v>
      </c>
    </row>
    <row r="263" spans="1:6">
      <c r="A263" s="1104" t="s">
        <v>274</v>
      </c>
      <c r="B263" s="1093" t="s">
        <v>168</v>
      </c>
      <c r="C263" s="423" t="str">
        <f>VLOOKUP(A263,Foundation!$B$8:$P$557,10, 0)</f>
        <v>Sandy</v>
      </c>
      <c r="D263" s="423">
        <f>VLOOKUP(A263,Foundation!$B$8:$P$540,12, 0)</f>
        <v>45946</v>
      </c>
      <c r="E263" s="423" t="e">
        <f>VLOOKUP(A263,'Erection Compiled '!$B$2:$Q$516,10, 0)</f>
        <v>#N/A</v>
      </c>
      <c r="F263" s="423">
        <f>VLOOKUP(A263,Earthing!$B$7:$G$560,4, 0)</f>
        <v>45966</v>
      </c>
    </row>
    <row r="264" spans="1:6">
      <c r="A264" s="1104" t="s">
        <v>143</v>
      </c>
      <c r="B264" s="1093" t="s">
        <v>118</v>
      </c>
      <c r="C264" s="423" t="str">
        <f>VLOOKUP(A264,Foundation!$B$8:$P$557,10, 0)</f>
        <v>Sandy</v>
      </c>
      <c r="D264" s="423">
        <f>VLOOKUP(A264,Foundation!$B$8:$P$540,12, 0)</f>
        <v>45828</v>
      </c>
      <c r="E264" s="423" t="e">
        <f>VLOOKUP(A264,'Erection Compiled '!$B$2:$Q$516,10, 0)</f>
        <v>#N/A</v>
      </c>
      <c r="F264" s="423">
        <f>VLOOKUP(A264,Earthing!$B$7:$G$560,4, 0)</f>
        <v>45828</v>
      </c>
    </row>
    <row r="265" spans="1:6">
      <c r="A265" s="1106" t="s">
        <v>146</v>
      </c>
      <c r="B265" s="1096" t="s">
        <v>1905</v>
      </c>
      <c r="C265" s="423" t="str">
        <f>VLOOKUP(A265,Foundation!$B$8:$P$557,10, 0)</f>
        <v>Sandy</v>
      </c>
      <c r="D265" s="423">
        <f>VLOOKUP(A265,Foundation!$B$8:$P$540,12, 0)</f>
        <v>45912</v>
      </c>
      <c r="E265" s="423">
        <f>VLOOKUP(A265,'Erection Compiled '!$B$2:$Q$516,10, 0)</f>
        <v>46002</v>
      </c>
      <c r="F265" s="423">
        <f>VLOOKUP(A265,Earthing!$B$7:$G$560,4, 0)</f>
        <v>45915</v>
      </c>
    </row>
    <row r="266" spans="1:6">
      <c r="A266" s="1106" t="s">
        <v>1918</v>
      </c>
      <c r="B266" s="1096" t="s">
        <v>1906</v>
      </c>
      <c r="C266" s="423" t="str">
        <f>VLOOKUP(A266,Foundation!$B$8:$P$557,10, 0)</f>
        <v>Sandy</v>
      </c>
      <c r="D266" s="423">
        <f>VLOOKUP(A266,Foundation!$B$8:$P$540,12, 0)</f>
        <v>45971</v>
      </c>
      <c r="E266" s="423">
        <f>VLOOKUP(A266,'Erection Compiled '!$B$2:$Q$516,10, 0)</f>
        <v>45996</v>
      </c>
      <c r="F266" s="423">
        <f>VLOOKUP(A266,Earthing!$B$7:$G$560,4, 0)</f>
        <v>45972</v>
      </c>
    </row>
    <row r="267" spans="1:6">
      <c r="A267" s="1106" t="s">
        <v>1919</v>
      </c>
      <c r="B267" s="1096" t="s">
        <v>1907</v>
      </c>
      <c r="C267" s="423" t="str">
        <f>VLOOKUP(A267,Foundation!$B$8:$P$557,10, 0)</f>
        <v>Sandy</v>
      </c>
      <c r="D267" s="423">
        <f>VLOOKUP(A267,Foundation!$B$8:$P$540,12, 0)</f>
        <v>45798</v>
      </c>
      <c r="E267" s="423">
        <f>VLOOKUP(A267,'Erection Compiled '!$B$2:$Q$516,10, 0)</f>
        <v>46017</v>
      </c>
      <c r="F267" s="423">
        <f>VLOOKUP(A267,Earthing!$B$7:$G$560,4, 0)</f>
        <v>45798</v>
      </c>
    </row>
    <row r="268" spans="1:6">
      <c r="A268" s="1106" t="s">
        <v>147</v>
      </c>
      <c r="B268" s="1096" t="s">
        <v>1908</v>
      </c>
      <c r="C268" s="423" t="str">
        <f>VLOOKUP(A268,Foundation!$B$8:$P$557,10, 0)</f>
        <v>Sandy</v>
      </c>
      <c r="D268" s="423">
        <f>VLOOKUP(A268,Foundation!$B$8:$P$540,12, 0)</f>
        <v>45878</v>
      </c>
      <c r="E268" s="423">
        <f>VLOOKUP(A268,'Erection Compiled '!$B$2:$Q$516,10, 0)</f>
        <v>46029</v>
      </c>
      <c r="F268" s="423">
        <f>VLOOKUP(A268,Earthing!$B$7:$G$560,4, 0)</f>
        <v>45874</v>
      </c>
    </row>
    <row r="269" spans="1:6">
      <c r="A269" s="1106" t="s">
        <v>1290</v>
      </c>
      <c r="B269" s="1096" t="s">
        <v>1909</v>
      </c>
      <c r="C269" s="423" t="str">
        <f>VLOOKUP(A269,Foundation!$B$8:$P$557,10, 0)</f>
        <v>Sandy</v>
      </c>
      <c r="D269" s="423">
        <f>VLOOKUP(A269,Foundation!$B$8:$P$540,12, 0)</f>
        <v>45949</v>
      </c>
      <c r="E269" s="423">
        <f>VLOOKUP(A269,'Erection Compiled '!$B$2:$Q$516,10, 0)</f>
        <v>46012</v>
      </c>
      <c r="F269" s="423">
        <f>VLOOKUP(A269,Earthing!$B$7:$G$560,4, 0)</f>
        <v>45966</v>
      </c>
    </row>
    <row r="270" spans="1:6">
      <c r="A270" s="1106" t="s">
        <v>1291</v>
      </c>
      <c r="B270" s="1096" t="s">
        <v>1908</v>
      </c>
      <c r="C270" s="423" t="str">
        <f>VLOOKUP(A270,Foundation!$B$8:$P$557,10, 0)</f>
        <v>DFR</v>
      </c>
      <c r="D270" s="423">
        <f>VLOOKUP(A270,Foundation!$B$8:$P$540,12, 0)</f>
        <v>45900</v>
      </c>
      <c r="E270" s="423">
        <f>VLOOKUP(A270,'Erection Compiled '!$B$2:$Q$516,10, 0)</f>
        <v>46007</v>
      </c>
      <c r="F270" s="423">
        <f>VLOOKUP(A270,Earthing!$B$7:$G$560,4, 0)</f>
        <v>45966</v>
      </c>
    </row>
    <row r="271" spans="1:6">
      <c r="A271" s="1106" t="s">
        <v>1289</v>
      </c>
      <c r="B271" s="1096" t="s">
        <v>1910</v>
      </c>
      <c r="C271" s="423" t="str">
        <f>VLOOKUP(A271,Foundation!$B$8:$P$557,10, 0)</f>
        <v>Sandy</v>
      </c>
      <c r="D271" s="423">
        <f>VLOOKUP(A271,Foundation!$B$8:$P$540,12, 0)</f>
        <v>45835</v>
      </c>
      <c r="E271" s="423">
        <f>VLOOKUP(A271,'Erection Compiled '!$B$2:$Q$516,10, 0)</f>
        <v>46022</v>
      </c>
      <c r="F271" s="423">
        <f>VLOOKUP(A271,Earthing!$B$7:$G$560,4, 0)</f>
        <v>45837</v>
      </c>
    </row>
    <row r="272" spans="1:6">
      <c r="A272" s="1106" t="s">
        <v>1920</v>
      </c>
      <c r="B272" s="1096" t="s">
        <v>1906</v>
      </c>
      <c r="C272" s="423" t="str">
        <f>VLOOKUP(A272,Foundation!$B$8:$P$557,10, 0)</f>
        <v>Sandy</v>
      </c>
      <c r="D272" s="423">
        <f>VLOOKUP(A272,Foundation!$B$8:$P$540,12, 0)</f>
        <v>45710</v>
      </c>
      <c r="E272" s="423" t="e">
        <f>VLOOKUP(A272,'Erection Compiled '!$B$2:$Q$516,10, 0)</f>
        <v>#N/A</v>
      </c>
      <c r="F272" s="423" t="e">
        <f>VLOOKUP(A272,Earthing!$B$7:$G$560,4, 0)</f>
        <v>#N/A</v>
      </c>
    </row>
    <row r="273" spans="1:6">
      <c r="A273" s="1107" t="s">
        <v>148</v>
      </c>
      <c r="B273" s="1097" t="s">
        <v>101</v>
      </c>
      <c r="C273" s="423" t="str">
        <f>VLOOKUP(A273,Foundation!$B$8:$P$557,10, 0)</f>
        <v>Sandy</v>
      </c>
      <c r="D273" s="423">
        <f>VLOOKUP(A273,Foundation!$B$8:$P$540,12, 0)</f>
        <v>45891</v>
      </c>
      <c r="E273" s="423" t="e">
        <f>VLOOKUP(A273,'Erection Compiled '!$B$2:$Q$516,10, 0)</f>
        <v>#N/A</v>
      </c>
      <c r="F273" s="423">
        <f>VLOOKUP(A273,Earthing!$B$7:$G$560,4, 0)</f>
        <v>45871</v>
      </c>
    </row>
    <row r="274" spans="1:6">
      <c r="A274" s="1107" t="s">
        <v>263</v>
      </c>
      <c r="B274" s="1097" t="s">
        <v>171</v>
      </c>
      <c r="C274" s="423" t="str">
        <f>VLOOKUP(A274,Foundation!$B$8:$P$557,10, 0)</f>
        <v>Sandy</v>
      </c>
      <c r="D274" s="423">
        <f>VLOOKUP(A274,Foundation!$B$8:$P$540,12, 0)</f>
        <v>45740</v>
      </c>
      <c r="E274" s="423" t="e">
        <f>VLOOKUP(A274,'Erection Compiled '!$B$2:$Q$516,10, 0)</f>
        <v>#N/A</v>
      </c>
      <c r="F274" s="423">
        <f>VLOOKUP(A274,Earthing!$B$7:$G$560,4, 0)</f>
        <v>45764</v>
      </c>
    </row>
    <row r="275" spans="1:6">
      <c r="A275" s="1107" t="s">
        <v>266</v>
      </c>
      <c r="B275" s="1097" t="s">
        <v>234</v>
      </c>
      <c r="C275" s="423" t="str">
        <f>VLOOKUP(A275,Foundation!$B$8:$P$557,10, 0)</f>
        <v>Sandy</v>
      </c>
      <c r="D275" s="423">
        <f>VLOOKUP(A275,Foundation!$B$8:$P$540,12, 0)</f>
        <v>45746</v>
      </c>
      <c r="E275" s="423" t="e">
        <f>VLOOKUP(A275,'Erection Compiled '!$B$2:$Q$516,10, 0)</f>
        <v>#N/A</v>
      </c>
      <c r="F275" s="423">
        <f>VLOOKUP(A275,Earthing!$B$7:$G$560,4, 0)</f>
        <v>45764</v>
      </c>
    </row>
    <row r="276" spans="1:6">
      <c r="A276" s="1107" t="s">
        <v>1835</v>
      </c>
      <c r="B276" s="1097" t="s">
        <v>114</v>
      </c>
      <c r="C276" s="423" t="str">
        <f>VLOOKUP(A276,Foundation!$B$8:$P$557,10, 0)</f>
        <v>Sandy</v>
      </c>
      <c r="D276" s="423">
        <f>VLOOKUP(A276,Foundation!$B$8:$P$540,12, 0)</f>
        <v>45996</v>
      </c>
      <c r="E276" s="423" t="e">
        <f>VLOOKUP(A276,'Erection Compiled '!$B$2:$Q$516,10, 0)</f>
        <v>#N/A</v>
      </c>
      <c r="F276" s="423">
        <f>VLOOKUP(A276,Earthing!$B$7:$G$560,4, 0)</f>
        <v>45994</v>
      </c>
    </row>
    <row r="277" spans="1:6">
      <c r="A277" s="1107" t="s">
        <v>1788</v>
      </c>
      <c r="B277" s="1097" t="s">
        <v>101</v>
      </c>
      <c r="C277" s="423" t="str">
        <f>VLOOKUP(A277,Foundation!$B$8:$P$557,10, 0)</f>
        <v>Sandy</v>
      </c>
      <c r="D277" s="423">
        <f>VLOOKUP(A277,Foundation!$B$8:$P$540,12, 0)</f>
        <v>45973</v>
      </c>
      <c r="E277" s="423" t="e">
        <f>VLOOKUP(A277,'Erection Compiled '!$B$2:$Q$516,10, 0)</f>
        <v>#N/A</v>
      </c>
      <c r="F277" s="423">
        <f>VLOOKUP(A277,Earthing!$B$7:$G$560,4, 0)</f>
        <v>45989</v>
      </c>
    </row>
    <row r="278" spans="1:6">
      <c r="A278" s="1106" t="s">
        <v>1921</v>
      </c>
      <c r="B278" s="1096" t="s">
        <v>1911</v>
      </c>
      <c r="C278" s="423" t="str">
        <f>VLOOKUP(A278,Foundation!$B$8:$P$557,10, 0)</f>
        <v>Sandy</v>
      </c>
      <c r="D278" s="423">
        <f>VLOOKUP(A278,Foundation!$B$8:$P$540,12, 0)</f>
        <v>45979</v>
      </c>
      <c r="E278" s="423" t="e">
        <f>VLOOKUP(A278,'Erection Compiled '!$B$2:$Q$516,10, 0)</f>
        <v>#N/A</v>
      </c>
      <c r="F278" s="423">
        <f>VLOOKUP(A278,Earthing!$B$7:$G$560,4, 0)</f>
        <v>45989</v>
      </c>
    </row>
    <row r="279" spans="1:6">
      <c r="A279" s="1106" t="s">
        <v>1825</v>
      </c>
      <c r="B279" s="1096" t="s">
        <v>1908</v>
      </c>
      <c r="C279" s="423" t="str">
        <f>VLOOKUP(A279,Foundation!$B$8:$P$557,10, 0)</f>
        <v>Sandy</v>
      </c>
      <c r="D279" s="423">
        <f>VLOOKUP(A279,Foundation!$B$8:$P$540,12, 0)</f>
        <v>45983</v>
      </c>
      <c r="E279" s="423">
        <f>VLOOKUP(A279,'Erection Compiled '!$B$2:$Q$516,10, 0)</f>
        <v>46077</v>
      </c>
      <c r="F279" s="423">
        <f>VLOOKUP(A279,Earthing!$B$7:$G$560,4, 0)</f>
        <v>45995</v>
      </c>
    </row>
    <row r="280" spans="1:6">
      <c r="A280" s="1106" t="s">
        <v>1922</v>
      </c>
      <c r="B280" s="1096" t="s">
        <v>1911</v>
      </c>
      <c r="C280" s="423" t="str">
        <f>VLOOKUP(A280,Foundation!$B$8:$P$557,10, 0)</f>
        <v>Sandy</v>
      </c>
      <c r="D280" s="423">
        <f>VLOOKUP(A280,Foundation!$B$8:$P$540,12, 0)</f>
        <v>45987</v>
      </c>
      <c r="E280" s="423">
        <f>VLOOKUP(A280,'Erection Compiled '!$B$2:$Q$516,10, 0)</f>
        <v>46017</v>
      </c>
      <c r="F280" s="423">
        <f>VLOOKUP(A280,Earthing!$B$7:$G$560,4, 0)</f>
        <v>45989</v>
      </c>
    </row>
    <row r="281" spans="1:6">
      <c r="A281" s="1106" t="s">
        <v>149</v>
      </c>
      <c r="B281" s="1096" t="s">
        <v>1910</v>
      </c>
      <c r="C281" s="423" t="str">
        <f>VLOOKUP(A281,Foundation!$B$8:$P$557,10, 0)</f>
        <v>Sandy</v>
      </c>
      <c r="D281" s="423">
        <f>VLOOKUP(A281,Foundation!$B$8:$P$540,12, 0)</f>
        <v>46015</v>
      </c>
      <c r="E281" s="423" t="e">
        <f>VLOOKUP(A281,'Erection Compiled '!$B$2:$Q$516,10, 0)</f>
        <v>#N/A</v>
      </c>
      <c r="F281" s="423">
        <f>VLOOKUP(A281,Earthing!$B$7:$G$560,4, 0)</f>
        <v>46017</v>
      </c>
    </row>
    <row r="282" spans="1:6">
      <c r="A282" s="1106" t="s">
        <v>1923</v>
      </c>
      <c r="B282" s="1096" t="s">
        <v>1906</v>
      </c>
      <c r="C282" s="423" t="str">
        <f>VLOOKUP(A282,Foundation!$B$8:$P$557,10, 0)</f>
        <v>Sandy</v>
      </c>
      <c r="D282" s="423">
        <f>VLOOKUP(A282,Foundation!$B$8:$P$540,12, 0)</f>
        <v>45760</v>
      </c>
      <c r="E282" s="423">
        <f>VLOOKUP(A282,'Erection Compiled '!$B$2:$Q$516,10, 0)</f>
        <v>46080</v>
      </c>
      <c r="F282" s="423" t="e">
        <f>VLOOKUP(A282,Earthing!$B$7:$G$560,4, 0)</f>
        <v>#N/A</v>
      </c>
    </row>
    <row r="283" spans="1:6">
      <c r="A283" s="1106" t="s">
        <v>1924</v>
      </c>
      <c r="B283" s="1096" t="s">
        <v>1906</v>
      </c>
      <c r="C283" s="423" t="str">
        <f>VLOOKUP(A283,Foundation!$B$8:$P$557,10, 0)</f>
        <v>Sandy</v>
      </c>
      <c r="D283" s="423">
        <f>VLOOKUP(A283,Foundation!$B$8:$P$540,12, 0)</f>
        <v>45763</v>
      </c>
      <c r="E283" s="423" t="e">
        <f>VLOOKUP(A283,'Erection Compiled '!$B$2:$Q$516,10, 0)</f>
        <v>#N/A</v>
      </c>
      <c r="F283" s="423">
        <f>VLOOKUP(A283,Earthing!$B$7:$G$560,4, 0)</f>
        <v>45764</v>
      </c>
    </row>
    <row r="284" spans="1:6">
      <c r="A284" s="1106" t="s">
        <v>1925</v>
      </c>
      <c r="B284" s="1096" t="s">
        <v>1906</v>
      </c>
      <c r="C284" s="423" t="str">
        <f>VLOOKUP(A284,Foundation!$B$8:$P$557,10, 0)</f>
        <v>Sandy</v>
      </c>
      <c r="D284" s="423">
        <f>VLOOKUP(A284,Foundation!$B$8:$P$540,12, 0)</f>
        <v>46022</v>
      </c>
      <c r="E284" s="423" t="e">
        <f>VLOOKUP(A284,'Erection Compiled '!$B$2:$Q$516,10, 0)</f>
        <v>#N/A</v>
      </c>
      <c r="F284" s="423">
        <f>VLOOKUP(A284,Earthing!$B$7:$G$560,4, 0)</f>
        <v>46024</v>
      </c>
    </row>
    <row r="285" spans="1:6" hidden="1">
      <c r="A285" s="1104" t="s">
        <v>150</v>
      </c>
      <c r="B285" s="1093" t="s">
        <v>101</v>
      </c>
      <c r="C285" s="423" t="str">
        <f>VLOOKUP(A285,Foundation!$B$8:$P$557,10, 0)</f>
        <v>Sandy</v>
      </c>
      <c r="D285" s="423">
        <f>VLOOKUP(A285,Foundation!$B$8:$P$540,12, 0)</f>
        <v>46050</v>
      </c>
      <c r="E285" s="423" t="e">
        <f>VLOOKUP(A285,'Erection Compiled '!$B$2:$Q$516,10, 0)</f>
        <v>#N/A</v>
      </c>
      <c r="F285" s="423">
        <f>VLOOKUP(A285,Earthing!$B$7:$G$560,4, 0)</f>
        <v>46051</v>
      </c>
    </row>
    <row r="286" spans="1:6" hidden="1">
      <c r="A286" s="1104" t="s">
        <v>151</v>
      </c>
      <c r="B286" s="1093" t="s">
        <v>101</v>
      </c>
      <c r="C286" s="423" t="str">
        <f>VLOOKUP(A286,Foundation!$B$8:$P$557,10, 0)</f>
        <v>Sandy</v>
      </c>
      <c r="D286" s="423">
        <f>VLOOKUP(A286,Foundation!$B$8:$P$540,12, 0)</f>
        <v>46052</v>
      </c>
      <c r="E286" s="423" t="e">
        <f>VLOOKUP(A286,'Erection Compiled '!$B$2:$Q$516,10, 0)</f>
        <v>#N/A</v>
      </c>
      <c r="F286" s="423">
        <f>VLOOKUP(A286,Earthing!$B$7:$G$560,4, 0)</f>
        <v>46053</v>
      </c>
    </row>
    <row r="287" spans="1:6">
      <c r="A287" s="1104" t="s">
        <v>152</v>
      </c>
      <c r="B287" s="1093" t="s">
        <v>153</v>
      </c>
      <c r="C287" s="423" t="str">
        <f>VLOOKUP(A287,Foundation!$B$8:$P$557,10, 0)</f>
        <v>Sandy</v>
      </c>
      <c r="D287" s="423">
        <f>VLOOKUP(A287,Foundation!$B$8:$P$540,12, 0)</f>
        <v>45862</v>
      </c>
      <c r="E287" s="423" t="e">
        <f>VLOOKUP(A287,'Erection Compiled '!$B$2:$Q$516,10, 0)</f>
        <v>#N/A</v>
      </c>
      <c r="F287" s="423">
        <f>VLOOKUP(A287,Earthing!$B$7:$G$560,4, 0)</f>
        <v>45863</v>
      </c>
    </row>
    <row r="288" spans="1:6">
      <c r="A288" s="1104" t="s">
        <v>154</v>
      </c>
      <c r="B288" s="1093" t="s">
        <v>118</v>
      </c>
      <c r="C288" s="423" t="str">
        <f>VLOOKUP(A288,Foundation!$B$8:$P$557,10, 0)</f>
        <v>Sandy</v>
      </c>
      <c r="D288" s="423">
        <f>VLOOKUP(A288,Foundation!$B$8:$P$540,12, 0)</f>
        <v>45849</v>
      </c>
      <c r="E288" s="423">
        <f>VLOOKUP(A288,'Erection Compiled '!$B$2:$Q$516,10, 0)</f>
        <v>45998</v>
      </c>
      <c r="F288" s="423">
        <f>VLOOKUP(A288,Earthing!$B$7:$G$560,4, 0)</f>
        <v>45854</v>
      </c>
    </row>
    <row r="289" spans="1:6">
      <c r="A289" s="1104" t="s">
        <v>398</v>
      </c>
      <c r="B289" s="1093" t="s">
        <v>105</v>
      </c>
      <c r="C289" s="423" t="str">
        <f>VLOOKUP(A289,Foundation!$B$8:$P$557,10, 0)</f>
        <v>DFR</v>
      </c>
      <c r="D289" s="423">
        <f>VLOOKUP(A289,Foundation!$B$8:$P$540,12, 0)</f>
        <v>45842</v>
      </c>
      <c r="E289" s="423">
        <f>VLOOKUP(A289,'Erection Compiled '!$B$2:$Q$516,10, 0)</f>
        <v>46021</v>
      </c>
      <c r="F289" s="423">
        <f>VLOOKUP(A289,Earthing!$B$7:$G$560,4, 0)</f>
        <v>45844</v>
      </c>
    </row>
    <row r="290" spans="1:6">
      <c r="A290" s="1104" t="s">
        <v>400</v>
      </c>
      <c r="B290" s="1093" t="s">
        <v>234</v>
      </c>
      <c r="C290" s="423" t="str">
        <f>VLOOKUP(A290,Foundation!$B$8:$P$557,10, 0)</f>
        <v>Sandy</v>
      </c>
      <c r="D290" s="423">
        <f>VLOOKUP(A290,Foundation!$B$8:$P$540,12, 0)</f>
        <v>45767</v>
      </c>
      <c r="E290" s="423" t="e">
        <f>VLOOKUP(A290,'Erection Compiled '!$B$2:$Q$516,10, 0)</f>
        <v>#N/A</v>
      </c>
      <c r="F290" s="423">
        <f>VLOOKUP(A290,Earthing!$B$7:$G$560,4, 0)</f>
        <v>45768</v>
      </c>
    </row>
    <row r="291" spans="1:6">
      <c r="A291" s="1104" t="s">
        <v>401</v>
      </c>
      <c r="B291" s="1093" t="s">
        <v>105</v>
      </c>
      <c r="C291" s="423" t="str">
        <f>VLOOKUP(A291,Foundation!$B$8:$P$557,10, 0)</f>
        <v>DFR</v>
      </c>
      <c r="D291" s="423">
        <f>VLOOKUP(A291,Foundation!$B$8:$P$540,12, 0)</f>
        <v>45831</v>
      </c>
      <c r="E291" s="423">
        <f>VLOOKUP(A291,'Erection Compiled '!$B$2:$Q$516,10, 0)</f>
        <v>46032</v>
      </c>
      <c r="F291" s="423">
        <f>VLOOKUP(A291,Earthing!$B$7:$G$560,4, 0)</f>
        <v>45832</v>
      </c>
    </row>
    <row r="292" spans="1:6">
      <c r="A292" s="1104" t="s">
        <v>1320</v>
      </c>
      <c r="B292" s="1093" t="s">
        <v>101</v>
      </c>
      <c r="C292" s="423" t="str">
        <f>VLOOKUP(A292,Foundation!$B$8:$P$557,10, 0)</f>
        <v>DFR</v>
      </c>
      <c r="D292" s="423">
        <f>VLOOKUP(A292,Foundation!$B$8:$P$540,12, 0)</f>
        <v>45814</v>
      </c>
      <c r="E292" s="423" t="e">
        <f>VLOOKUP(A292,'Erection Compiled '!$B$2:$Q$516,10, 0)</f>
        <v>#N/A</v>
      </c>
      <c r="F292" s="423">
        <f>VLOOKUP(A292,Earthing!$B$7:$G$560,4, 0)</f>
        <v>45815</v>
      </c>
    </row>
    <row r="293" spans="1:6">
      <c r="A293" s="1104" t="s">
        <v>262</v>
      </c>
      <c r="B293" s="1093" t="s">
        <v>168</v>
      </c>
      <c r="C293" s="423" t="str">
        <f>VLOOKUP(A293,Foundation!$B$8:$P$557,10, 0)</f>
        <v>Sandy</v>
      </c>
      <c r="D293" s="423">
        <f>VLOOKUP(A293,Foundation!$B$8:$P$540,12, 0)</f>
        <v>45723</v>
      </c>
      <c r="E293" s="423" t="e">
        <f>VLOOKUP(A293,'Erection Compiled '!$B$2:$Q$516,10, 0)</f>
        <v>#N/A</v>
      </c>
      <c r="F293" s="423">
        <f>VLOOKUP(A293,Earthing!$B$7:$G$560,4, 0)</f>
        <v>45724</v>
      </c>
    </row>
    <row r="294" spans="1:6" hidden="1">
      <c r="A294" s="1104" t="s">
        <v>409</v>
      </c>
      <c r="B294" s="1093" t="s">
        <v>168</v>
      </c>
      <c r="C294" s="423" t="str">
        <f>VLOOKUP(A294,Foundation!$B$8:$P$557,10, 0)</f>
        <v>Sandy</v>
      </c>
      <c r="D294" s="423">
        <f>VLOOKUP(A294,Foundation!$B$8:$P$540,12, 0)</f>
        <v>46092</v>
      </c>
      <c r="E294" s="423" t="e">
        <f>VLOOKUP(A294,'Erection Compiled '!$B$2:$Q$516,10, 0)</f>
        <v>#N/A</v>
      </c>
      <c r="F294" s="423">
        <f>VLOOKUP(A294,Earthing!$B$7:$G$560,4, 0)</f>
        <v>46092</v>
      </c>
    </row>
    <row r="295" spans="1:6">
      <c r="A295" s="1104" t="s">
        <v>410</v>
      </c>
      <c r="B295" s="1093" t="s">
        <v>156</v>
      </c>
      <c r="C295" s="423" t="str">
        <f>VLOOKUP(A295,Foundation!$B$8:$P$557,10, 0)</f>
        <v>Sandy</v>
      </c>
      <c r="D295" s="423">
        <f>VLOOKUP(A295,Foundation!$B$8:$P$540,12, 0)</f>
        <v>45999</v>
      </c>
      <c r="E295" s="423" t="e">
        <f>VLOOKUP(A295,'Erection Compiled '!$B$2:$Q$516,10, 0)</f>
        <v>#N/A</v>
      </c>
      <c r="F295" s="423">
        <f>VLOOKUP(A295,Earthing!$B$7:$G$560,4, 0)</f>
        <v>45999</v>
      </c>
    </row>
    <row r="296" spans="1:6">
      <c r="A296" s="1106" t="s">
        <v>411</v>
      </c>
      <c r="B296" s="1096" t="s">
        <v>1908</v>
      </c>
      <c r="C296" s="423" t="str">
        <f>VLOOKUP(A296,Foundation!$B$8:$P$557,10, 0)</f>
        <v>Sandy</v>
      </c>
      <c r="D296" s="423">
        <f>VLOOKUP(A296,Foundation!$B$8:$P$540,12, 0)</f>
        <v>45883</v>
      </c>
      <c r="E296" s="423" t="e">
        <f>VLOOKUP(A296,'Erection Compiled '!$B$2:$Q$516,10, 0)</f>
        <v>#N/A</v>
      </c>
      <c r="F296" s="423">
        <f>VLOOKUP(A296,Earthing!$B$7:$G$560,4, 0)</f>
        <v>45881</v>
      </c>
    </row>
    <row r="297" spans="1:6">
      <c r="A297" s="1106" t="s">
        <v>1926</v>
      </c>
      <c r="B297" s="1096" t="s">
        <v>1907</v>
      </c>
      <c r="C297" s="423" t="str">
        <f>VLOOKUP(A297,Foundation!$B$8:$P$557,10, 0)</f>
        <v>Sandy</v>
      </c>
      <c r="D297" s="423">
        <f>VLOOKUP(A297,Foundation!$B$8:$P$540,12, 0)</f>
        <v>45726</v>
      </c>
      <c r="E297" s="423" t="e">
        <f>VLOOKUP(A297,'Erection Compiled '!$B$2:$Q$516,10, 0)</f>
        <v>#N/A</v>
      </c>
      <c r="F297" s="423">
        <f>VLOOKUP(A297,Earthing!$B$7:$G$560,4, 0)</f>
        <v>45966</v>
      </c>
    </row>
    <row r="298" spans="1:6">
      <c r="A298" s="1106" t="s">
        <v>1927</v>
      </c>
      <c r="B298" s="1096" t="s">
        <v>1906</v>
      </c>
      <c r="C298" s="423" t="str">
        <f>VLOOKUP(A298,Foundation!$B$8:$P$557,10, 0)</f>
        <v>DFR</v>
      </c>
      <c r="D298" s="423">
        <f>VLOOKUP(A298,Foundation!$B$8:$P$540,12, 0)</f>
        <v>45772</v>
      </c>
      <c r="E298" s="423" t="e">
        <f>VLOOKUP(A298,'Erection Compiled '!$B$2:$Q$516,10, 0)</f>
        <v>#N/A</v>
      </c>
      <c r="F298" s="423">
        <f>VLOOKUP(A298,Earthing!$B$7:$G$560,4, 0)</f>
        <v>45772</v>
      </c>
    </row>
    <row r="299" spans="1:6">
      <c r="A299" s="1106" t="s">
        <v>1928</v>
      </c>
      <c r="B299" s="1096" t="s">
        <v>1912</v>
      </c>
      <c r="C299" s="423" t="str">
        <f>VLOOKUP(A299,Foundation!$B$8:$P$557,10, 0)</f>
        <v>Sandy</v>
      </c>
      <c r="D299" s="423">
        <f>VLOOKUP(A299,Foundation!$B$8:$P$540,12, 0)</f>
        <v>45867</v>
      </c>
      <c r="E299" s="423" t="e">
        <f>VLOOKUP(A299,'Erection Compiled '!$B$2:$Q$516,10, 0)</f>
        <v>#N/A</v>
      </c>
      <c r="F299" s="423">
        <f>VLOOKUP(A299,Earthing!$B$7:$G$560,4, 0)</f>
        <v>45867</v>
      </c>
    </row>
    <row r="300" spans="1:6" hidden="1">
      <c r="A300" s="1106" t="s">
        <v>1929</v>
      </c>
      <c r="B300" s="1096" t="s">
        <v>1912</v>
      </c>
      <c r="C300" s="423" t="e">
        <f>VLOOKUP(A300,Foundation!$B$8:$P$557,10, 0)</f>
        <v>#N/A</v>
      </c>
      <c r="D300" s="423" t="e">
        <f>VLOOKUP(A300,Foundation!$B$8:$P$540,12, 0)</f>
        <v>#N/A</v>
      </c>
      <c r="E300" s="423" t="e">
        <f>VLOOKUP(A300,'Erection Compiled '!$B$2:$Q$516,10, 0)</f>
        <v>#N/A</v>
      </c>
      <c r="F300" s="423">
        <f>VLOOKUP(A300,Earthing!$B$7:$G$560,4, 0)</f>
        <v>45893</v>
      </c>
    </row>
    <row r="301" spans="1:6">
      <c r="A301" s="1106" t="s">
        <v>157</v>
      </c>
      <c r="B301" s="1096" t="s">
        <v>1913</v>
      </c>
      <c r="C301" s="423" t="str">
        <f>VLOOKUP(A301,Foundation!$B$8:$P$557,10, 0)</f>
        <v>Sandy</v>
      </c>
      <c r="D301" s="423">
        <f>VLOOKUP(A301,Foundation!$B$8:$P$540,12, 0)</f>
        <v>45900</v>
      </c>
      <c r="E301" s="423" t="e">
        <f>VLOOKUP(A301,'Erection Compiled '!$B$2:$Q$516,10, 0)</f>
        <v>#N/A</v>
      </c>
      <c r="F301" s="423">
        <f>VLOOKUP(A301,Earthing!$B$7:$G$560,4, 0)</f>
        <v>45903</v>
      </c>
    </row>
    <row r="302" spans="1:6" hidden="1">
      <c r="A302" s="1106" t="s">
        <v>1314</v>
      </c>
      <c r="B302" s="1096" t="s">
        <v>1910</v>
      </c>
      <c r="C302" s="423" t="e">
        <f>VLOOKUP(A302,Foundation!$B$8:$P$557,10, 0)</f>
        <v>#N/A</v>
      </c>
      <c r="D302" s="423" t="e">
        <f>VLOOKUP(A302,Foundation!$B$8:$P$540,12, 0)</f>
        <v>#N/A</v>
      </c>
      <c r="E302" s="423" t="e">
        <f>VLOOKUP(A302,'Erection Compiled '!$B$2:$Q$516,10, 0)</f>
        <v>#N/A</v>
      </c>
      <c r="F302" s="423" t="e">
        <f>VLOOKUP(A302,Earthing!$B$7:$G$560,4, 0)</f>
        <v>#N/A</v>
      </c>
    </row>
    <row r="303" spans="1:6" hidden="1">
      <c r="A303" s="1106" t="s">
        <v>1512</v>
      </c>
      <c r="B303" s="1096" t="s">
        <v>1910</v>
      </c>
      <c r="C303" s="423" t="e">
        <f>VLOOKUP(A303,Foundation!$B$8:$P$557,10, 0)</f>
        <v>#N/A</v>
      </c>
      <c r="D303" s="423" t="e">
        <f>VLOOKUP(A303,Foundation!$B$8:$P$540,12, 0)</f>
        <v>#N/A</v>
      </c>
      <c r="E303" s="423" t="e">
        <f>VLOOKUP(A303,'Erection Compiled '!$B$2:$Q$516,10, 0)</f>
        <v>#N/A</v>
      </c>
      <c r="F303" s="423" t="e">
        <f>VLOOKUP(A303,Earthing!$B$7:$G$560,4, 0)</f>
        <v>#N/A</v>
      </c>
    </row>
    <row r="304" spans="1:6" hidden="1">
      <c r="A304" s="1106" t="s">
        <v>1930</v>
      </c>
      <c r="B304" s="1096" t="s">
        <v>1907</v>
      </c>
      <c r="C304" s="423" t="e">
        <f>VLOOKUP(A304,Foundation!$B$8:$P$557,10, 0)</f>
        <v>#N/A</v>
      </c>
      <c r="D304" s="423" t="e">
        <f>VLOOKUP(A304,Foundation!$B$8:$P$540,12, 0)</f>
        <v>#N/A</v>
      </c>
      <c r="E304" s="423" t="e">
        <f>VLOOKUP(A304,'Erection Compiled '!$B$2:$Q$516,10, 0)</f>
        <v>#N/A</v>
      </c>
      <c r="F304" s="423" t="e">
        <f>VLOOKUP(A304,Earthing!$B$7:$G$560,4, 0)</f>
        <v>#N/A</v>
      </c>
    </row>
    <row r="305" spans="1:6" hidden="1">
      <c r="A305" s="1106" t="s">
        <v>1931</v>
      </c>
      <c r="B305" s="1096" t="s">
        <v>1912</v>
      </c>
      <c r="C305" s="423" t="e">
        <f>VLOOKUP(A305,Foundation!$B$8:$P$557,10, 0)</f>
        <v>#N/A</v>
      </c>
      <c r="D305" s="423" t="e">
        <f>VLOOKUP(A305,Foundation!$B$8:$P$540,12, 0)</f>
        <v>#N/A</v>
      </c>
      <c r="E305" s="423" t="e">
        <f>VLOOKUP(A305,'Erection Compiled '!$B$2:$Q$516,10, 0)</f>
        <v>#N/A</v>
      </c>
      <c r="F305" s="423">
        <f>VLOOKUP(A305,Earthing!$B$7:$G$560,4, 0)</f>
        <v>45803</v>
      </c>
    </row>
    <row r="306" spans="1:6" hidden="1">
      <c r="A306" s="1106" t="s">
        <v>705</v>
      </c>
      <c r="B306" s="1096" t="s">
        <v>1908</v>
      </c>
      <c r="C306" s="423" t="e">
        <f>VLOOKUP(A306,Foundation!$B$8:$P$557,10, 0)</f>
        <v>#N/A</v>
      </c>
      <c r="D306" s="423" t="e">
        <f>VLOOKUP(A306,Foundation!$B$8:$P$540,12, 0)</f>
        <v>#N/A</v>
      </c>
      <c r="E306" s="423" t="e">
        <f>VLOOKUP(A306,'Erection Compiled '!$B$2:$Q$516,10, 0)</f>
        <v>#N/A</v>
      </c>
      <c r="F306" s="423" t="e">
        <f>VLOOKUP(A306,Earthing!$B$7:$G$560,4, 0)</f>
        <v>#N/A</v>
      </c>
    </row>
    <row r="307" spans="1:6">
      <c r="A307" s="1104" t="s">
        <v>421</v>
      </c>
      <c r="B307" s="1093" t="s">
        <v>228</v>
      </c>
      <c r="C307" s="423" t="str">
        <f>VLOOKUP(A307,Foundation!$B$8:$P$557,10, 0)</f>
        <v>Sandy</v>
      </c>
      <c r="D307" s="423">
        <f>VLOOKUP(A307,Foundation!$B$8:$P$540,12, 0)</f>
        <v>45795</v>
      </c>
      <c r="E307" s="423" t="e">
        <f>VLOOKUP(A307,'Erection Compiled '!$B$2:$Q$516,10, 0)</f>
        <v>#N/A</v>
      </c>
      <c r="F307" s="423">
        <f>VLOOKUP(A307,Earthing!$B$7:$G$560,4, 0)</f>
        <v>45796</v>
      </c>
    </row>
    <row r="308" spans="1:6" hidden="1">
      <c r="A308" s="1104" t="s">
        <v>706</v>
      </c>
      <c r="B308" s="1093" t="s">
        <v>111</v>
      </c>
      <c r="C308" s="423" t="e">
        <f>VLOOKUP(A308,Foundation!$B$8:$P$557,10, 0)</f>
        <v>#N/A</v>
      </c>
      <c r="D308" s="423" t="e">
        <f>VLOOKUP(A308,Foundation!$B$8:$P$540,12, 0)</f>
        <v>#N/A</v>
      </c>
      <c r="E308" s="423" t="e">
        <f>VLOOKUP(A308,'Erection Compiled '!$B$2:$Q$516,10, 0)</f>
        <v>#N/A</v>
      </c>
      <c r="F308" s="423" t="e">
        <f>VLOOKUP(A308,Earthing!$B$7:$G$560,4, 0)</f>
        <v>#N/A</v>
      </c>
    </row>
    <row r="309" spans="1:6" hidden="1">
      <c r="A309" s="1104" t="s">
        <v>707</v>
      </c>
      <c r="B309" s="1093" t="s">
        <v>129</v>
      </c>
      <c r="C309" s="423" t="e">
        <f>VLOOKUP(A309,Foundation!$B$8:$P$557,10, 0)</f>
        <v>#N/A</v>
      </c>
      <c r="D309" s="423" t="e">
        <f>VLOOKUP(A309,Foundation!$B$8:$P$540,12, 0)</f>
        <v>#N/A</v>
      </c>
      <c r="E309" s="423" t="e">
        <f>VLOOKUP(A309,'Erection Compiled '!$B$2:$Q$516,10, 0)</f>
        <v>#N/A</v>
      </c>
      <c r="F309" s="423" t="e">
        <f>VLOOKUP(A309,Earthing!$B$7:$G$560,4, 0)</f>
        <v>#N/A</v>
      </c>
    </row>
    <row r="310" spans="1:6">
      <c r="A310" s="1104" t="s">
        <v>424</v>
      </c>
      <c r="B310" s="1093" t="s">
        <v>168</v>
      </c>
      <c r="C310" s="423" t="str">
        <f>VLOOKUP(A310,Foundation!$B$8:$P$557,10, 0)</f>
        <v>Sandy</v>
      </c>
      <c r="D310" s="423">
        <f>VLOOKUP(A310,Foundation!$B$8:$P$540,12, 0)</f>
        <v>45883</v>
      </c>
      <c r="E310" s="423" t="e">
        <f>VLOOKUP(A310,'Erection Compiled '!$B$2:$Q$516,10, 0)</f>
        <v>#N/A</v>
      </c>
      <c r="F310" s="423">
        <f>VLOOKUP(A310,Earthing!$B$7:$G$560,4, 0)</f>
        <v>45885</v>
      </c>
    </row>
    <row r="311" spans="1:6">
      <c r="A311" s="1104" t="s">
        <v>425</v>
      </c>
      <c r="B311" s="1093" t="s">
        <v>168</v>
      </c>
      <c r="C311" s="423" t="str">
        <f>VLOOKUP(A311,Foundation!$B$8:$P$557,10, 0)</f>
        <v>Sandy</v>
      </c>
      <c r="D311" s="423">
        <f>VLOOKUP(A311,Foundation!$B$8:$P$540,12, 0)</f>
        <v>45876</v>
      </c>
      <c r="E311" s="423">
        <f>VLOOKUP(A311,'Erection Compiled '!$B$2:$Q$516,10, 0)</f>
        <v>46042</v>
      </c>
      <c r="F311" s="423">
        <f>VLOOKUP(A311,Earthing!$B$7:$G$560,4, 0)</f>
        <v>45877</v>
      </c>
    </row>
    <row r="312" spans="1:6" hidden="1">
      <c r="A312" s="1108" t="s">
        <v>158</v>
      </c>
      <c r="B312" s="1095" t="s">
        <v>101</v>
      </c>
      <c r="C312" s="423" t="str">
        <f>VLOOKUP(A312,Foundation!$B$8:$P$557,10, 0)</f>
        <v>Sandy</v>
      </c>
      <c r="D312" s="423">
        <f>VLOOKUP(A312,Foundation!$B$8:$P$540,12, 0)</f>
        <v>46100</v>
      </c>
      <c r="E312" s="423" t="e">
        <f>VLOOKUP(A312,'Erection Compiled '!$B$2:$Q$516,10, 0)</f>
        <v>#N/A</v>
      </c>
      <c r="F312" s="423">
        <f>VLOOKUP(A312,Earthing!$B$7:$G$560,4, 0)</f>
        <v>46101</v>
      </c>
    </row>
    <row r="313" spans="1:6" hidden="1">
      <c r="A313" s="1108" t="s">
        <v>427</v>
      </c>
      <c r="B313" s="1095" t="s">
        <v>228</v>
      </c>
      <c r="C313" s="423" t="e">
        <f>VLOOKUP(A313,Foundation!$B$8:$P$557,10, 0)</f>
        <v>#N/A</v>
      </c>
      <c r="D313" s="423" t="e">
        <f>VLOOKUP(A313,Foundation!$B$8:$P$540,12, 0)</f>
        <v>#N/A</v>
      </c>
      <c r="E313" s="423" t="e">
        <f>VLOOKUP(A313,'Erection Compiled '!$B$2:$Q$516,10, 0)</f>
        <v>#N/A</v>
      </c>
      <c r="F313" s="423" t="e">
        <f>VLOOKUP(A313,Earthing!$B$7:$G$560,4, 0)</f>
        <v>#N/A</v>
      </c>
    </row>
    <row r="314" spans="1:6" hidden="1">
      <c r="A314" s="1108" t="s">
        <v>708</v>
      </c>
      <c r="B314" s="1095" t="s">
        <v>111</v>
      </c>
      <c r="C314" s="423" t="e">
        <f>VLOOKUP(A314,Foundation!$B$8:$P$557,10, 0)</f>
        <v>#N/A</v>
      </c>
      <c r="D314" s="423" t="e">
        <f>VLOOKUP(A314,Foundation!$B$8:$P$540,12, 0)</f>
        <v>#N/A</v>
      </c>
      <c r="E314" s="423" t="e">
        <f>VLOOKUP(A314,'Erection Compiled '!$B$2:$Q$516,10, 0)</f>
        <v>#N/A</v>
      </c>
      <c r="F314" s="423" t="e">
        <f>VLOOKUP(A314,Earthing!$B$7:$G$560,4, 0)</f>
        <v>#N/A</v>
      </c>
    </row>
    <row r="315" spans="1:6">
      <c r="A315" s="1108" t="s">
        <v>1860</v>
      </c>
      <c r="B315" s="1095" t="s">
        <v>109</v>
      </c>
      <c r="C315" s="423" t="str">
        <f>VLOOKUP(A315,Foundation!$B$8:$P$557,10, 0)</f>
        <v>Sandy</v>
      </c>
      <c r="D315" s="423">
        <f>VLOOKUP(A315,Foundation!$B$8:$P$540,12, 0)</f>
        <v>46021</v>
      </c>
      <c r="E315" s="423" t="e">
        <f>VLOOKUP(A315,'Erection Compiled '!$B$2:$Q$516,10, 0)</f>
        <v>#N/A</v>
      </c>
      <c r="F315" s="423">
        <f>VLOOKUP(A315,Earthing!$B$7:$G$560,4, 0)</f>
        <v>46027</v>
      </c>
    </row>
    <row r="316" spans="1:6">
      <c r="A316" s="1108" t="s">
        <v>1861</v>
      </c>
      <c r="B316" s="1095" t="s">
        <v>118</v>
      </c>
      <c r="C316" s="423" t="str">
        <f>VLOOKUP(A316,Foundation!$B$8:$P$557,10, 0)</f>
        <v>Sandy</v>
      </c>
      <c r="D316" s="423">
        <f>VLOOKUP(A316,Foundation!$B$8:$P$540,12, 0)</f>
        <v>46026</v>
      </c>
      <c r="E316" s="423" t="e">
        <f>VLOOKUP(A316,'Erection Compiled '!$B$2:$Q$516,10, 0)</f>
        <v>#N/A</v>
      </c>
      <c r="F316" s="423">
        <f>VLOOKUP(A316,Earthing!$B$7:$G$560,4, 0)</f>
        <v>46026</v>
      </c>
    </row>
    <row r="317" spans="1:6">
      <c r="A317" s="1108" t="s">
        <v>432</v>
      </c>
      <c r="B317" s="1095" t="s">
        <v>168</v>
      </c>
      <c r="C317" s="423" t="str">
        <f>VLOOKUP(A317,Foundation!$B$8:$P$557,10, 0)</f>
        <v>Sandy</v>
      </c>
      <c r="D317" s="423">
        <f>VLOOKUP(A317,Foundation!$B$8:$P$540,12, 0)</f>
        <v>45776</v>
      </c>
      <c r="E317" s="423" t="e">
        <f>VLOOKUP(A317,'Erection Compiled '!$B$2:$Q$516,10, 0)</f>
        <v>#N/A</v>
      </c>
      <c r="F317" s="423" t="e">
        <f>VLOOKUP(A317,Earthing!$B$7:$G$560,4, 0)</f>
        <v>#N/A</v>
      </c>
    </row>
    <row r="318" spans="1:6">
      <c r="A318" s="1108" t="s">
        <v>712</v>
      </c>
      <c r="B318" s="1095" t="s">
        <v>111</v>
      </c>
      <c r="C318" s="423" t="str">
        <f>VLOOKUP(A318,Foundation!$B$8:$P$557,10, 0)</f>
        <v>Sandy</v>
      </c>
      <c r="D318" s="423">
        <f>VLOOKUP(A318,Foundation!$B$8:$P$540,12, 0)</f>
        <v>45805</v>
      </c>
      <c r="E318" s="423" t="e">
        <f>VLOOKUP(A318,'Erection Compiled '!$B$2:$Q$516,10, 0)</f>
        <v>#N/A</v>
      </c>
      <c r="F318" s="423">
        <f>VLOOKUP(A318,Earthing!$B$7:$G$560,4, 0)</f>
        <v>45805</v>
      </c>
    </row>
    <row r="319" spans="1:6">
      <c r="A319" s="1108" t="s">
        <v>435</v>
      </c>
      <c r="B319" s="1095" t="s">
        <v>171</v>
      </c>
      <c r="C319" s="423" t="str">
        <f>VLOOKUP(A319,Foundation!$B$8:$P$557,10, 0)</f>
        <v>Sandy</v>
      </c>
      <c r="D319" s="423">
        <f>VLOOKUP(A319,Foundation!$B$8:$P$540,12, 0)</f>
        <v>45792</v>
      </c>
      <c r="E319" s="423" t="e">
        <f>VLOOKUP(A319,'Erection Compiled '!$B$2:$Q$516,10, 0)</f>
        <v>#N/A</v>
      </c>
      <c r="F319" s="423">
        <f>VLOOKUP(A319,Earthing!$B$7:$G$560,4, 0)</f>
        <v>45792</v>
      </c>
    </row>
    <row r="320" spans="1:6">
      <c r="A320" s="1108" t="s">
        <v>713</v>
      </c>
      <c r="B320" s="1095" t="s">
        <v>114</v>
      </c>
      <c r="C320" s="423" t="str">
        <f>VLOOKUP(A320,Foundation!$B$8:$P$557,10, 0)</f>
        <v>Sandy</v>
      </c>
      <c r="D320" s="423">
        <f>VLOOKUP(A320,Foundation!$B$8:$P$540,12, 0)</f>
        <v>45844</v>
      </c>
      <c r="E320" s="423" t="e">
        <f>VLOOKUP(A320,'Erection Compiled '!$B$2:$Q$516,10, 0)</f>
        <v>#N/A</v>
      </c>
      <c r="F320" s="423">
        <f>VLOOKUP(A320,Earthing!$B$7:$G$560,4, 0)</f>
        <v>45845</v>
      </c>
    </row>
    <row r="321" spans="1:6" hidden="1">
      <c r="A321" s="1108" t="s">
        <v>159</v>
      </c>
      <c r="B321" s="1095" t="s">
        <v>129</v>
      </c>
      <c r="C321" s="423" t="e">
        <f>VLOOKUP(A321,Foundation!$B$8:$P$557,10, 0)</f>
        <v>#N/A</v>
      </c>
      <c r="D321" s="423" t="e">
        <f>VLOOKUP(A321,Foundation!$B$8:$P$540,12, 0)</f>
        <v>#N/A</v>
      </c>
      <c r="E321" s="423" t="e">
        <f>VLOOKUP(A321,'Erection Compiled '!$B$2:$Q$516,10, 0)</f>
        <v>#N/A</v>
      </c>
      <c r="F321" s="423" t="e">
        <f>VLOOKUP(A321,Earthing!$B$7:$G$560,4, 0)</f>
        <v>#N/A</v>
      </c>
    </row>
    <row r="322" spans="1:6" hidden="1">
      <c r="A322" s="1108" t="s">
        <v>438</v>
      </c>
      <c r="B322" s="1095" t="s">
        <v>234</v>
      </c>
      <c r="C322" s="423" t="e">
        <f>VLOOKUP(A322,Foundation!$B$8:$P$557,10, 0)</f>
        <v>#N/A</v>
      </c>
      <c r="D322" s="423" t="e">
        <f>VLOOKUP(A322,Foundation!$B$8:$P$540,12, 0)</f>
        <v>#N/A</v>
      </c>
      <c r="E322" s="423" t="e">
        <f>VLOOKUP(A322,'Erection Compiled '!$B$2:$Q$516,10, 0)</f>
        <v>#N/A</v>
      </c>
      <c r="F322" s="423" t="e">
        <f>VLOOKUP(A322,Earthing!$B$7:$G$560,4, 0)</f>
        <v>#N/A</v>
      </c>
    </row>
    <row r="323" spans="1:6" hidden="1">
      <c r="A323" s="1108" t="s">
        <v>439</v>
      </c>
      <c r="B323" s="1095" t="s">
        <v>101</v>
      </c>
      <c r="C323" s="423" t="str">
        <f>VLOOKUP(A323,Foundation!$B$8:$P$557,10, 0)</f>
        <v>Sandy</v>
      </c>
      <c r="D323" s="423">
        <f>VLOOKUP(A323,Foundation!$B$8:$P$540,12, 0)</f>
        <v>46042</v>
      </c>
      <c r="E323" s="423" t="e">
        <f>VLOOKUP(A323,'Erection Compiled '!$B$2:$Q$516,10, 0)</f>
        <v>#N/A</v>
      </c>
      <c r="F323" s="423">
        <f>VLOOKUP(A323,Earthing!$B$7:$G$560,4, 0)</f>
        <v>46042</v>
      </c>
    </row>
    <row r="324" spans="1:6" hidden="1">
      <c r="A324" s="1108" t="s">
        <v>1862</v>
      </c>
      <c r="B324" s="1095" t="s">
        <v>123</v>
      </c>
      <c r="C324" s="423" t="str">
        <f>VLOOKUP(A324,Foundation!$B$8:$P$557,10, 0)</f>
        <v>Sandy</v>
      </c>
      <c r="D324" s="423">
        <f>VLOOKUP(A324,Foundation!$B$8:$P$540,12, 0)</f>
        <v>46045</v>
      </c>
      <c r="E324" s="423" t="e">
        <f>VLOOKUP(A324,'Erection Compiled '!$B$2:$Q$516,10, 0)</f>
        <v>#N/A</v>
      </c>
      <c r="F324" s="423">
        <f>VLOOKUP(A324,Earthing!$B$7:$G$560,4, 0)</f>
        <v>46046</v>
      </c>
    </row>
    <row r="325" spans="1:6">
      <c r="A325" s="1108" t="s">
        <v>1787</v>
      </c>
      <c r="B325" s="1095" t="s">
        <v>111</v>
      </c>
      <c r="C325" s="423" t="str">
        <f>VLOOKUP(A325,Foundation!$B$8:$P$557,10, 0)</f>
        <v>Sandy</v>
      </c>
      <c r="D325" s="423">
        <f>VLOOKUP(A325,Foundation!$B$8:$P$540,12, 0)</f>
        <v>45977</v>
      </c>
      <c r="E325" s="423">
        <f>VLOOKUP(A325,'Erection Compiled '!$B$2:$Q$516,10, 0)</f>
        <v>46039</v>
      </c>
      <c r="F325" s="423">
        <f>VLOOKUP(A325,Earthing!$B$7:$G$560,4, 0)</f>
        <v>45977</v>
      </c>
    </row>
    <row r="326" spans="1:6">
      <c r="A326" s="1108" t="s">
        <v>1358</v>
      </c>
      <c r="B326" s="1095" t="s">
        <v>101</v>
      </c>
      <c r="C326" s="423" t="str">
        <f>VLOOKUP(A326,Foundation!$B$8:$P$557,10, 0)</f>
        <v>Sandy</v>
      </c>
      <c r="D326" s="423">
        <f>VLOOKUP(A326,Foundation!$B$8:$P$540,12, 0)</f>
        <v>45838</v>
      </c>
      <c r="E326" s="423">
        <f>VLOOKUP(A326,'Erection Compiled '!$B$2:$Q$516,10, 0)</f>
        <v>46046</v>
      </c>
      <c r="F326" s="423">
        <f>VLOOKUP(A326,Earthing!$B$7:$G$560,4, 0)</f>
        <v>45845</v>
      </c>
    </row>
    <row r="327" spans="1:6">
      <c r="A327" s="1108" t="s">
        <v>161</v>
      </c>
      <c r="B327" s="1095" t="s">
        <v>111</v>
      </c>
      <c r="C327" s="423" t="str">
        <f>VLOOKUP(A327,Foundation!$B$8:$P$557,10, 0)</f>
        <v>Sandy</v>
      </c>
      <c r="D327" s="423">
        <f>VLOOKUP(A327,Foundation!$B$8:$P$540,12, 0)</f>
        <v>46004</v>
      </c>
      <c r="E327" s="423" t="e">
        <f>VLOOKUP(A327,'Erection Compiled '!$B$2:$Q$516,10, 0)</f>
        <v>#N/A</v>
      </c>
      <c r="F327" s="423">
        <f>VLOOKUP(A327,Earthing!$B$7:$G$560,4, 0)</f>
        <v>46004</v>
      </c>
    </row>
    <row r="328" spans="1:6">
      <c r="A328" s="1108" t="s">
        <v>456</v>
      </c>
      <c r="B328" s="1095" t="s">
        <v>171</v>
      </c>
      <c r="C328" s="423" t="str">
        <f>VLOOKUP(A328,Foundation!$B$8:$P$557,10, 0)</f>
        <v>Sandy</v>
      </c>
      <c r="D328" s="423">
        <f>VLOOKUP(A328,Foundation!$B$8:$P$540,12, 0)</f>
        <v>46010</v>
      </c>
      <c r="E328" s="423" t="e">
        <f>VLOOKUP(A328,'Erection Compiled '!$B$2:$Q$516,10, 0)</f>
        <v>#N/A</v>
      </c>
      <c r="F328" s="423">
        <f>VLOOKUP(A328,Earthing!$B$7:$G$560,4, 0)</f>
        <v>46011</v>
      </c>
    </row>
    <row r="329" spans="1:6" hidden="1">
      <c r="A329" s="1108" t="s">
        <v>457</v>
      </c>
      <c r="B329" s="1095" t="s">
        <v>118</v>
      </c>
      <c r="C329" s="423" t="str">
        <f>VLOOKUP(A329,Foundation!$B$8:$P$557,10, 0)</f>
        <v>Sandy</v>
      </c>
      <c r="D329" s="423">
        <f>VLOOKUP(A329,Foundation!$B$8:$P$540,12, 0)</f>
        <v>46081</v>
      </c>
      <c r="E329" s="423" t="e">
        <f>VLOOKUP(A329,'Erection Compiled '!$B$2:$Q$516,10, 0)</f>
        <v>#N/A</v>
      </c>
      <c r="F329" s="423">
        <f>VLOOKUP(A329,Earthing!$B$7:$G$560,4, 0)</f>
        <v>46081</v>
      </c>
    </row>
    <row r="330" spans="1:6">
      <c r="A330" s="1108" t="s">
        <v>1863</v>
      </c>
      <c r="B330" s="1095" t="s">
        <v>123</v>
      </c>
      <c r="C330" s="423" t="str">
        <f>VLOOKUP(A330,Foundation!$B$8:$P$557,10, 0)</f>
        <v>Sandy</v>
      </c>
      <c r="D330" s="423">
        <f>VLOOKUP(A330,Foundation!$B$8:$P$540,12, 0)</f>
        <v>45996</v>
      </c>
      <c r="E330" s="423">
        <f>VLOOKUP(A330,'Erection Compiled '!$B$2:$Q$516,10, 0)</f>
        <v>46052</v>
      </c>
      <c r="F330" s="423">
        <f>VLOOKUP(A330,Earthing!$B$7:$G$560,4, 0)</f>
        <v>46005</v>
      </c>
    </row>
    <row r="331" spans="1:6">
      <c r="A331" s="1108" t="s">
        <v>1356</v>
      </c>
      <c r="B331" s="1095" t="s">
        <v>129</v>
      </c>
      <c r="C331" s="423" t="str">
        <f>VLOOKUP(A331,Foundation!$B$8:$P$557,10, 0)</f>
        <v>Sandy</v>
      </c>
      <c r="D331" s="423">
        <f>VLOOKUP(A331,Foundation!$B$8:$P$540,12, 0)</f>
        <v>45823</v>
      </c>
      <c r="E331" s="423" t="e">
        <f>VLOOKUP(A331,'Erection Compiled '!$B$2:$Q$516,10, 0)</f>
        <v>#N/A</v>
      </c>
      <c r="F331" s="423">
        <f>VLOOKUP(A331,Earthing!$B$7:$G$560,4, 0)</f>
        <v>45823</v>
      </c>
    </row>
    <row r="332" spans="1:6">
      <c r="A332" s="1108" t="s">
        <v>460</v>
      </c>
      <c r="B332" s="1095" t="s">
        <v>171</v>
      </c>
      <c r="C332" s="423" t="str">
        <f>VLOOKUP(A332,Foundation!$B$8:$P$557,10, 0)</f>
        <v>Sandy</v>
      </c>
      <c r="D332" s="423">
        <f>VLOOKUP(A332,Foundation!$B$8:$P$540,12, 0)</f>
        <v>45765</v>
      </c>
      <c r="E332" s="423">
        <f>VLOOKUP(A332,'Erection Compiled '!$B$2:$Q$516,10, 0)</f>
        <v>46012</v>
      </c>
      <c r="F332" s="423">
        <f>VLOOKUP(A332,Earthing!$B$7:$G$560,4, 0)</f>
        <v>45767</v>
      </c>
    </row>
    <row r="333" spans="1:6">
      <c r="A333" s="1108" t="s">
        <v>461</v>
      </c>
      <c r="B333" s="1095" t="s">
        <v>171</v>
      </c>
      <c r="C333" s="423" t="str">
        <f>VLOOKUP(A333,Foundation!$B$8:$P$557,10, 0)</f>
        <v>Sandy</v>
      </c>
      <c r="D333" s="423">
        <f>VLOOKUP(A333,Foundation!$B$8:$P$540,12, 0)</f>
        <v>45769</v>
      </c>
      <c r="E333" s="423">
        <f>VLOOKUP(A333,'Erection Compiled '!$B$2:$Q$516,10, 0)</f>
        <v>46009</v>
      </c>
      <c r="F333" s="423">
        <f>VLOOKUP(A333,Earthing!$B$7:$G$560,4, 0)</f>
        <v>45768</v>
      </c>
    </row>
    <row r="334" spans="1:6" hidden="1">
      <c r="A334" s="1108" t="s">
        <v>1864</v>
      </c>
      <c r="B334" s="1095" t="s">
        <v>101</v>
      </c>
      <c r="C334" s="423" t="str">
        <f>VLOOKUP(A334,Foundation!$B$8:$P$557,10, 0)</f>
        <v>Sandy</v>
      </c>
      <c r="D334" s="423">
        <f>VLOOKUP(A334,Foundation!$B$8:$P$540,12, 0)</f>
        <v>46047</v>
      </c>
      <c r="E334" s="423" t="e">
        <f>VLOOKUP(A334,'Erection Compiled '!$B$2:$Q$516,10, 0)</f>
        <v>#N/A</v>
      </c>
      <c r="F334" s="423">
        <f>VLOOKUP(A334,Earthing!$B$7:$G$560,4, 0)</f>
        <v>46050</v>
      </c>
    </row>
    <row r="335" spans="1:6">
      <c r="A335" s="1108" t="s">
        <v>463</v>
      </c>
      <c r="B335" s="1095" t="s">
        <v>228</v>
      </c>
      <c r="C335" s="423" t="str">
        <f>VLOOKUP(A335,Foundation!$B$8:$P$557,10, 0)</f>
        <v>Sandy</v>
      </c>
      <c r="D335" s="423">
        <f>VLOOKUP(A335,Foundation!$B$8:$P$540,12, 0)</f>
        <v>45813</v>
      </c>
      <c r="E335" s="423">
        <f>VLOOKUP(A335,'Erection Compiled '!$B$2:$Q$516,10, 0)</f>
        <v>46016</v>
      </c>
      <c r="F335" s="423">
        <f>VLOOKUP(A335,Earthing!$B$7:$G$560,4, 0)</f>
        <v>45814</v>
      </c>
    </row>
    <row r="336" spans="1:6" hidden="1">
      <c r="A336" s="1108" t="s">
        <v>162</v>
      </c>
      <c r="B336" s="1095" t="s">
        <v>111</v>
      </c>
      <c r="C336" s="423" t="e">
        <f>VLOOKUP(A336,Foundation!$B$8:$P$557,10, 0)</f>
        <v>#N/A</v>
      </c>
      <c r="D336" s="423" t="e">
        <f>VLOOKUP(A336,Foundation!$B$8:$P$540,12, 0)</f>
        <v>#N/A</v>
      </c>
      <c r="E336" s="423" t="e">
        <f>VLOOKUP(A336,'Erection Compiled '!$B$2:$Q$516,10, 0)</f>
        <v>#N/A</v>
      </c>
      <c r="F336" s="423" t="e">
        <f>VLOOKUP(A336,Earthing!$B$7:$G$560,4, 0)</f>
        <v>#N/A</v>
      </c>
    </row>
    <row r="337" spans="1:6" hidden="1">
      <c r="A337" s="1108" t="s">
        <v>849</v>
      </c>
      <c r="B337" s="1095" t="s">
        <v>114</v>
      </c>
      <c r="C337" s="423" t="e">
        <f>VLOOKUP(A337,Foundation!$B$8:$P$557,10, 0)</f>
        <v>#N/A</v>
      </c>
      <c r="D337" s="423" t="e">
        <f>VLOOKUP(A337,Foundation!$B$8:$P$540,12, 0)</f>
        <v>#N/A</v>
      </c>
      <c r="E337" s="423" t="e">
        <f>VLOOKUP(A337,'Erection Compiled '!$B$2:$Q$516,10, 0)</f>
        <v>#N/A</v>
      </c>
      <c r="F337" s="423" t="e">
        <f>VLOOKUP(A337,Earthing!$B$7:$G$560,4, 0)</f>
        <v>#N/A</v>
      </c>
    </row>
    <row r="338" spans="1:6" hidden="1">
      <c r="A338" s="1108" t="s">
        <v>720</v>
      </c>
      <c r="B338" s="1095" t="s">
        <v>171</v>
      </c>
      <c r="C338" s="423" t="e">
        <f>VLOOKUP(A338,Foundation!$B$8:$P$557,10, 0)</f>
        <v>#N/A</v>
      </c>
      <c r="D338" s="423" t="e">
        <f>VLOOKUP(A338,Foundation!$B$8:$P$540,12, 0)</f>
        <v>#N/A</v>
      </c>
      <c r="E338" s="423" t="e">
        <f>VLOOKUP(A338,'Erection Compiled '!$B$2:$Q$516,10, 0)</f>
        <v>#N/A</v>
      </c>
      <c r="F338" s="423" t="e">
        <f>VLOOKUP(A338,Earthing!$B$7:$G$560,4, 0)</f>
        <v>#N/A</v>
      </c>
    </row>
    <row r="339" spans="1:6" hidden="1">
      <c r="A339" s="1108" t="s">
        <v>721</v>
      </c>
      <c r="B339" s="1095" t="s">
        <v>171</v>
      </c>
      <c r="C339" s="423" t="str">
        <f>VLOOKUP(A339,Foundation!$B$8:$P$557,10, 0)</f>
        <v>Sandy</v>
      </c>
      <c r="D339" s="423">
        <f>VLOOKUP(A339,Foundation!$B$8:$P$540,12, 0)</f>
        <v>46030</v>
      </c>
      <c r="E339" s="423" t="e">
        <f>VLOOKUP(A339,'Erection Compiled '!$B$2:$Q$516,10, 0)</f>
        <v>#N/A</v>
      </c>
      <c r="F339" s="423">
        <f>VLOOKUP(A339,Earthing!$B$7:$G$560,4, 0)</f>
        <v>46031</v>
      </c>
    </row>
    <row r="340" spans="1:6">
      <c r="A340" s="1108" t="s">
        <v>850</v>
      </c>
      <c r="B340" s="1095" t="s">
        <v>101</v>
      </c>
      <c r="C340" s="423" t="str">
        <f>VLOOKUP(A340,Foundation!$B$8:$P$557,10, 0)</f>
        <v>Sandy</v>
      </c>
      <c r="D340" s="423">
        <f>VLOOKUP(A340,Foundation!$B$8:$P$540,12, 0)</f>
        <v>45930</v>
      </c>
      <c r="E340" s="423">
        <f>VLOOKUP(A340,'Erection Compiled '!$B$2:$Q$516,10, 0)</f>
        <v>46021</v>
      </c>
      <c r="F340" s="423">
        <f>VLOOKUP(A340,Earthing!$B$7:$G$560,4, 0)</f>
        <v>45930</v>
      </c>
    </row>
    <row r="341" spans="1:6">
      <c r="A341" s="1108" t="s">
        <v>851</v>
      </c>
      <c r="B341" s="1095" t="s">
        <v>123</v>
      </c>
      <c r="C341" s="423" t="str">
        <f>VLOOKUP(A341,Foundation!$B$8:$P$557,10, 0)</f>
        <v>Sandy</v>
      </c>
      <c r="D341" s="423">
        <f>VLOOKUP(A341,Foundation!$B$8:$P$540,12, 0)</f>
        <v>46021</v>
      </c>
      <c r="E341" s="423" t="e">
        <f>VLOOKUP(A341,'Erection Compiled '!$B$2:$Q$516,10, 0)</f>
        <v>#N/A</v>
      </c>
      <c r="F341" s="423">
        <f>VLOOKUP(A341,Earthing!$B$7:$G$560,4, 0)</f>
        <v>46021</v>
      </c>
    </row>
    <row r="342" spans="1:6">
      <c r="A342" s="1108" t="s">
        <v>852</v>
      </c>
      <c r="B342" s="1095" t="s">
        <v>123</v>
      </c>
      <c r="C342" s="423" t="str">
        <f>VLOOKUP(A342,Foundation!$B$8:$P$557,10, 0)</f>
        <v>Sandy</v>
      </c>
      <c r="D342" s="423">
        <f>VLOOKUP(A342,Foundation!$B$8:$P$540,12, 0)</f>
        <v>45862</v>
      </c>
      <c r="E342" s="423" t="e">
        <f>VLOOKUP(A342,'Erection Compiled '!$B$2:$Q$516,10, 0)</f>
        <v>#N/A</v>
      </c>
      <c r="F342" s="423">
        <f>VLOOKUP(A342,Earthing!$B$7:$G$560,4, 0)</f>
        <v>45895</v>
      </c>
    </row>
    <row r="343" spans="1:6">
      <c r="A343" s="1108" t="s">
        <v>725</v>
      </c>
      <c r="B343" s="1095" t="s">
        <v>168</v>
      </c>
      <c r="C343" s="423" t="str">
        <f>VLOOKUP(A343,Foundation!$B$8:$P$557,10, 0)</f>
        <v>Sandy</v>
      </c>
      <c r="D343" s="423">
        <f>VLOOKUP(A343,Foundation!$B$8:$P$540,12, 0)</f>
        <v>45852</v>
      </c>
      <c r="E343" s="423" t="e">
        <f>VLOOKUP(A343,'Erection Compiled '!$B$2:$Q$516,10, 0)</f>
        <v>#N/A</v>
      </c>
      <c r="F343" s="423">
        <f>VLOOKUP(A343,Earthing!$B$7:$G$560,4, 0)</f>
        <v>45895</v>
      </c>
    </row>
    <row r="344" spans="1:6">
      <c r="A344" s="1108" t="s">
        <v>726</v>
      </c>
      <c r="B344" s="1095" t="s">
        <v>168</v>
      </c>
      <c r="C344" s="423" t="str">
        <f>VLOOKUP(A344,Foundation!$B$8:$P$557,10, 0)</f>
        <v>Sandy</v>
      </c>
      <c r="D344" s="423">
        <f>VLOOKUP(A344,Foundation!$B$8:$P$540,12, 0)</f>
        <v>45918</v>
      </c>
      <c r="E344" s="423" t="e">
        <f>VLOOKUP(A344,'Erection Compiled '!$B$2:$Q$516,10, 0)</f>
        <v>#N/A</v>
      </c>
      <c r="F344" s="423">
        <f>VLOOKUP(A344,Earthing!$B$7:$G$560,4, 0)</f>
        <v>45916</v>
      </c>
    </row>
    <row r="345" spans="1:6">
      <c r="A345" s="1108" t="s">
        <v>727</v>
      </c>
      <c r="B345" s="1095" t="s">
        <v>168</v>
      </c>
      <c r="C345" s="423" t="str">
        <f>VLOOKUP(A345,Foundation!$B$8:$P$557,10, 0)</f>
        <v>Sandy</v>
      </c>
      <c r="D345" s="423">
        <f>VLOOKUP(A345,Foundation!$B$8:$P$540,12, 0)</f>
        <v>45910</v>
      </c>
      <c r="E345" s="423" t="e">
        <f>VLOOKUP(A345,'Erection Compiled '!$B$2:$Q$516,10, 0)</f>
        <v>#N/A</v>
      </c>
      <c r="F345" s="423">
        <f>VLOOKUP(A345,Earthing!$B$7:$G$560,4, 0)</f>
        <v>45910</v>
      </c>
    </row>
    <row r="346" spans="1:6">
      <c r="A346" s="1108" t="s">
        <v>163</v>
      </c>
      <c r="B346" s="1095" t="s">
        <v>114</v>
      </c>
      <c r="C346" s="423" t="str">
        <f>VLOOKUP(A346,Foundation!$B$8:$P$557,10, 0)</f>
        <v>Sandy</v>
      </c>
      <c r="D346" s="423">
        <f>VLOOKUP(A346,Foundation!$B$8:$P$540,12, 0)</f>
        <v>45888</v>
      </c>
      <c r="E346" s="423">
        <f>VLOOKUP(A346,'Erection Compiled '!$B$2:$Q$516,10, 0)</f>
        <v>46033</v>
      </c>
      <c r="F346" s="423">
        <f>VLOOKUP(A346,Earthing!$B$7:$G$560,4, 0)</f>
        <v>45895</v>
      </c>
    </row>
    <row r="347" spans="1:6">
      <c r="A347" s="1108" t="s">
        <v>729</v>
      </c>
      <c r="B347" s="1095" t="s">
        <v>228</v>
      </c>
      <c r="C347" s="423" t="str">
        <f>VLOOKUP(A347,Foundation!$B$8:$P$557,10, 0)</f>
        <v>Sandy</v>
      </c>
      <c r="D347" s="423">
        <f>VLOOKUP(A347,Foundation!$B$8:$P$540,12, 0)</f>
        <v>45871</v>
      </c>
      <c r="E347" s="423">
        <f>VLOOKUP(A347,'Erection Compiled '!$B$2:$Q$516,10, 0)</f>
        <v>46007</v>
      </c>
      <c r="F347" s="423">
        <f>VLOOKUP(A347,Earthing!$B$7:$G$560,4, 0)</f>
        <v>45895</v>
      </c>
    </row>
    <row r="348" spans="1:6">
      <c r="A348" s="1108" t="s">
        <v>730</v>
      </c>
      <c r="B348" s="1095" t="s">
        <v>171</v>
      </c>
      <c r="C348" s="423" t="str">
        <f>VLOOKUP(A348,Foundation!$B$8:$P$557,10, 0)</f>
        <v>Sandy</v>
      </c>
      <c r="D348" s="423">
        <f>VLOOKUP(A348,Foundation!$B$8:$P$540,12, 0)</f>
        <v>45864</v>
      </c>
      <c r="E348" s="423">
        <f>VLOOKUP(A348,'Erection Compiled '!$B$2:$Q$516,10, 0)</f>
        <v>46003</v>
      </c>
      <c r="F348" s="423">
        <f>VLOOKUP(A348,Earthing!$B$7:$G$560,4, 0)</f>
        <v>45895</v>
      </c>
    </row>
    <row r="349" spans="1:6">
      <c r="A349" s="1108" t="s">
        <v>731</v>
      </c>
      <c r="B349" s="1095" t="s">
        <v>228</v>
      </c>
      <c r="C349" s="423" t="str">
        <f>VLOOKUP(A349,Foundation!$B$8:$P$557,10, 0)</f>
        <v>Sandy</v>
      </c>
      <c r="D349" s="423">
        <f>VLOOKUP(A349,Foundation!$B$8:$P$540,12, 0)</f>
        <v>46037</v>
      </c>
      <c r="E349" s="423" t="e">
        <f>VLOOKUP(A349,'Erection Compiled '!$B$2:$Q$516,10, 0)</f>
        <v>#N/A</v>
      </c>
      <c r="F349" s="423">
        <f>VLOOKUP(A349,Earthing!$B$7:$G$560,4, 0)</f>
        <v>46037</v>
      </c>
    </row>
    <row r="350" spans="1:6" hidden="1">
      <c r="A350" s="1108" t="s">
        <v>853</v>
      </c>
      <c r="B350" s="1095" t="s">
        <v>178</v>
      </c>
      <c r="C350" s="423" t="e">
        <f>VLOOKUP(A350,Foundation!$B$8:$P$557,10, 0)</f>
        <v>#N/A</v>
      </c>
      <c r="D350" s="423" t="e">
        <f>VLOOKUP(A350,Foundation!$B$8:$P$540,12, 0)</f>
        <v>#N/A</v>
      </c>
      <c r="E350" s="423" t="e">
        <f>VLOOKUP(A350,'Erection Compiled '!$B$2:$Q$516,10, 0)</f>
        <v>#N/A</v>
      </c>
      <c r="F350" s="423" t="e">
        <f>VLOOKUP(A350,Earthing!$B$7:$G$560,4, 0)</f>
        <v>#N/A</v>
      </c>
    </row>
    <row r="351" spans="1:6">
      <c r="A351" s="1108" t="s">
        <v>733</v>
      </c>
      <c r="B351" s="1095" t="s">
        <v>234</v>
      </c>
      <c r="C351" s="423" t="str">
        <f>VLOOKUP(A351,Foundation!$B$8:$P$557,10, 0)</f>
        <v>Sandy</v>
      </c>
      <c r="D351" s="423">
        <f>VLOOKUP(A351,Foundation!$B$8:$P$540,12, 0)</f>
        <v>45989</v>
      </c>
      <c r="E351" s="423">
        <f>VLOOKUP(A351,'Erection Compiled '!$B$2:$Q$516,10, 0)</f>
        <v>46038</v>
      </c>
      <c r="F351" s="423">
        <f>VLOOKUP(A351,Earthing!$B$7:$G$560,4, 0)</f>
        <v>46008</v>
      </c>
    </row>
    <row r="352" spans="1:6">
      <c r="A352" s="1108" t="s">
        <v>735</v>
      </c>
      <c r="B352" s="1095" t="s">
        <v>228</v>
      </c>
      <c r="C352" s="423" t="str">
        <f>VLOOKUP(A352,Foundation!$B$8:$P$557,10, 0)</f>
        <v>Sandy</v>
      </c>
      <c r="D352" s="423">
        <f>VLOOKUP(A352,Foundation!$B$8:$P$540,12, 0)</f>
        <v>46005</v>
      </c>
      <c r="E352" s="423">
        <f>VLOOKUP(A352,'Erection Compiled '!$B$2:$Q$516,10, 0)</f>
        <v>46061</v>
      </c>
      <c r="F352" s="423">
        <f>VLOOKUP(A352,Earthing!$B$7:$G$560,4, 0)</f>
        <v>46008</v>
      </c>
    </row>
    <row r="353" spans="1:6">
      <c r="A353" s="1108" t="s">
        <v>738</v>
      </c>
      <c r="B353" s="1095" t="s">
        <v>234</v>
      </c>
      <c r="C353" s="423" t="str">
        <f>VLOOKUP(A353,Foundation!$B$8:$P$557,10, 0)</f>
        <v>Sandy</v>
      </c>
      <c r="D353" s="423">
        <f>VLOOKUP(A353,Foundation!$B$8:$P$540,12, 0)</f>
        <v>45892</v>
      </c>
      <c r="E353" s="423">
        <f>VLOOKUP(A353,'Erection Compiled '!$B$2:$Q$516,10, 0)</f>
        <v>46037</v>
      </c>
      <c r="F353" s="423">
        <f>VLOOKUP(A353,Earthing!$B$7:$G$560,4, 0)</f>
        <v>45893</v>
      </c>
    </row>
    <row r="354" spans="1:6">
      <c r="A354" s="1108" t="s">
        <v>740</v>
      </c>
      <c r="B354" s="1095" t="s">
        <v>168</v>
      </c>
      <c r="C354" s="423" t="str">
        <f>VLOOKUP(A354,Foundation!$B$8:$P$557,10, 0)</f>
        <v>Sandy</v>
      </c>
      <c r="D354" s="423">
        <f>VLOOKUP(A354,Foundation!$B$8:$P$540,12, 0)</f>
        <v>45997</v>
      </c>
      <c r="E354" s="423">
        <f>VLOOKUP(A354,'Erection Compiled '!$B$2:$Q$516,10, 0)</f>
        <v>46064</v>
      </c>
      <c r="F354" s="423">
        <f>VLOOKUP(A354,Earthing!$B$7:$G$560,4, 0)</f>
        <v>46006</v>
      </c>
    </row>
    <row r="355" spans="1:6">
      <c r="A355" s="1108" t="s">
        <v>164</v>
      </c>
      <c r="B355" s="1095" t="s">
        <v>111</v>
      </c>
      <c r="C355" s="423" t="str">
        <f>VLOOKUP(A355,Foundation!$B$8:$P$557,10, 0)</f>
        <v>Sandy</v>
      </c>
      <c r="D355" s="423">
        <f>VLOOKUP(A355,Foundation!$B$8:$P$540,12, 0)</f>
        <v>45904</v>
      </c>
      <c r="E355" s="423">
        <f>VLOOKUP(A355,'Erection Compiled '!$B$2:$Q$516,10, 0)</f>
        <v>46058</v>
      </c>
      <c r="F355" s="423">
        <f>VLOOKUP(A355,Earthing!$B$7:$G$560,4, 0)</f>
        <v>45905</v>
      </c>
    </row>
    <row r="356" spans="1:6">
      <c r="A356" s="1108" t="s">
        <v>743</v>
      </c>
      <c r="B356" s="1095" t="s">
        <v>111</v>
      </c>
      <c r="C356" s="423" t="str">
        <f>VLOOKUP(A356,Foundation!$B$8:$P$557,10, 0)</f>
        <v>Sandy</v>
      </c>
      <c r="D356" s="423">
        <f>VLOOKUP(A356,Foundation!$B$8:$P$540,12, 0)</f>
        <v>46019</v>
      </c>
      <c r="E356" s="423">
        <f>VLOOKUP(A356,'Erection Compiled '!$B$2:$Q$516,10, 0)</f>
        <v>46071</v>
      </c>
      <c r="F356" s="423">
        <f>VLOOKUP(A356,Earthing!$B$7:$G$560,4, 0)</f>
        <v>46020</v>
      </c>
    </row>
    <row r="357" spans="1:6">
      <c r="A357" s="1108" t="s">
        <v>745</v>
      </c>
      <c r="B357" s="1095" t="s">
        <v>168</v>
      </c>
      <c r="C357" s="423" t="str">
        <f>VLOOKUP(A357,Foundation!$B$8:$P$557,10, 0)</f>
        <v>Sandy</v>
      </c>
      <c r="D357" s="423">
        <f>VLOOKUP(A357,Foundation!$B$8:$P$540,12, 0)</f>
        <v>46011</v>
      </c>
      <c r="E357" s="423">
        <f>VLOOKUP(A357,'Erection Compiled '!$B$2:$Q$516,10, 0)</f>
        <v>46066</v>
      </c>
      <c r="F357" s="423">
        <f>VLOOKUP(A357,Earthing!$B$7:$G$560,4, 0)</f>
        <v>46012</v>
      </c>
    </row>
    <row r="358" spans="1:6">
      <c r="A358" s="1108" t="s">
        <v>770</v>
      </c>
      <c r="B358" s="1095" t="s">
        <v>234</v>
      </c>
      <c r="C358" s="423" t="str">
        <f>VLOOKUP(A358,Foundation!$B$8:$P$557,10, 0)</f>
        <v>Sandy</v>
      </c>
      <c r="D358" s="423">
        <f>VLOOKUP(A358,Foundation!$B$8:$P$540,12, 0)</f>
        <v>45977</v>
      </c>
      <c r="E358" s="423">
        <f>VLOOKUP(A358,'Erection Compiled '!$B$2:$Q$516,10, 0)</f>
        <v>46001</v>
      </c>
      <c r="F358" s="423">
        <f>VLOOKUP(A358,Earthing!$B$7:$G$560,4, 0)</f>
        <v>46009</v>
      </c>
    </row>
    <row r="359" spans="1:6">
      <c r="A359" s="1108" t="s">
        <v>1829</v>
      </c>
      <c r="B359" s="1095" t="s">
        <v>105</v>
      </c>
      <c r="C359" s="423" t="str">
        <f>VLOOKUP(A359,Foundation!$B$8:$P$557,10, 0)</f>
        <v>Sandy</v>
      </c>
      <c r="D359" s="423">
        <f>VLOOKUP(A359,Foundation!$B$8:$P$540,12, 0)</f>
        <v>45983</v>
      </c>
      <c r="E359" s="423">
        <f>VLOOKUP(A359,'Erection Compiled '!$B$2:$Q$516,10, 0)</f>
        <v>46004</v>
      </c>
      <c r="F359" s="423">
        <f>VLOOKUP(A359,Earthing!$B$7:$G$560,4, 0)</f>
        <v>46009</v>
      </c>
    </row>
    <row r="360" spans="1:6">
      <c r="A360" s="1108" t="s">
        <v>182</v>
      </c>
      <c r="B360" s="1095" t="s">
        <v>133</v>
      </c>
      <c r="C360" s="423" t="str">
        <f>VLOOKUP(A360,Foundation!$B$8:$P$557,10, 0)</f>
        <v>DFR</v>
      </c>
      <c r="D360" s="423">
        <f>VLOOKUP(A360,Foundation!$B$8:$P$540,12, 0)</f>
        <v>45969</v>
      </c>
      <c r="E360" s="423">
        <f>VLOOKUP(A360,'Erection Compiled '!$B$2:$Q$516,10, 0)</f>
        <v>46005</v>
      </c>
      <c r="F360" s="423">
        <f>VLOOKUP(A360,Earthing!$B$7:$G$560,4, 0)</f>
        <v>45969</v>
      </c>
    </row>
    <row r="361" spans="1:6">
      <c r="A361" s="1108" t="s">
        <v>184</v>
      </c>
      <c r="B361" s="1095" t="s">
        <v>103</v>
      </c>
      <c r="C361" s="423" t="str">
        <f>VLOOKUP(A361,Foundation!$B$8:$P$557,10, 0)</f>
        <v>DFR</v>
      </c>
      <c r="D361" s="423">
        <f>VLOOKUP(A361,Foundation!$B$8:$P$540,12, 0)</f>
        <v>45991</v>
      </c>
      <c r="E361" s="423">
        <f>VLOOKUP(A361,'Erection Compiled '!$B$2:$Q$516,10, 0)</f>
        <v>46026</v>
      </c>
      <c r="F361" s="423">
        <f>VLOOKUP(A361,Earthing!$B$7:$G$560,4, 0)</f>
        <v>45993</v>
      </c>
    </row>
    <row r="362" spans="1:6">
      <c r="A362" s="1108" t="s">
        <v>185</v>
      </c>
      <c r="B362" s="1095" t="s">
        <v>111</v>
      </c>
      <c r="C362" s="423" t="str">
        <f>VLOOKUP(A362,Foundation!$B$8:$P$557,10, 0)</f>
        <v>DFR</v>
      </c>
      <c r="D362" s="423">
        <f>VLOOKUP(A362,Foundation!$B$8:$P$540,12, 0)</f>
        <v>45983</v>
      </c>
      <c r="E362" s="423">
        <f>VLOOKUP(A362,'Erection Compiled '!$B$2:$Q$516,10, 0)</f>
        <v>46012</v>
      </c>
      <c r="F362" s="423">
        <f>VLOOKUP(A362,Earthing!$B$7:$G$560,4, 0)</f>
        <v>45984</v>
      </c>
    </row>
    <row r="363" spans="1:6" hidden="1">
      <c r="A363" s="1108" t="s">
        <v>1865</v>
      </c>
      <c r="B363" s="1095" t="s">
        <v>1866</v>
      </c>
      <c r="C363" s="423" t="e">
        <f>VLOOKUP(A363,Foundation!$B$8:$P$557,10, 0)</f>
        <v>#N/A</v>
      </c>
      <c r="D363" s="423" t="e">
        <f>VLOOKUP(A363,Foundation!$B$8:$P$540,12, 0)</f>
        <v>#N/A</v>
      </c>
      <c r="E363" s="423" t="e">
        <f>VLOOKUP(A363,'Erection Compiled '!$B$2:$Q$516,10, 0)</f>
        <v>#N/A</v>
      </c>
      <c r="F363" s="423" t="e">
        <f>VLOOKUP(A363,Earthing!$B$7:$G$560,4, 0)</f>
        <v>#N/A</v>
      </c>
    </row>
    <row r="364" spans="1:6" hidden="1">
      <c r="A364" s="1108" t="s">
        <v>1867</v>
      </c>
      <c r="B364" s="1095" t="s">
        <v>1866</v>
      </c>
      <c r="C364" s="423" t="e">
        <f>VLOOKUP(A364,Foundation!$B$8:$P$557,10, 0)</f>
        <v>#N/A</v>
      </c>
      <c r="D364" s="423" t="e">
        <f>VLOOKUP(A364,Foundation!$B$8:$P$540,12, 0)</f>
        <v>#N/A</v>
      </c>
      <c r="E364" s="423" t="e">
        <f>VLOOKUP(A364,'Erection Compiled '!$B$2:$Q$516,10, 0)</f>
        <v>#N/A</v>
      </c>
      <c r="F364" s="423" t="e">
        <f>VLOOKUP(A364,Earthing!$B$7:$G$560,4, 0)</f>
        <v>#N/A</v>
      </c>
    </row>
    <row r="365" spans="1:6" hidden="1">
      <c r="A365" s="1108" t="s">
        <v>186</v>
      </c>
      <c r="B365" s="1095" t="s">
        <v>111</v>
      </c>
      <c r="C365" s="423" t="e">
        <f>VLOOKUP(A365,Foundation!$B$8:$P$557,10, 0)</f>
        <v>#N/A</v>
      </c>
      <c r="D365" s="423" t="e">
        <f>VLOOKUP(A365,Foundation!$B$8:$P$540,12, 0)</f>
        <v>#N/A</v>
      </c>
      <c r="E365" s="423" t="e">
        <f>VLOOKUP(A365,'Erection Compiled '!$B$2:$Q$516,10, 0)</f>
        <v>#N/A</v>
      </c>
      <c r="F365" s="423" t="e">
        <f>VLOOKUP(A365,Earthing!$B$7:$G$560,4, 0)</f>
        <v>#N/A</v>
      </c>
    </row>
    <row r="366" spans="1:6" hidden="1">
      <c r="A366" s="1108" t="s">
        <v>1868</v>
      </c>
      <c r="B366" s="1095" t="s">
        <v>111</v>
      </c>
      <c r="C366" s="423" t="str">
        <f>VLOOKUP(A366,Foundation!$B$8:$P$557,10, 0)</f>
        <v>DFR</v>
      </c>
      <c r="D366" s="423">
        <f>VLOOKUP(A366,Foundation!$B$8:$P$540,12, 0)</f>
        <v>46091</v>
      </c>
      <c r="E366" s="423" t="e">
        <f>VLOOKUP(A366,'Erection Compiled '!$B$2:$Q$516,10, 0)</f>
        <v>#N/A</v>
      </c>
      <c r="F366" s="423">
        <f>VLOOKUP(A366,Earthing!$B$7:$G$560,4, 0)</f>
        <v>46092</v>
      </c>
    </row>
    <row r="367" spans="1:6" hidden="1">
      <c r="A367" s="1108" t="s">
        <v>1869</v>
      </c>
      <c r="B367" s="1095" t="s">
        <v>1914</v>
      </c>
      <c r="C367" s="423" t="str">
        <f>VLOOKUP(A367,Foundation!$B$8:$P$557,10, 0)</f>
        <v>DFR</v>
      </c>
      <c r="D367" s="423">
        <f>VLOOKUP(A367,Foundation!$B$8:$P$540,12, 0)</f>
        <v>46085</v>
      </c>
      <c r="E367" s="423" t="e">
        <f>VLOOKUP(A367,'Erection Compiled '!$B$2:$Q$516,10, 0)</f>
        <v>#N/A</v>
      </c>
      <c r="F367" s="423">
        <f>VLOOKUP(A367,Earthing!$B$7:$G$560,4, 0)</f>
        <v>46092</v>
      </c>
    </row>
    <row r="368" spans="1:6" hidden="1">
      <c r="A368" s="1108" t="s">
        <v>505</v>
      </c>
      <c r="B368" s="1095" t="s">
        <v>1915</v>
      </c>
      <c r="C368" s="423" t="e">
        <f>VLOOKUP(A368,Foundation!$B$8:$P$557,10, 0)</f>
        <v>#N/A</v>
      </c>
      <c r="D368" s="423" t="e">
        <f>VLOOKUP(A368,Foundation!$B$8:$P$540,12, 0)</f>
        <v>#N/A</v>
      </c>
      <c r="E368" s="423" t="e">
        <f>VLOOKUP(A368,'Erection Compiled '!$B$2:$Q$516,10, 0)</f>
        <v>#N/A</v>
      </c>
      <c r="F368" s="423" t="e">
        <f>VLOOKUP(A368,Earthing!$B$7:$G$560,4, 0)</f>
        <v>#N/A</v>
      </c>
    </row>
    <row r="369" spans="1:6">
      <c r="A369" s="1108" t="s">
        <v>772</v>
      </c>
      <c r="B369" s="1095" t="s">
        <v>171</v>
      </c>
      <c r="C369" s="423" t="str">
        <f>VLOOKUP(A369,Foundation!$B$8:$P$557,10, 0)</f>
        <v>Sandy</v>
      </c>
      <c r="D369" s="423">
        <f>VLOOKUP(A369,Foundation!$B$8:$P$540,12, 0)</f>
        <v>45972</v>
      </c>
      <c r="E369" s="423">
        <f>VLOOKUP(A369,'Erection Compiled '!$B$2:$Q$516,10, 0)</f>
        <v>45994</v>
      </c>
      <c r="F369" s="423">
        <f>VLOOKUP(A369,Earthing!$B$7:$G$560,4, 0)</f>
        <v>46009</v>
      </c>
    </row>
    <row r="370" spans="1:6">
      <c r="A370" s="1106" t="s">
        <v>1932</v>
      </c>
      <c r="B370" s="1096" t="s">
        <v>1911</v>
      </c>
      <c r="C370" s="423" t="str">
        <f>VLOOKUP(A370,Foundation!$B$8:$P$557,10, 0)</f>
        <v>Sandy</v>
      </c>
      <c r="D370" s="423">
        <f>VLOOKUP(A370,Foundation!$B$8:$P$540,12, 0)</f>
        <v>45711</v>
      </c>
      <c r="E370" s="423">
        <f>VLOOKUP(A370,'Erection Compiled '!$B$2:$Q$516,10, 0)</f>
        <v>45991</v>
      </c>
      <c r="F370" s="423">
        <f>VLOOKUP(A370,Earthing!$B$7:$G$560,4, 0)</f>
        <v>45712</v>
      </c>
    </row>
    <row r="371" spans="1:6">
      <c r="A371" s="1108" t="s">
        <v>762</v>
      </c>
      <c r="B371" s="1095" t="s">
        <v>171</v>
      </c>
      <c r="C371" s="423" t="str">
        <f>VLOOKUP(A371,Foundation!$B$8:$P$557,10, 0)</f>
        <v>Sandy</v>
      </c>
      <c r="D371" s="423">
        <f>VLOOKUP(A371,Foundation!$B$8:$P$540,12, 0)</f>
        <v>45946</v>
      </c>
      <c r="E371" s="423">
        <f>VLOOKUP(A371,'Erection Compiled '!$B$2:$Q$516,10, 0)</f>
        <v>45991</v>
      </c>
      <c r="F371" s="423">
        <f>VLOOKUP(A371,Earthing!$B$7:$G$560,4, 0)</f>
        <v>45946</v>
      </c>
    </row>
    <row r="372" spans="1:6">
      <c r="A372" s="1104" t="s">
        <v>408</v>
      </c>
      <c r="B372" s="1093" t="s">
        <v>111</v>
      </c>
      <c r="C372" s="423" t="str">
        <f>VLOOKUP(A372,Foundation!$B$8:$P$557,10, 0)</f>
        <v>DFR</v>
      </c>
      <c r="D372" s="423">
        <f>VLOOKUP(A372,Foundation!$B$8:$P$540,12, 0)</f>
        <v>45869</v>
      </c>
      <c r="E372" s="423">
        <f>VLOOKUP(A372,'Erection Compiled '!$B$2:$Q$516,10, 0)</f>
        <v>45990</v>
      </c>
      <c r="F372" s="423">
        <f>VLOOKUP(A372,Earthing!$B$7:$G$560,4, 0)</f>
        <v>45871</v>
      </c>
    </row>
    <row r="373" spans="1:6">
      <c r="A373" s="1108" t="s">
        <v>854</v>
      </c>
      <c r="B373" s="1095" t="s">
        <v>123</v>
      </c>
      <c r="C373" s="423" t="str">
        <f>VLOOKUP(A373,Foundation!$B$8:$P$557,10, 0)</f>
        <v>Sandy</v>
      </c>
      <c r="D373" s="423">
        <f>VLOOKUP(A373,Foundation!$B$8:$P$540,12, 0)</f>
        <v>45889</v>
      </c>
      <c r="E373" s="423">
        <f>VLOOKUP(A373,'Erection Compiled '!$B$2:$Q$516,10, 0)</f>
        <v>45989</v>
      </c>
      <c r="F373" s="423">
        <f>VLOOKUP(A373,Earthing!$B$7:$G$560,4, 0)</f>
        <v>45895</v>
      </c>
    </row>
    <row r="374" spans="1:6">
      <c r="A374" s="1108" t="s">
        <v>1655</v>
      </c>
      <c r="B374" s="1095" t="s">
        <v>174</v>
      </c>
      <c r="C374" s="423" t="str">
        <f>VLOOKUP(A374,Foundation!$B$8:$P$557,10, 0)</f>
        <v>Sandy</v>
      </c>
      <c r="D374" s="423">
        <f>VLOOKUP(A374,Foundation!$B$8:$P$540,12, 0)</f>
        <v>45881</v>
      </c>
      <c r="E374" s="423">
        <f>VLOOKUP(A374,'Erection Compiled '!$B$2:$Q$516,10, 0)</f>
        <v>45989</v>
      </c>
      <c r="F374" s="423">
        <f>VLOOKUP(A374,Earthing!$B$7:$G$560,4, 0)</f>
        <v>45897</v>
      </c>
    </row>
    <row r="375" spans="1:6">
      <c r="A375" s="1108" t="s">
        <v>761</v>
      </c>
      <c r="B375" s="1095" t="s">
        <v>168</v>
      </c>
      <c r="C375" s="423" t="str">
        <f>VLOOKUP(A375,Foundation!$B$8:$P$557,10, 0)</f>
        <v>Sandy</v>
      </c>
      <c r="D375" s="423">
        <f>VLOOKUP(A375,Foundation!$B$8:$P$540,12, 0)</f>
        <v>45941</v>
      </c>
      <c r="E375" s="423">
        <f>VLOOKUP(A375,'Erection Compiled '!$B$2:$Q$516,10, 0)</f>
        <v>45988</v>
      </c>
      <c r="F375" s="423">
        <f>VLOOKUP(A375,Earthing!$B$7:$G$560,4, 0)</f>
        <v>45946</v>
      </c>
    </row>
    <row r="376" spans="1:6">
      <c r="A376" s="1106" t="s">
        <v>1933</v>
      </c>
      <c r="B376" s="1096" t="s">
        <v>1912</v>
      </c>
      <c r="C376" s="423" t="str">
        <f>VLOOKUP(A376,Foundation!$B$8:$P$557,10, 0)</f>
        <v>Sandy</v>
      </c>
      <c r="D376" s="423">
        <f>VLOOKUP(A376,Foundation!$B$8:$P$540,12, 0)</f>
        <v>45969</v>
      </c>
      <c r="E376" s="423">
        <f>VLOOKUP(A376,'Erection Compiled '!$B$2:$Q$516,10, 0)</f>
        <v>45986</v>
      </c>
      <c r="F376" s="423">
        <f>VLOOKUP(A376,Earthing!$B$7:$G$560,4, 0)</f>
        <v>45972</v>
      </c>
    </row>
    <row r="377" spans="1:6">
      <c r="A377" s="1108" t="s">
        <v>1345</v>
      </c>
      <c r="B377" s="1095" t="s">
        <v>228</v>
      </c>
      <c r="C377" s="423" t="str">
        <f>VLOOKUP(A377,Foundation!$B$8:$P$557,10, 0)</f>
        <v>Sandy</v>
      </c>
      <c r="D377" s="423">
        <f>VLOOKUP(A377,Foundation!$B$8:$P$540,12, 0)</f>
        <v>45961</v>
      </c>
      <c r="E377" s="423">
        <f>VLOOKUP(A377,'Erection Compiled '!$B$2:$Q$516,10, 0)</f>
        <v>45986</v>
      </c>
      <c r="F377" s="423">
        <f>VLOOKUP(A377,Earthing!$B$7:$G$560,4, 0)</f>
        <v>46009</v>
      </c>
    </row>
    <row r="378" spans="1:6">
      <c r="A378" s="1108" t="s">
        <v>1353</v>
      </c>
      <c r="B378" s="1095" t="s">
        <v>118</v>
      </c>
      <c r="C378" s="423" t="str">
        <f>VLOOKUP(A378,Foundation!$B$8:$P$557,10, 0)</f>
        <v>Sandy</v>
      </c>
      <c r="D378" s="423">
        <f>VLOOKUP(A378,Foundation!$B$8:$P$540,12, 0)</f>
        <v>45943</v>
      </c>
      <c r="E378" s="423">
        <f>VLOOKUP(A378,'Erection Compiled '!$B$2:$Q$516,10, 0)</f>
        <v>45983</v>
      </c>
      <c r="F378" s="423">
        <f>VLOOKUP(A378,Earthing!$B$7:$G$560,4, 0)</f>
        <v>45943</v>
      </c>
    </row>
    <row r="379" spans="1:6">
      <c r="A379" s="1108" t="s">
        <v>180</v>
      </c>
      <c r="B379" s="1095" t="s">
        <v>105</v>
      </c>
      <c r="C379" s="423" t="str">
        <f>VLOOKUP(A379,Foundation!$B$8:$P$557,10, 0)</f>
        <v>Sandy</v>
      </c>
      <c r="D379" s="423">
        <f>VLOOKUP(A379,Foundation!$B$8:$P$540,12, 0)</f>
        <v>45965</v>
      </c>
      <c r="E379" s="423">
        <f>VLOOKUP(A379,'Erection Compiled '!$B$2:$Q$516,10, 0)</f>
        <v>45982</v>
      </c>
      <c r="F379" s="423">
        <f>VLOOKUP(A379,Earthing!$B$7:$G$560,4, 0)</f>
        <v>45965</v>
      </c>
    </row>
    <row r="380" spans="1:6">
      <c r="A380" s="1106" t="s">
        <v>1662</v>
      </c>
      <c r="B380" s="1096" t="s">
        <v>1916</v>
      </c>
      <c r="C380" s="423" t="str">
        <f>VLOOKUP(A380,Foundation!$B$8:$P$557,10, 0)</f>
        <v>Sandy</v>
      </c>
      <c r="D380" s="423">
        <f>VLOOKUP(A380,Foundation!$B$8:$P$540,12, 0)</f>
        <v>45900</v>
      </c>
      <c r="E380" s="423">
        <f>VLOOKUP(A380,'Erection Compiled '!$B$2:$Q$516,10, 0)</f>
        <v>45981</v>
      </c>
      <c r="F380" s="423">
        <f>VLOOKUP(A380,Earthing!$B$7:$G$560,4, 0)</f>
        <v>45901</v>
      </c>
    </row>
    <row r="381" spans="1:6">
      <c r="A381" s="1108" t="s">
        <v>1579</v>
      </c>
      <c r="B381" s="1095" t="s">
        <v>153</v>
      </c>
      <c r="C381" s="423" t="str">
        <f>VLOOKUP(A381,Foundation!$B$8:$P$557,10, 0)</f>
        <v>Sandy</v>
      </c>
      <c r="D381" s="423">
        <f>VLOOKUP(A381,Foundation!$B$8:$P$540,12, 0)</f>
        <v>45854</v>
      </c>
      <c r="E381" s="423">
        <f>VLOOKUP(A381,'Erection Compiled '!$B$2:$Q$516,10, 0)</f>
        <v>45981</v>
      </c>
      <c r="F381" s="423">
        <f>VLOOKUP(A381,Earthing!$B$7:$G$560,4, 0)</f>
        <v>45858</v>
      </c>
    </row>
    <row r="382" spans="1:6">
      <c r="A382" s="1108" t="s">
        <v>750</v>
      </c>
      <c r="B382" s="1095" t="s">
        <v>168</v>
      </c>
      <c r="C382" s="423" t="str">
        <f>VLOOKUP(A382,Foundation!$B$8:$P$557,10, 0)</f>
        <v>Sandy</v>
      </c>
      <c r="D382" s="423">
        <f>VLOOKUP(A382,Foundation!$B$8:$P$540,12, 0)</f>
        <v>45854</v>
      </c>
      <c r="E382" s="423">
        <f>VLOOKUP(A382,'Erection Compiled '!$B$2:$Q$516,10, 0)</f>
        <v>45981</v>
      </c>
      <c r="F382" s="423">
        <f>VLOOKUP(A382,Earthing!$B$7:$G$560,4, 0)</f>
        <v>45855</v>
      </c>
    </row>
    <row r="383" spans="1:6">
      <c r="A383" s="1108" t="s">
        <v>177</v>
      </c>
      <c r="B383" s="1095" t="s">
        <v>178</v>
      </c>
      <c r="C383" s="423" t="str">
        <f>VLOOKUP(A383,Foundation!$B$8:$P$557,10, 0)</f>
        <v>Sandy</v>
      </c>
      <c r="D383" s="423">
        <f>VLOOKUP(A383,Foundation!$B$8:$P$540,12, 0)</f>
        <v>45869</v>
      </c>
      <c r="E383" s="423">
        <f>VLOOKUP(A383,'Erection Compiled '!$B$2:$Q$516,10, 0)</f>
        <v>45978</v>
      </c>
      <c r="F383" s="423">
        <f>VLOOKUP(A383,Earthing!$B$7:$G$560,4, 0)</f>
        <v>45876</v>
      </c>
    </row>
    <row r="384" spans="1:6">
      <c r="A384" s="1106" t="s">
        <v>256</v>
      </c>
      <c r="B384" s="1096" t="s">
        <v>1916</v>
      </c>
      <c r="C384" s="423" t="str">
        <f>VLOOKUP(A384,Foundation!$B$8:$P$557,10, 0)</f>
        <v>Sandy</v>
      </c>
      <c r="D384" s="423">
        <f>VLOOKUP(A384,Foundation!$B$8:$P$540,12, 0)</f>
        <v>45848</v>
      </c>
      <c r="E384" s="423">
        <f>VLOOKUP(A384,'Erection Compiled '!$B$2:$Q$516,10, 0)</f>
        <v>45976</v>
      </c>
      <c r="F384" s="423">
        <f>VLOOKUP(A384,Earthing!$B$7:$G$560,4, 0)</f>
        <v>45848</v>
      </c>
    </row>
    <row r="385" spans="1:6">
      <c r="A385" s="1108" t="s">
        <v>742</v>
      </c>
      <c r="B385" s="1095" t="s">
        <v>171</v>
      </c>
      <c r="C385" s="423" t="str">
        <f>VLOOKUP(A385,Foundation!$B$8:$P$557,10, 0)</f>
        <v>Sandy</v>
      </c>
      <c r="D385" s="423">
        <f>VLOOKUP(A385,Foundation!$B$8:$P$540,12, 0)</f>
        <v>45889</v>
      </c>
      <c r="E385" s="423">
        <f>VLOOKUP(A385,'Erection Compiled '!$B$2:$Q$516,10, 0)</f>
        <v>45976</v>
      </c>
      <c r="F385" s="423">
        <f>VLOOKUP(A385,Earthing!$B$7:$G$560,4, 0)</f>
        <v>45890</v>
      </c>
    </row>
    <row r="386" spans="1:6">
      <c r="A386" s="1108" t="s">
        <v>855</v>
      </c>
      <c r="B386" s="1095" t="s">
        <v>101</v>
      </c>
      <c r="C386" s="423" t="str">
        <f>VLOOKUP(A386,Foundation!$B$8:$P$557,10, 0)</f>
        <v>Sandy</v>
      </c>
      <c r="D386" s="423">
        <f>VLOOKUP(A386,Foundation!$B$8:$P$540,12, 0)</f>
        <v>45877</v>
      </c>
      <c r="E386" s="423">
        <f>VLOOKUP(A386,'Erection Compiled '!$B$2:$Q$516,10, 0)</f>
        <v>45975</v>
      </c>
      <c r="F386" s="423">
        <f>VLOOKUP(A386,Earthing!$B$7:$G$560,4, 0)</f>
        <v>45877</v>
      </c>
    </row>
    <row r="387" spans="1:6">
      <c r="A387" s="1108" t="s">
        <v>183</v>
      </c>
      <c r="B387" s="1095" t="s">
        <v>103</v>
      </c>
      <c r="C387" s="423" t="str">
        <f>VLOOKUP(A387,Foundation!$B$8:$P$557,10, 0)</f>
        <v>DFR</v>
      </c>
      <c r="D387" s="423">
        <f>VLOOKUP(A387,Foundation!$B$8:$P$540,12, 0)</f>
        <v>45930</v>
      </c>
      <c r="E387" s="423">
        <f>VLOOKUP(A387,'Erection Compiled '!$B$2:$Q$516,10, 0)</f>
        <v>45975</v>
      </c>
      <c r="F387" s="423">
        <f>VLOOKUP(A387,Earthing!$B$7:$G$560,4, 0)</f>
        <v>45993</v>
      </c>
    </row>
    <row r="388" spans="1:6">
      <c r="A388" s="1108" t="s">
        <v>172</v>
      </c>
      <c r="B388" s="1095" t="s">
        <v>174</v>
      </c>
      <c r="C388" s="423" t="str">
        <f>VLOOKUP(A388,Foundation!$B$8:$P$557,10, 0)</f>
        <v>Sandy</v>
      </c>
      <c r="D388" s="423">
        <f>VLOOKUP(A388,Foundation!$B$8:$P$540,12, 0)</f>
        <v>45893</v>
      </c>
      <c r="E388" s="423">
        <f>VLOOKUP(A388,'Erection Compiled '!$B$2:$Q$516,10, 0)</f>
        <v>45973</v>
      </c>
      <c r="F388" s="423">
        <f>VLOOKUP(A388,Earthing!$B$7:$G$560,4, 0)</f>
        <v>45897</v>
      </c>
    </row>
    <row r="389" spans="1:6">
      <c r="A389" s="1108" t="s">
        <v>747</v>
      </c>
      <c r="B389" s="1095" t="s">
        <v>168</v>
      </c>
      <c r="C389" s="423" t="str">
        <f>VLOOKUP(A389,Foundation!$B$8:$P$557,10, 0)</f>
        <v>Sandy</v>
      </c>
      <c r="D389" s="423">
        <f>VLOOKUP(A389,Foundation!$B$8:$P$540,12, 0)</f>
        <v>45925</v>
      </c>
      <c r="E389" s="423">
        <f>VLOOKUP(A389,'Erection Compiled '!$B$2:$Q$516,10, 0)</f>
        <v>45972</v>
      </c>
      <c r="F389" s="423">
        <f>VLOOKUP(A389,Earthing!$B$7:$G$560,4, 0)</f>
        <v>45925</v>
      </c>
    </row>
    <row r="390" spans="1:6">
      <c r="A390" s="1104" t="s">
        <v>1322</v>
      </c>
      <c r="B390" s="1093" t="s">
        <v>101</v>
      </c>
      <c r="C390" s="423" t="str">
        <f>VLOOKUP(A390,Foundation!$B$8:$P$557,10, 0)</f>
        <v>DFR</v>
      </c>
      <c r="D390" s="423">
        <f>VLOOKUP(A390,Foundation!$B$8:$P$540,12, 0)</f>
        <v>45876</v>
      </c>
      <c r="E390" s="423">
        <f>VLOOKUP(A390,'Erection Compiled '!$B$2:$Q$516,10, 0)</f>
        <v>45971</v>
      </c>
      <c r="F390" s="423">
        <f>VLOOKUP(A390,Earthing!$B$7:$G$560,4, 0)</f>
        <v>45876</v>
      </c>
    </row>
    <row r="391" spans="1:6">
      <c r="A391" s="1108" t="s">
        <v>160</v>
      </c>
      <c r="B391" s="1095" t="s">
        <v>118</v>
      </c>
      <c r="C391" s="423" t="str">
        <f>VLOOKUP(A391,Foundation!$B$8:$P$557,10, 0)</f>
        <v>Sandy</v>
      </c>
      <c r="D391" s="423">
        <f>VLOOKUP(A391,Foundation!$B$8:$P$540,12, 0)</f>
        <v>45869</v>
      </c>
      <c r="E391" s="423">
        <f>VLOOKUP(A391,'Erection Compiled '!$B$2:$Q$516,10, 0)</f>
        <v>45971</v>
      </c>
      <c r="F391" s="423">
        <f>VLOOKUP(A391,Earthing!$B$7:$G$560,4, 0)</f>
        <v>45870</v>
      </c>
    </row>
    <row r="392" spans="1:6">
      <c r="A392" s="1108" t="s">
        <v>741</v>
      </c>
      <c r="B392" s="1095" t="s">
        <v>171</v>
      </c>
      <c r="C392" s="423" t="str">
        <f>VLOOKUP(A392,Foundation!$B$8:$P$557,10, 0)</f>
        <v>Sandy</v>
      </c>
      <c r="D392" s="423">
        <f>VLOOKUP(A392,Foundation!$B$8:$P$540,12, 0)</f>
        <v>45881</v>
      </c>
      <c r="E392" s="423">
        <f>VLOOKUP(A392,'Erection Compiled '!$B$2:$Q$516,10, 0)</f>
        <v>45970</v>
      </c>
      <c r="F392" s="423">
        <f>VLOOKUP(A392,Earthing!$B$7:$G$560,4, 0)</f>
        <v>45890</v>
      </c>
    </row>
    <row r="393" spans="1:6">
      <c r="A393" s="1108" t="s">
        <v>1697</v>
      </c>
      <c r="B393" s="1095" t="s">
        <v>111</v>
      </c>
      <c r="C393" s="423" t="str">
        <f>VLOOKUP(A393,Foundation!$B$8:$P$557,10, 0)</f>
        <v>Sandy</v>
      </c>
      <c r="D393" s="423">
        <f>VLOOKUP(A393,Foundation!$B$8:$P$540,12, 0)</f>
        <v>45921</v>
      </c>
      <c r="E393" s="423">
        <f>VLOOKUP(A393,'Erection Compiled '!$B$2:$Q$516,10, 0)</f>
        <v>45969</v>
      </c>
      <c r="F393" s="423">
        <f>VLOOKUP(A393,Earthing!$B$7:$G$560,4, 0)</f>
        <v>45922</v>
      </c>
    </row>
    <row r="394" spans="1:6">
      <c r="A394" s="1108" t="s">
        <v>744</v>
      </c>
      <c r="B394" s="1095" t="s">
        <v>168</v>
      </c>
      <c r="C394" s="423" t="str">
        <f>VLOOKUP(A394,Foundation!$B$8:$P$557,10, 0)</f>
        <v>Sandy</v>
      </c>
      <c r="D394" s="423">
        <f>VLOOKUP(A394,Foundation!$B$8:$P$540,12, 0)</f>
        <v>45894</v>
      </c>
      <c r="E394" s="423">
        <f>VLOOKUP(A394,'Erection Compiled '!$B$2:$Q$516,10, 0)</f>
        <v>45968</v>
      </c>
      <c r="F394" s="423">
        <f>VLOOKUP(A394,Earthing!$B$7:$G$560,4, 0)</f>
        <v>45931</v>
      </c>
    </row>
    <row r="395" spans="1:6">
      <c r="A395" s="1108" t="s">
        <v>1348</v>
      </c>
      <c r="B395" s="1095" t="s">
        <v>234</v>
      </c>
      <c r="C395" s="423" t="str">
        <f>VLOOKUP(A395,Foundation!$B$8:$P$557,10, 0)</f>
        <v>Sandy</v>
      </c>
      <c r="D395" s="423">
        <f>VLOOKUP(A395,Foundation!$B$8:$P$540,12, 0)</f>
        <v>45885</v>
      </c>
      <c r="E395" s="423">
        <f>VLOOKUP(A395,'Erection Compiled '!$B$2:$Q$516,10, 0)</f>
        <v>45967</v>
      </c>
      <c r="F395" s="423">
        <f>VLOOKUP(A395,Earthing!$B$7:$G$560,4, 0)</f>
        <v>45888</v>
      </c>
    </row>
    <row r="396" spans="1:6">
      <c r="A396" s="1106" t="s">
        <v>366</v>
      </c>
      <c r="B396" s="1096" t="s">
        <v>1917</v>
      </c>
      <c r="C396" s="423" t="str">
        <f>VLOOKUP(A396,Foundation!$B$8:$P$557,10, 0)</f>
        <v>Sandy</v>
      </c>
      <c r="D396" s="423">
        <f>VLOOKUP(A396,Foundation!$B$8:$P$540,12, 0)</f>
        <v>45857</v>
      </c>
      <c r="E396" s="423">
        <f>VLOOKUP(A396,'Erection Compiled '!$B$2:$Q$516,10, 0)</f>
        <v>45966</v>
      </c>
      <c r="F396" s="423">
        <f>VLOOKUP(A396,Earthing!$B$7:$G$560,4, 0)</f>
        <v>45859</v>
      </c>
    </row>
    <row r="397" spans="1:6">
      <c r="A397" s="1108" t="s">
        <v>737</v>
      </c>
      <c r="B397" s="1095" t="s">
        <v>171</v>
      </c>
      <c r="C397" s="423" t="str">
        <f>VLOOKUP(A397,Foundation!$B$8:$P$557,10, 0)</f>
        <v>Sandy</v>
      </c>
      <c r="D397" s="423">
        <f>VLOOKUP(A397,Foundation!$B$8:$P$540,12, 0)</f>
        <v>45869</v>
      </c>
      <c r="E397" s="423">
        <f>VLOOKUP(A397,'Erection Compiled '!$B$2:$Q$516,10, 0)</f>
        <v>45966</v>
      </c>
      <c r="F397" s="423">
        <f>VLOOKUP(A397,Earthing!$B$7:$G$560,4, 0)</f>
        <v>45895</v>
      </c>
    </row>
    <row r="398" spans="1:6">
      <c r="A398" s="1108" t="s">
        <v>746</v>
      </c>
      <c r="B398" s="1095" t="s">
        <v>168</v>
      </c>
      <c r="C398" s="423" t="str">
        <f>VLOOKUP(A398,Foundation!$B$8:$P$557,10, 0)</f>
        <v>Sandy</v>
      </c>
      <c r="D398" s="423">
        <f>VLOOKUP(A398,Foundation!$B$8:$P$540,12, 0)</f>
        <v>45900</v>
      </c>
      <c r="E398" s="423">
        <f>VLOOKUP(A398,'Erection Compiled '!$B$2:$Q$516,10, 0)</f>
        <v>45965</v>
      </c>
      <c r="F398" s="423">
        <f>VLOOKUP(A398,Earthing!$B$7:$G$560,4, 0)</f>
        <v>45931</v>
      </c>
    </row>
    <row r="399" spans="1:6">
      <c r="A399" s="1108" t="s">
        <v>1343</v>
      </c>
      <c r="B399" s="1095" t="s">
        <v>234</v>
      </c>
      <c r="C399" s="423" t="str">
        <f>VLOOKUP(A399,Foundation!$B$8:$P$557,10, 0)</f>
        <v>Sandy</v>
      </c>
      <c r="D399" s="423">
        <f>VLOOKUP(A399,Foundation!$B$8:$P$540,12, 0)</f>
        <v>45898</v>
      </c>
      <c r="E399" s="423">
        <f>VLOOKUP(A399,'Erection Compiled '!$B$2:$Q$516,10, 0)</f>
        <v>45964</v>
      </c>
      <c r="F399" s="423">
        <f>VLOOKUP(A399,Earthing!$B$7:$G$560,4, 0)</f>
        <v>45898</v>
      </c>
    </row>
    <row r="400" spans="1:6">
      <c r="A400" s="1108" t="s">
        <v>451</v>
      </c>
      <c r="B400" s="1095" t="s">
        <v>118</v>
      </c>
      <c r="C400" s="423" t="str">
        <f>VLOOKUP(A400,Foundation!$B$8:$P$557,10, 0)</f>
        <v>Sandy</v>
      </c>
      <c r="D400" s="423">
        <f>VLOOKUP(A400,Foundation!$B$8:$P$540,12, 0)</f>
        <v>45885</v>
      </c>
      <c r="E400" s="423">
        <f>VLOOKUP(A400,'Erection Compiled '!$B$2:$Q$516,10, 0)</f>
        <v>45963</v>
      </c>
      <c r="F400" s="423">
        <f>VLOOKUP(A400,Earthing!$B$7:$G$560,4, 0)</f>
        <v>45885</v>
      </c>
    </row>
    <row r="401" spans="1:6">
      <c r="A401" s="1108" t="s">
        <v>1660</v>
      </c>
      <c r="B401" s="1095" t="s">
        <v>101</v>
      </c>
      <c r="C401" s="423" t="str">
        <f>VLOOKUP(A401,Foundation!$B$8:$P$557,10, 0)</f>
        <v>Sandy</v>
      </c>
      <c r="D401" s="423">
        <f>VLOOKUP(A401,Foundation!$B$8:$P$540,12, 0)</f>
        <v>45888</v>
      </c>
      <c r="E401" s="423">
        <f>VLOOKUP(A401,'Erection Compiled '!$B$2:$Q$516,10, 0)</f>
        <v>45963</v>
      </c>
      <c r="F401" s="423">
        <f>VLOOKUP(A401,Earthing!$B$7:$G$560,4, 0)</f>
        <v>45890</v>
      </c>
    </row>
    <row r="402" spans="1:6">
      <c r="A402" s="1108" t="s">
        <v>1708</v>
      </c>
      <c r="B402" s="1095" t="s">
        <v>105</v>
      </c>
      <c r="C402" s="423" t="str">
        <f>VLOOKUP(A402,Foundation!$B$8:$P$557,10, 0)</f>
        <v>DFR</v>
      </c>
      <c r="D402" s="423">
        <f>VLOOKUP(A402,Foundation!$B$8:$P$540,12, 0)</f>
        <v>45930</v>
      </c>
      <c r="E402" s="423">
        <f>VLOOKUP(A402,'Erection Compiled '!$B$2:$Q$516,10, 0)</f>
        <v>45962</v>
      </c>
      <c r="F402" s="423">
        <f>VLOOKUP(A402,Earthing!$B$7:$G$560,4, 0)</f>
        <v>45929</v>
      </c>
    </row>
    <row r="403" spans="1:6">
      <c r="A403" s="1106" t="s">
        <v>144</v>
      </c>
      <c r="B403" s="1096" t="s">
        <v>1908</v>
      </c>
      <c r="C403" s="423" t="str">
        <f>VLOOKUP(A403,Foundation!$B$8:$P$557,10, 0)</f>
        <v>Sandy</v>
      </c>
      <c r="D403" s="423">
        <f>VLOOKUP(A403,Foundation!$B$8:$P$540,12, 0)</f>
        <v>45869</v>
      </c>
      <c r="E403" s="423">
        <f>VLOOKUP(A403,'Erection Compiled '!$B$2:$Q$516,10, 0)</f>
        <v>45961</v>
      </c>
      <c r="F403" s="423">
        <f>VLOOKUP(A403,Earthing!$B$7:$G$560,4, 0)</f>
        <v>45872</v>
      </c>
    </row>
    <row r="404" spans="1:6">
      <c r="A404" s="1108" t="s">
        <v>165</v>
      </c>
      <c r="B404" s="1095" t="s">
        <v>101</v>
      </c>
      <c r="C404" s="423" t="str">
        <f>VLOOKUP(A404,Foundation!$B$8:$P$557,10, 0)</f>
        <v>Sandy</v>
      </c>
      <c r="D404" s="423">
        <f>VLOOKUP(A404,Foundation!$B$8:$P$540,12, 0)</f>
        <v>45930</v>
      </c>
      <c r="E404" s="423">
        <f>VLOOKUP(A404,'Erection Compiled '!$B$2:$Q$516,10, 0)</f>
        <v>45961</v>
      </c>
      <c r="F404" s="423">
        <f>VLOOKUP(A404,Earthing!$B$7:$G$560,4, 0)</f>
        <v>45929</v>
      </c>
    </row>
    <row r="405" spans="1:6">
      <c r="A405" s="1108" t="s">
        <v>799</v>
      </c>
      <c r="B405" s="1095" t="s">
        <v>168</v>
      </c>
      <c r="C405" s="423" t="str">
        <f>VLOOKUP(A405,Foundation!$B$8:$P$557,10, 0)</f>
        <v>Sandy</v>
      </c>
      <c r="D405" s="423">
        <f>VLOOKUP(A405,Foundation!$B$8:$P$540,12, 0)</f>
        <v>45824</v>
      </c>
      <c r="E405" s="423">
        <f>VLOOKUP(A405,'Erection Compiled '!$B$2:$Q$516,10, 0)</f>
        <v>45961</v>
      </c>
      <c r="F405" s="423">
        <f>VLOOKUP(A405,Earthing!$B$7:$G$560,4, 0)</f>
        <v>45824</v>
      </c>
    </row>
    <row r="406" spans="1:6">
      <c r="A406" s="1108" t="s">
        <v>170</v>
      </c>
      <c r="B406" s="1095" t="s">
        <v>111</v>
      </c>
      <c r="C406" s="423" t="str">
        <f>VLOOKUP(A406,Foundation!$B$8:$P$557,10, 0)</f>
        <v>Sandy</v>
      </c>
      <c r="D406" s="423">
        <f>VLOOKUP(A406,Foundation!$B$8:$P$540,12, 0)</f>
        <v>45898</v>
      </c>
      <c r="E406" s="423">
        <f>VLOOKUP(A406,'Erection Compiled '!$B$2:$Q$516,10, 0)</f>
        <v>45959</v>
      </c>
      <c r="F406" s="423">
        <f>VLOOKUP(A406,Earthing!$B$7:$G$560,4, 0)</f>
        <v>45899</v>
      </c>
    </row>
    <row r="407" spans="1:6">
      <c r="A407" s="1108" t="s">
        <v>1686</v>
      </c>
      <c r="B407" s="1095" t="s">
        <v>123</v>
      </c>
      <c r="C407" s="423" t="str">
        <f>VLOOKUP(A407,Foundation!$B$8:$P$557,10, 0)</f>
        <v>Sandy</v>
      </c>
      <c r="D407" s="423">
        <f>VLOOKUP(A407,Foundation!$B$8:$P$540,12, 0)</f>
        <v>45905</v>
      </c>
      <c r="E407" s="423">
        <f>VLOOKUP(A407,'Erection Compiled '!$B$2:$Q$516,10, 0)</f>
        <v>45958</v>
      </c>
      <c r="F407" s="423">
        <f>VLOOKUP(A407,Earthing!$B$7:$G$560,4, 0)</f>
        <v>45907</v>
      </c>
    </row>
    <row r="408" spans="1:6">
      <c r="A408" s="1108" t="s">
        <v>800</v>
      </c>
      <c r="B408" s="1095" t="s">
        <v>168</v>
      </c>
      <c r="C408" s="423" t="str">
        <f>VLOOKUP(A408,Foundation!$B$8:$P$557,10, 0)</f>
        <v>Sandy</v>
      </c>
      <c r="D408" s="423">
        <f>VLOOKUP(A408,Foundation!$B$8:$P$540,12, 0)</f>
        <v>45820</v>
      </c>
      <c r="E408" s="423">
        <f>VLOOKUP(A408,'Erection Compiled '!$B$2:$Q$516,10, 0)</f>
        <v>45958</v>
      </c>
      <c r="F408" s="423" t="e">
        <f>VLOOKUP(A408,Earthing!$B$7:$G$560,4, 0)</f>
        <v>#N/A</v>
      </c>
    </row>
    <row r="409" spans="1:6">
      <c r="A409" s="1108" t="s">
        <v>1651</v>
      </c>
      <c r="B409" s="1095" t="s">
        <v>109</v>
      </c>
      <c r="C409" s="423" t="str">
        <f>VLOOKUP(A409,Foundation!$B$8:$P$557,10, 0)</f>
        <v>Sandy</v>
      </c>
      <c r="D409" s="423">
        <f>VLOOKUP(A409,Foundation!$B$8:$P$540,12, 0)</f>
        <v>45877</v>
      </c>
      <c r="E409" s="423">
        <f>VLOOKUP(A409,'Erection Compiled '!$B$2:$Q$516,10, 0)</f>
        <v>45957</v>
      </c>
      <c r="F409" s="423">
        <f>VLOOKUP(A409,Earthing!$B$7:$G$560,4, 0)</f>
        <v>45879</v>
      </c>
    </row>
    <row r="410" spans="1:6">
      <c r="A410" s="1108" t="s">
        <v>804</v>
      </c>
      <c r="B410" s="1095" t="s">
        <v>168</v>
      </c>
      <c r="C410" s="423" t="str">
        <f>VLOOKUP(A410,Foundation!$B$8:$P$557,10, 0)</f>
        <v>Sandy</v>
      </c>
      <c r="D410" s="423">
        <f>VLOOKUP(A410,Foundation!$B$8:$P$540,12, 0)</f>
        <v>45846</v>
      </c>
      <c r="E410" s="423">
        <f>VLOOKUP(A410,'Erection Compiled '!$B$2:$Q$516,10, 0)</f>
        <v>45957</v>
      </c>
      <c r="F410" s="423">
        <f>VLOOKUP(A410,Earthing!$B$7:$G$560,4, 0)</f>
        <v>45855</v>
      </c>
    </row>
    <row r="411" spans="1:6">
      <c r="A411" s="1108" t="s">
        <v>1344</v>
      </c>
      <c r="B411" s="1095" t="s">
        <v>171</v>
      </c>
      <c r="C411" s="423" t="str">
        <f>VLOOKUP(A411,Foundation!$B$8:$P$557,10, 0)</f>
        <v>Sandy</v>
      </c>
      <c r="D411" s="423">
        <f>VLOOKUP(A411,Foundation!$B$8:$P$540,12, 0)</f>
        <v>45895</v>
      </c>
      <c r="E411" s="423">
        <f>VLOOKUP(A411,'Erection Compiled '!$B$2:$Q$516,10, 0)</f>
        <v>45956</v>
      </c>
      <c r="F411" s="423">
        <f>VLOOKUP(A411,Earthing!$B$7:$G$560,4, 0)</f>
        <v>45896</v>
      </c>
    </row>
    <row r="412" spans="1:6">
      <c r="A412" s="1108" t="s">
        <v>801</v>
      </c>
      <c r="B412" s="1095" t="s">
        <v>168</v>
      </c>
      <c r="C412" s="423" t="str">
        <f>VLOOKUP(A412,Foundation!$B$8:$P$557,10, 0)</f>
        <v>Sandy</v>
      </c>
      <c r="D412" s="423">
        <f>VLOOKUP(A412,Foundation!$B$8:$P$540,12, 0)</f>
        <v>45905</v>
      </c>
      <c r="E412" s="423">
        <f>VLOOKUP(A412,'Erection Compiled '!$B$2:$Q$516,10, 0)</f>
        <v>45956</v>
      </c>
      <c r="F412" s="423">
        <f>VLOOKUP(A412,Earthing!$B$7:$G$560,4, 0)</f>
        <v>45908</v>
      </c>
    </row>
    <row r="413" spans="1:6">
      <c r="A413" s="1106" t="s">
        <v>1934</v>
      </c>
      <c r="B413" s="1098" t="s">
        <v>168</v>
      </c>
      <c r="C413" s="423" t="str">
        <f>VLOOKUP(A413,Foundation!$B$8:$P$557,10, 0)</f>
        <v>Sandy</v>
      </c>
      <c r="D413" s="423">
        <f>VLOOKUP(A413,Foundation!$B$8:$P$540,12, 0)</f>
        <v>45818</v>
      </c>
      <c r="E413" s="423">
        <f>VLOOKUP(A413,'Erection Compiled '!$B$2:$Q$516,10, 0)</f>
        <v>45954</v>
      </c>
      <c r="F413" s="423">
        <f>VLOOKUP(A413,Earthing!$B$7:$G$560,4, 0)</f>
        <v>45818</v>
      </c>
    </row>
    <row r="414" spans="1:6">
      <c r="A414" s="1108" t="s">
        <v>760</v>
      </c>
      <c r="B414" s="1095" t="s">
        <v>168</v>
      </c>
      <c r="C414" s="423" t="str">
        <f>VLOOKUP(A414,Foundation!$B$8:$P$557,10, 0)</f>
        <v>Sandy</v>
      </c>
      <c r="D414" s="423">
        <f>VLOOKUP(A414,Foundation!$B$8:$P$540,12, 0)</f>
        <v>45892</v>
      </c>
      <c r="E414" s="423">
        <f>VLOOKUP(A414,'Erection Compiled '!$B$2:$Q$516,10, 0)</f>
        <v>45954</v>
      </c>
      <c r="F414" s="423">
        <f>VLOOKUP(A414,Earthing!$B$7:$G$560,4, 0)</f>
        <v>45892</v>
      </c>
    </row>
    <row r="415" spans="1:6">
      <c r="A415" s="1108" t="s">
        <v>173</v>
      </c>
      <c r="B415" s="1095" t="s">
        <v>174</v>
      </c>
      <c r="C415" s="423" t="str">
        <f>VLOOKUP(A415,Foundation!$B$8:$P$557,10, 0)</f>
        <v>Sandy</v>
      </c>
      <c r="D415" s="423">
        <f>VLOOKUP(A415,Foundation!$B$8:$P$540,12, 0)</f>
        <v>45897</v>
      </c>
      <c r="E415" s="423">
        <f>VLOOKUP(A415,'Erection Compiled '!$B$2:$Q$516,10, 0)</f>
        <v>45954</v>
      </c>
      <c r="F415" s="423">
        <f>VLOOKUP(A415,Earthing!$B$7:$G$560,4, 0)</f>
        <v>45898</v>
      </c>
    </row>
    <row r="416" spans="1:6">
      <c r="A416" s="1108" t="s">
        <v>1347</v>
      </c>
      <c r="B416" s="1095" t="s">
        <v>111</v>
      </c>
      <c r="C416" s="423" t="str">
        <f>VLOOKUP(A416,Foundation!$B$8:$P$557,10, 0)</f>
        <v>Sandy</v>
      </c>
      <c r="D416" s="423">
        <f>VLOOKUP(A416,Foundation!$B$8:$P$540,12, 0)</f>
        <v>45900</v>
      </c>
      <c r="E416" s="423">
        <f>VLOOKUP(A416,'Erection Compiled '!$B$2:$Q$516,10, 0)</f>
        <v>45953</v>
      </c>
      <c r="F416" s="423" t="e">
        <f>VLOOKUP(A416,Earthing!$B$7:$G$560,4, 0)</f>
        <v>#N/A</v>
      </c>
    </row>
    <row r="417" spans="1:6">
      <c r="A417" s="1108" t="s">
        <v>796</v>
      </c>
      <c r="B417" s="1095" t="s">
        <v>168</v>
      </c>
      <c r="C417" s="423" t="str">
        <f>VLOOKUP(A417,Foundation!$B$8:$P$557,10, 0)</f>
        <v>Sandy</v>
      </c>
      <c r="D417" s="423">
        <f>VLOOKUP(A417,Foundation!$B$8:$P$540,12, 0)</f>
        <v>45829</v>
      </c>
      <c r="E417" s="423">
        <f>VLOOKUP(A417,'Erection Compiled '!$B$2:$Q$516,10, 0)</f>
        <v>45952</v>
      </c>
      <c r="F417" s="423">
        <f>VLOOKUP(A417,Earthing!$B$7:$G$560,4, 0)</f>
        <v>45830</v>
      </c>
    </row>
    <row r="418" spans="1:6">
      <c r="A418" s="1108" t="s">
        <v>803</v>
      </c>
      <c r="B418" s="1095" t="s">
        <v>168</v>
      </c>
      <c r="C418" s="423" t="str">
        <f>VLOOKUP(A418,Foundation!$B$8:$P$557,10, 0)</f>
        <v>Sandy</v>
      </c>
      <c r="D418" s="423">
        <f>VLOOKUP(A418,Foundation!$B$8:$P$540,12, 0)</f>
        <v>45838</v>
      </c>
      <c r="E418" s="423">
        <f>VLOOKUP(A418,'Erection Compiled '!$B$2:$Q$516,10, 0)</f>
        <v>45952</v>
      </c>
      <c r="F418" s="423">
        <f>VLOOKUP(A418,Earthing!$B$7:$G$560,4, 0)</f>
        <v>45839</v>
      </c>
    </row>
    <row r="419" spans="1:6">
      <c r="A419" s="1108" t="s">
        <v>166</v>
      </c>
      <c r="B419" s="1095" t="s">
        <v>168</v>
      </c>
      <c r="C419" s="423" t="str">
        <f>VLOOKUP(A419,Foundation!$B$8:$P$557,10, 0)</f>
        <v>Sandy</v>
      </c>
      <c r="D419" s="423">
        <f>VLOOKUP(A419,Foundation!$B$8:$P$540,12, 0)</f>
        <v>45868</v>
      </c>
      <c r="E419" s="423">
        <f>VLOOKUP(A419,'Erection Compiled '!$B$2:$Q$516,10, 0)</f>
        <v>45949</v>
      </c>
      <c r="F419" s="423">
        <f>VLOOKUP(A419,Earthing!$B$7:$G$560,4, 0)</f>
        <v>45870</v>
      </c>
    </row>
    <row r="420" spans="1:6">
      <c r="A420" s="1108" t="s">
        <v>768</v>
      </c>
      <c r="B420" s="1095" t="s">
        <v>168</v>
      </c>
      <c r="C420" s="423" t="str">
        <f>VLOOKUP(A420,Foundation!$B$8:$P$557,10, 0)</f>
        <v>Sandy</v>
      </c>
      <c r="D420" s="423">
        <f>VLOOKUP(A420,Foundation!$B$8:$P$540,12, 0)</f>
        <v>45900</v>
      </c>
      <c r="E420" s="423">
        <f>VLOOKUP(A420,'Erection Compiled '!$B$2:$Q$516,10, 0)</f>
        <v>45949</v>
      </c>
      <c r="F420" s="423">
        <f>VLOOKUP(A420,Earthing!$B$7:$G$560,4, 0)</f>
        <v>45919</v>
      </c>
    </row>
    <row r="421" spans="1:6">
      <c r="A421" s="1108" t="s">
        <v>797</v>
      </c>
      <c r="B421" s="1095" t="s">
        <v>168</v>
      </c>
      <c r="C421" s="423" t="str">
        <f>VLOOKUP(A421,Foundation!$B$8:$P$557,10, 0)</f>
        <v>Sandy</v>
      </c>
      <c r="D421" s="423">
        <f>VLOOKUP(A421,Foundation!$B$8:$P$540,12, 0)</f>
        <v>45816</v>
      </c>
      <c r="E421" s="423">
        <f>VLOOKUP(A421,'Erection Compiled '!$B$2:$Q$516,10, 0)</f>
        <v>45949</v>
      </c>
      <c r="F421" s="423" t="e">
        <f>VLOOKUP(A421,Earthing!$B$7:$G$560,4, 0)</f>
        <v>#N/A</v>
      </c>
    </row>
    <row r="422" spans="1:6">
      <c r="A422" s="1108" t="s">
        <v>1272</v>
      </c>
      <c r="B422" s="1095" t="s">
        <v>168</v>
      </c>
      <c r="C422" s="423" t="str">
        <f>VLOOKUP(A422,Foundation!$B$8:$P$557,10, 0)</f>
        <v>Sandy</v>
      </c>
      <c r="D422" s="423">
        <f>VLOOKUP(A422,Foundation!$B$8:$P$540,12, 0)</f>
        <v>45914</v>
      </c>
      <c r="E422" s="423">
        <f>VLOOKUP(A422,'Erection Compiled '!$B$2:$Q$516,10, 0)</f>
        <v>45949</v>
      </c>
      <c r="F422" s="423">
        <f>VLOOKUP(A422,Earthing!$B$7:$G$560,4, 0)</f>
        <v>45917</v>
      </c>
    </row>
    <row r="423" spans="1:6">
      <c r="A423" s="1108" t="s">
        <v>717</v>
      </c>
      <c r="B423" s="1095" t="s">
        <v>101</v>
      </c>
      <c r="C423" s="423" t="str">
        <f>VLOOKUP(A423,Foundation!$B$8:$P$557,10, 0)</f>
        <v>Sandy</v>
      </c>
      <c r="D423" s="423">
        <f>VLOOKUP(A423,Foundation!$B$8:$P$540,12, 0)</f>
        <v>45866</v>
      </c>
      <c r="E423" s="423">
        <f>VLOOKUP(A423,'Erection Compiled '!$B$2:$Q$516,10, 0)</f>
        <v>45948</v>
      </c>
      <c r="F423" s="423">
        <f>VLOOKUP(A423,Earthing!$B$7:$G$560,4, 0)</f>
        <v>45868</v>
      </c>
    </row>
    <row r="424" spans="1:6">
      <c r="A424" s="1108" t="s">
        <v>767</v>
      </c>
      <c r="B424" s="1095" t="s">
        <v>168</v>
      </c>
      <c r="C424" s="423" t="str">
        <f>VLOOKUP(A424,Foundation!$B$8:$P$557,10, 0)</f>
        <v>Sandy</v>
      </c>
      <c r="D424" s="423">
        <f>VLOOKUP(A424,Foundation!$B$8:$P$540,12, 0)</f>
        <v>45894</v>
      </c>
      <c r="E424" s="423">
        <f>VLOOKUP(A424,'Erection Compiled '!$B$2:$Q$516,10, 0)</f>
        <v>45946</v>
      </c>
      <c r="F424" s="423">
        <f>VLOOKUP(A424,Earthing!$B$7:$G$560,4, 0)</f>
        <v>45895</v>
      </c>
    </row>
    <row r="425" spans="1:6">
      <c r="A425" s="1108" t="s">
        <v>175</v>
      </c>
      <c r="B425" s="1095" t="s">
        <v>101</v>
      </c>
      <c r="C425" s="423" t="str">
        <f>VLOOKUP(A425,Foundation!$B$8:$P$557,10, 0)</f>
        <v>Sandy</v>
      </c>
      <c r="D425" s="423">
        <f>VLOOKUP(A425,Foundation!$B$8:$P$540,12, 0)</f>
        <v>45889</v>
      </c>
      <c r="E425" s="423">
        <f>VLOOKUP(A425,'Erection Compiled '!$B$2:$Q$516,10, 0)</f>
        <v>45946</v>
      </c>
      <c r="F425" s="423">
        <f>VLOOKUP(A425,Earthing!$B$7:$G$560,4, 0)</f>
        <v>45890</v>
      </c>
    </row>
    <row r="426" spans="1:6">
      <c r="A426" s="1104" t="s">
        <v>407</v>
      </c>
      <c r="B426" s="1093" t="s">
        <v>101</v>
      </c>
      <c r="C426" s="423" t="str">
        <f>VLOOKUP(A426,Foundation!$B$8:$P$557,10, 0)</f>
        <v>DFR</v>
      </c>
      <c r="D426" s="423">
        <f>VLOOKUP(A426,Foundation!$B$8:$P$540,12, 0)</f>
        <v>45806</v>
      </c>
      <c r="E426" s="423">
        <f>VLOOKUP(A426,'Erection Compiled '!$B$2:$Q$516,10, 0)</f>
        <v>45945</v>
      </c>
      <c r="F426" s="423">
        <f>VLOOKUP(A426,Earthing!$B$7:$G$560,4, 0)</f>
        <v>45807</v>
      </c>
    </row>
    <row r="427" spans="1:6">
      <c r="A427" s="1108" t="s">
        <v>749</v>
      </c>
      <c r="B427" s="1095" t="s">
        <v>168</v>
      </c>
      <c r="C427" s="423" t="str">
        <f>VLOOKUP(A427,Foundation!$B$8:$P$557,10, 0)</f>
        <v>Sandy</v>
      </c>
      <c r="D427" s="423">
        <f>VLOOKUP(A427,Foundation!$B$8:$P$540,12, 0)</f>
        <v>45859</v>
      </c>
      <c r="E427" s="423">
        <f>VLOOKUP(A427,'Erection Compiled '!$B$2:$Q$516,10, 0)</f>
        <v>45945</v>
      </c>
      <c r="F427" s="423">
        <f>VLOOKUP(A427,Earthing!$B$7:$G$560,4, 0)</f>
        <v>45858</v>
      </c>
    </row>
    <row r="428" spans="1:6">
      <c r="A428" s="1108" t="s">
        <v>798</v>
      </c>
      <c r="B428" s="1095" t="s">
        <v>168</v>
      </c>
      <c r="C428" s="423" t="str">
        <f>VLOOKUP(A428,Foundation!$B$8:$P$557,10, 0)</f>
        <v>Sandy</v>
      </c>
      <c r="D428" s="423">
        <f>VLOOKUP(A428,Foundation!$B$8:$P$540,12, 0)</f>
        <v>45833</v>
      </c>
      <c r="E428" s="423">
        <f>VLOOKUP(A428,'Erection Compiled '!$B$2:$Q$516,10, 0)</f>
        <v>45945</v>
      </c>
      <c r="F428" s="423">
        <f>VLOOKUP(A428,Earthing!$B$7:$G$560,4, 0)</f>
        <v>45837</v>
      </c>
    </row>
    <row r="429" spans="1:6">
      <c r="A429" s="1108" t="s">
        <v>1349</v>
      </c>
      <c r="B429" s="1095" t="s">
        <v>111</v>
      </c>
      <c r="C429" s="423" t="str">
        <f>VLOOKUP(A429,Foundation!$B$8:$P$557,10, 0)</f>
        <v>Sandy</v>
      </c>
      <c r="D429" s="423">
        <f>VLOOKUP(A429,Foundation!$B$8:$P$540,12, 0)</f>
        <v>45888</v>
      </c>
      <c r="E429" s="423">
        <f>VLOOKUP(A429,'Erection Compiled '!$B$2:$Q$516,10, 0)</f>
        <v>45945</v>
      </c>
      <c r="F429" s="423">
        <f>VLOOKUP(A429,Earthing!$B$7:$G$560,4, 0)</f>
        <v>45926</v>
      </c>
    </row>
    <row r="430" spans="1:6">
      <c r="A430" s="1108" t="s">
        <v>1594</v>
      </c>
      <c r="B430" s="1095" t="s">
        <v>101</v>
      </c>
      <c r="C430" s="423" t="str">
        <f>VLOOKUP(A430,Foundation!$B$8:$P$557,10, 0)</f>
        <v>Sandy</v>
      </c>
      <c r="D430" s="423">
        <f>VLOOKUP(A430,Foundation!$B$8:$P$540,12, 0)</f>
        <v>45856</v>
      </c>
      <c r="E430" s="423">
        <f>VLOOKUP(A430,'Erection Compiled '!$B$2:$Q$516,10, 0)</f>
        <v>45943</v>
      </c>
      <c r="F430" s="423">
        <f>VLOOKUP(A430,Earthing!$B$7:$G$560,4, 0)</f>
        <v>45860</v>
      </c>
    </row>
    <row r="431" spans="1:6">
      <c r="A431" s="1108" t="s">
        <v>766</v>
      </c>
      <c r="B431" s="1095" t="s">
        <v>168</v>
      </c>
      <c r="C431" s="423" t="str">
        <f>VLOOKUP(A431,Foundation!$B$8:$P$557,10, 0)</f>
        <v>Sandy</v>
      </c>
      <c r="D431" s="423">
        <f>VLOOKUP(A431,Foundation!$B$8:$P$540,12, 0)</f>
        <v>45892</v>
      </c>
      <c r="E431" s="423">
        <f>VLOOKUP(A431,'Erection Compiled '!$B$2:$Q$516,10, 0)</f>
        <v>45943</v>
      </c>
      <c r="F431" s="423">
        <f>VLOOKUP(A431,Earthing!$B$7:$G$560,4, 0)</f>
        <v>45893</v>
      </c>
    </row>
    <row r="432" spans="1:6">
      <c r="A432" s="1108" t="s">
        <v>179</v>
      </c>
      <c r="B432" s="1095" t="s">
        <v>101</v>
      </c>
      <c r="C432" s="423" t="str">
        <f>VLOOKUP(A432,Foundation!$B$8:$P$557,10, 0)</f>
        <v>Sandy</v>
      </c>
      <c r="D432" s="423">
        <f>VLOOKUP(A432,Foundation!$B$8:$P$540,12, 0)</f>
        <v>45823</v>
      </c>
      <c r="E432" s="423">
        <f>VLOOKUP(A432,'Erection Compiled '!$B$2:$Q$516,10, 0)</f>
        <v>45942</v>
      </c>
      <c r="F432" s="423">
        <f>VLOOKUP(A432,Earthing!$B$7:$G$560,4, 0)</f>
        <v>45835</v>
      </c>
    </row>
    <row r="433" spans="1:6">
      <c r="A433" s="1108" t="s">
        <v>753</v>
      </c>
      <c r="B433" s="1095" t="s">
        <v>228</v>
      </c>
      <c r="C433" s="423" t="str">
        <f>VLOOKUP(A433,Foundation!$B$8:$P$557,10, 0)</f>
        <v>Sandy</v>
      </c>
      <c r="D433" s="423">
        <f>VLOOKUP(A433,Foundation!$B$8:$P$540,12, 0)</f>
        <v>45865</v>
      </c>
      <c r="E433" s="423">
        <f>VLOOKUP(A433,'Erection Compiled '!$B$2:$Q$516,10, 0)</f>
        <v>45941</v>
      </c>
      <c r="F433" s="423">
        <f>VLOOKUP(A433,Earthing!$B$7:$G$560,4, 0)</f>
        <v>45864</v>
      </c>
    </row>
    <row r="434" spans="1:6">
      <c r="A434" s="1108" t="s">
        <v>774</v>
      </c>
      <c r="B434" s="1095" t="s">
        <v>171</v>
      </c>
      <c r="C434" s="423" t="str">
        <f>VLOOKUP(A434,Foundation!$B$8:$P$557,10, 0)</f>
        <v>Sandy</v>
      </c>
      <c r="D434" s="423">
        <f>VLOOKUP(A434,Foundation!$B$8:$P$540,12, 0)</f>
        <v>45883</v>
      </c>
      <c r="E434" s="423">
        <f>VLOOKUP(A434,'Erection Compiled '!$B$2:$Q$516,10, 0)</f>
        <v>45941</v>
      </c>
      <c r="F434" s="423">
        <f>VLOOKUP(A434,Earthing!$B$7:$G$560,4, 0)</f>
        <v>45888</v>
      </c>
    </row>
    <row r="435" spans="1:6">
      <c r="A435" s="1108" t="s">
        <v>773</v>
      </c>
      <c r="B435" s="1095" t="s">
        <v>171</v>
      </c>
      <c r="C435" s="423" t="str">
        <f>VLOOKUP(A435,Foundation!$B$8:$P$557,10, 0)</f>
        <v>Sandy</v>
      </c>
      <c r="D435" s="423">
        <f>VLOOKUP(A435,Foundation!$B$8:$P$540,12, 0)</f>
        <v>45886</v>
      </c>
      <c r="E435" s="423">
        <f>VLOOKUP(A435,'Erection Compiled '!$B$2:$Q$516,10, 0)</f>
        <v>45940</v>
      </c>
      <c r="F435" s="423">
        <f>VLOOKUP(A435,Earthing!$B$7:$G$560,4, 0)</f>
        <v>45888</v>
      </c>
    </row>
    <row r="436" spans="1:6">
      <c r="A436" s="1108" t="s">
        <v>1555</v>
      </c>
      <c r="B436" s="1095" t="s">
        <v>101</v>
      </c>
      <c r="C436" s="423" t="str">
        <f>VLOOKUP(A436,Foundation!$B$8:$P$557,10, 0)</f>
        <v>Sandy</v>
      </c>
      <c r="D436" s="423">
        <f>VLOOKUP(A436,Foundation!$B$8:$P$540,12, 0)</f>
        <v>45846</v>
      </c>
      <c r="E436" s="423">
        <f>VLOOKUP(A436,'Erection Compiled '!$B$2:$Q$516,10, 0)</f>
        <v>45940</v>
      </c>
      <c r="F436" s="423">
        <f>VLOOKUP(A436,Earthing!$B$7:$G$560,4, 0)</f>
        <v>45846</v>
      </c>
    </row>
    <row r="437" spans="1:6">
      <c r="A437" s="1108" t="s">
        <v>1661</v>
      </c>
      <c r="B437" s="1095" t="s">
        <v>111</v>
      </c>
      <c r="C437" s="423" t="str">
        <f>VLOOKUP(A437,Foundation!$B$8:$P$557,10, 0)</f>
        <v>Sandy</v>
      </c>
      <c r="D437" s="423">
        <f>VLOOKUP(A437,Foundation!$B$8:$P$540,12, 0)</f>
        <v>45897</v>
      </c>
      <c r="E437" s="423">
        <f>VLOOKUP(A437,'Erection Compiled '!$B$2:$Q$516,10, 0)</f>
        <v>45940</v>
      </c>
      <c r="F437" s="423">
        <f>VLOOKUP(A437,Earthing!$B$7:$G$560,4, 0)</f>
        <v>45897</v>
      </c>
    </row>
    <row r="438" spans="1:6">
      <c r="A438" s="1108" t="s">
        <v>176</v>
      </c>
      <c r="B438" s="1095" t="s">
        <v>178</v>
      </c>
      <c r="C438" s="423" t="str">
        <f>VLOOKUP(A438,Foundation!$B$8:$P$557,10, 0)</f>
        <v>Sandy</v>
      </c>
      <c r="D438" s="423">
        <f>VLOOKUP(A438,Foundation!$B$8:$P$540,12, 0)</f>
        <v>45876</v>
      </c>
      <c r="E438" s="423">
        <f>VLOOKUP(A438,'Erection Compiled '!$B$2:$Q$516,10, 0)</f>
        <v>45938</v>
      </c>
      <c r="F438" s="423">
        <f>VLOOKUP(A438,Earthing!$B$7:$G$560,4, 0)</f>
        <v>45875</v>
      </c>
    </row>
    <row r="439" spans="1:6">
      <c r="A439" s="1108" t="s">
        <v>1642</v>
      </c>
      <c r="B439" s="1095" t="s">
        <v>111</v>
      </c>
      <c r="C439" s="423" t="str">
        <f>VLOOKUP(A439,Foundation!$B$8:$P$557,10, 0)</f>
        <v>Sandy</v>
      </c>
      <c r="D439" s="423">
        <f>VLOOKUP(A439,Foundation!$B$8:$P$540,12, 0)</f>
        <v>45869</v>
      </c>
      <c r="E439" s="423">
        <f>VLOOKUP(A439,'Erection Compiled '!$B$2:$Q$516,10, 0)</f>
        <v>45937</v>
      </c>
      <c r="F439" s="423">
        <f>VLOOKUP(A439,Earthing!$B$7:$G$560,4, 0)</f>
        <v>45872</v>
      </c>
    </row>
    <row r="440" spans="1:6">
      <c r="A440" s="1108" t="s">
        <v>1601</v>
      </c>
      <c r="B440" s="1095" t="s">
        <v>123</v>
      </c>
      <c r="C440" s="423" t="str">
        <f>VLOOKUP(A440,Foundation!$B$8:$P$557,10, 0)</f>
        <v>Sandy</v>
      </c>
      <c r="D440" s="423">
        <f>VLOOKUP(A440,Foundation!$B$8:$P$540,12, 0)</f>
        <v>45855</v>
      </c>
      <c r="E440" s="423">
        <f>VLOOKUP(A440,'Erection Compiled '!$B$2:$Q$516,10, 0)</f>
        <v>45937</v>
      </c>
      <c r="F440" s="423">
        <f>VLOOKUP(A440,Earthing!$B$7:$G$560,4, 0)</f>
        <v>45882</v>
      </c>
    </row>
    <row r="441" spans="1:6">
      <c r="A441" s="1108" t="s">
        <v>752</v>
      </c>
      <c r="B441" s="1095" t="s">
        <v>168</v>
      </c>
      <c r="C441" s="423" t="str">
        <f>VLOOKUP(A441,Foundation!$B$8:$P$557,10, 0)</f>
        <v>Sandy</v>
      </c>
      <c r="D441" s="423">
        <f>VLOOKUP(A441,Foundation!$B$8:$P$540,12, 0)</f>
        <v>45869</v>
      </c>
      <c r="E441" s="423">
        <f>VLOOKUP(A441,'Erection Compiled '!$B$2:$Q$516,10, 0)</f>
        <v>45935</v>
      </c>
      <c r="F441" s="423">
        <f>VLOOKUP(A441,Earthing!$B$7:$G$560,4, 0)</f>
        <v>45870</v>
      </c>
    </row>
    <row r="442" spans="1:6">
      <c r="A442" s="1108" t="s">
        <v>795</v>
      </c>
      <c r="B442" s="1095" t="s">
        <v>168</v>
      </c>
      <c r="C442" s="423" t="str">
        <f>VLOOKUP(A442,Foundation!$B$8:$P$557,10, 0)</f>
        <v>Sandy</v>
      </c>
      <c r="D442" s="423">
        <f>VLOOKUP(A442,Foundation!$B$8:$P$540,12, 0)</f>
        <v>45833</v>
      </c>
      <c r="E442" s="423">
        <f>VLOOKUP(A442,'Erection Compiled '!$B$2:$Q$516,10, 0)</f>
        <v>45935</v>
      </c>
      <c r="F442" s="423">
        <f>VLOOKUP(A442,Earthing!$B$7:$G$560,4, 0)</f>
        <v>45833</v>
      </c>
    </row>
    <row r="443" spans="1:6">
      <c r="A443" s="1108" t="s">
        <v>794</v>
      </c>
      <c r="B443" s="1095" t="s">
        <v>171</v>
      </c>
      <c r="C443" s="423" t="str">
        <f>VLOOKUP(A443,Foundation!$B$8:$P$557,10, 0)</f>
        <v>Sandy</v>
      </c>
      <c r="D443" s="423">
        <f>VLOOKUP(A443,Foundation!$B$8:$P$540,12, 0)</f>
        <v>45838</v>
      </c>
      <c r="E443" s="423">
        <f>VLOOKUP(A443,'Erection Compiled '!$B$2:$Q$516,10, 0)</f>
        <v>45933</v>
      </c>
      <c r="F443" s="423">
        <f>VLOOKUP(A443,Earthing!$B$7:$G$560,4, 0)</f>
        <v>45846</v>
      </c>
    </row>
    <row r="444" spans="1:6">
      <c r="A444" s="1108" t="s">
        <v>802</v>
      </c>
      <c r="B444" s="1095" t="s">
        <v>168</v>
      </c>
      <c r="C444" s="423" t="str">
        <f>VLOOKUP(A444,Foundation!$B$8:$P$557,10, 0)</f>
        <v>Sandy</v>
      </c>
      <c r="D444" s="423">
        <f>VLOOKUP(A444,Foundation!$B$8:$P$540,12, 0)</f>
        <v>45830</v>
      </c>
      <c r="E444" s="423">
        <f>VLOOKUP(A444,'Erection Compiled '!$B$2:$Q$516,10, 0)</f>
        <v>45933</v>
      </c>
      <c r="F444" s="423">
        <f>VLOOKUP(A444,Earthing!$B$7:$G$560,4, 0)</f>
        <v>45837</v>
      </c>
    </row>
    <row r="445" spans="1:6">
      <c r="A445" s="1104" t="s">
        <v>275</v>
      </c>
      <c r="B445" s="1093" t="s">
        <v>168</v>
      </c>
      <c r="C445" s="423" t="str">
        <f>VLOOKUP(A445,Foundation!$B$8:$P$557,10, 0)</f>
        <v>DFR</v>
      </c>
      <c r="D445" s="423">
        <f>VLOOKUP(A445,Foundation!$B$8:$P$540,12, 0)</f>
        <v>45746</v>
      </c>
      <c r="E445" s="423">
        <f>VLOOKUP(A445,'Erection Compiled '!$B$2:$Q$516,10, 0)</f>
        <v>45931</v>
      </c>
      <c r="F445" s="423">
        <f>VLOOKUP(A445,Earthing!$B$7:$G$560,4, 0)</f>
        <v>45753</v>
      </c>
    </row>
    <row r="446" spans="1:6">
      <c r="A446" s="1108" t="s">
        <v>776</v>
      </c>
      <c r="B446" s="1095" t="s">
        <v>168</v>
      </c>
      <c r="C446" s="423" t="str">
        <f>VLOOKUP(A446,Foundation!$B$8:$P$557,10, 0)</f>
        <v>Sandy</v>
      </c>
      <c r="D446" s="423">
        <f>VLOOKUP(A446,Foundation!$B$8:$P$540,12, 0)</f>
        <v>45849</v>
      </c>
      <c r="E446" s="423">
        <f>VLOOKUP(A446,'Erection Compiled '!$B$2:$Q$516,10, 0)</f>
        <v>45930</v>
      </c>
      <c r="F446" s="423">
        <f>VLOOKUP(A446,Earthing!$B$7:$G$560,4, 0)</f>
        <v>45888</v>
      </c>
    </row>
    <row r="447" spans="1:6">
      <c r="A447" s="1108" t="s">
        <v>1618</v>
      </c>
      <c r="B447" s="1095" t="s">
        <v>123</v>
      </c>
      <c r="C447" s="423" t="str">
        <f>VLOOKUP(A447,Foundation!$B$8:$P$557,10, 0)</f>
        <v>Sandy</v>
      </c>
      <c r="D447" s="423">
        <f>VLOOKUP(A447,Foundation!$B$8:$P$540,12, 0)</f>
        <v>45859</v>
      </c>
      <c r="E447" s="423">
        <f>VLOOKUP(A447,'Erection Compiled '!$B$2:$Q$516,10, 0)</f>
        <v>45930</v>
      </c>
      <c r="F447" s="423">
        <f>VLOOKUP(A447,Earthing!$B$7:$G$560,4, 0)</f>
        <v>45862</v>
      </c>
    </row>
    <row r="448" spans="1:6">
      <c r="A448" s="1108" t="s">
        <v>792</v>
      </c>
      <c r="B448" s="1095" t="s">
        <v>171</v>
      </c>
      <c r="C448" s="423" t="str">
        <f>VLOOKUP(A448,Foundation!$B$8:$P$557,10, 0)</f>
        <v>Sandy</v>
      </c>
      <c r="D448" s="423">
        <f>VLOOKUP(A448,Foundation!$B$8:$P$540,12, 0)</f>
        <v>45851</v>
      </c>
      <c r="E448" s="423">
        <f>VLOOKUP(A448,'Erection Compiled '!$B$2:$Q$516,10, 0)</f>
        <v>45930</v>
      </c>
      <c r="F448" s="423">
        <f>VLOOKUP(A448,Earthing!$B$7:$G$560,4, 0)</f>
        <v>45850</v>
      </c>
    </row>
    <row r="449" spans="1:6">
      <c r="A449" s="1108" t="s">
        <v>1352</v>
      </c>
      <c r="B449" s="1095" t="s">
        <v>168</v>
      </c>
      <c r="C449" s="423" t="str">
        <f>VLOOKUP(A449,Foundation!$B$8:$P$557,10, 0)</f>
        <v>Sandy</v>
      </c>
      <c r="D449" s="423">
        <f>VLOOKUP(A449,Foundation!$B$8:$P$540,12, 0)</f>
        <v>45868</v>
      </c>
      <c r="E449" s="423">
        <f>VLOOKUP(A449,'Erection Compiled '!$B$2:$Q$516,10, 0)</f>
        <v>45930</v>
      </c>
      <c r="F449" s="423">
        <f>VLOOKUP(A449,Earthing!$B$7:$G$560,4, 0)</f>
        <v>45869</v>
      </c>
    </row>
    <row r="450" spans="1:6">
      <c r="A450" s="1108" t="s">
        <v>454</v>
      </c>
      <c r="B450" s="1095" t="s">
        <v>168</v>
      </c>
      <c r="C450" s="423" t="str">
        <f>VLOOKUP(A450,Foundation!$B$8:$P$557,10, 0)</f>
        <v>Sandy</v>
      </c>
      <c r="D450" s="423">
        <f>VLOOKUP(A450,Foundation!$B$8:$P$540,12, 0)</f>
        <v>45900</v>
      </c>
      <c r="E450" s="423">
        <f>VLOOKUP(A450,'Erection Compiled '!$B$2:$Q$516,10, 0)</f>
        <v>45929</v>
      </c>
      <c r="F450" s="423">
        <f>VLOOKUP(A450,Earthing!$B$7:$G$560,4, 0)</f>
        <v>45903</v>
      </c>
    </row>
    <row r="451" spans="1:6">
      <c r="A451" s="1108" t="s">
        <v>751</v>
      </c>
      <c r="B451" s="1095" t="s">
        <v>171</v>
      </c>
      <c r="C451" s="423" t="str">
        <f>VLOOKUP(A451,Foundation!$B$8:$P$557,10, 0)</f>
        <v>Sandy</v>
      </c>
      <c r="D451" s="423">
        <f>VLOOKUP(A451,Foundation!$B$8:$P$540,12, 0)</f>
        <v>45852</v>
      </c>
      <c r="E451" s="423">
        <f>VLOOKUP(A451,'Erection Compiled '!$B$2:$Q$516,10, 0)</f>
        <v>45929</v>
      </c>
      <c r="F451" s="423">
        <f>VLOOKUP(A451,Earthing!$B$7:$G$560,4, 0)</f>
        <v>45854</v>
      </c>
    </row>
    <row r="452" spans="1:6">
      <c r="A452" s="1106" t="s">
        <v>1935</v>
      </c>
      <c r="B452" s="1096" t="s">
        <v>1907</v>
      </c>
      <c r="C452" s="423" t="str">
        <f>VLOOKUP(A452,Foundation!$B$8:$P$557,10, 0)</f>
        <v>Sandy</v>
      </c>
      <c r="D452" s="423">
        <f>VLOOKUP(A452,Foundation!$B$8:$P$540,12, 0)</f>
        <v>45718</v>
      </c>
      <c r="E452" s="423">
        <f>VLOOKUP(A452,'Erection Compiled '!$B$2:$Q$516,10, 0)</f>
        <v>45927</v>
      </c>
      <c r="F452" s="423">
        <f>VLOOKUP(A452,Earthing!$B$7:$G$560,4, 0)</f>
        <v>45724</v>
      </c>
    </row>
    <row r="453" spans="1:6">
      <c r="A453" s="1108" t="s">
        <v>777</v>
      </c>
      <c r="B453" s="1095" t="s">
        <v>228</v>
      </c>
      <c r="C453" s="423" t="str">
        <f>VLOOKUP(A453,Foundation!$B$8:$P$557,10, 0)</f>
        <v>Sandy</v>
      </c>
      <c r="D453" s="423">
        <f>VLOOKUP(A453,Foundation!$B$8:$P$540,12, 0)</f>
        <v>45851</v>
      </c>
      <c r="E453" s="423">
        <f>VLOOKUP(A453,'Erection Compiled '!$B$2:$Q$516,10, 0)</f>
        <v>45927</v>
      </c>
      <c r="F453" s="423">
        <f>VLOOKUP(A453,Earthing!$B$7:$G$560,4, 0)</f>
        <v>45862</v>
      </c>
    </row>
    <row r="454" spans="1:6">
      <c r="A454" s="1108" t="s">
        <v>780</v>
      </c>
      <c r="B454" s="1095" t="s">
        <v>228</v>
      </c>
      <c r="C454" s="423" t="str">
        <f>VLOOKUP(A454,Foundation!$B$8:$P$557,10, 0)</f>
        <v>Sandy</v>
      </c>
      <c r="D454" s="423">
        <f>VLOOKUP(A454,Foundation!$B$8:$P$540,12, 0)</f>
        <v>45867</v>
      </c>
      <c r="E454" s="423">
        <f>VLOOKUP(A454,'Erection Compiled '!$B$2:$Q$516,10, 0)</f>
        <v>45927</v>
      </c>
      <c r="F454" s="423">
        <f>VLOOKUP(A454,Earthing!$B$7:$G$560,4, 0)</f>
        <v>45881</v>
      </c>
    </row>
    <row r="455" spans="1:6">
      <c r="A455" s="1108" t="s">
        <v>1351</v>
      </c>
      <c r="B455" s="1095" t="s">
        <v>171</v>
      </c>
      <c r="C455" s="423" t="str">
        <f>VLOOKUP(A455,Foundation!$B$8:$P$557,10, 0)</f>
        <v>Sandy</v>
      </c>
      <c r="D455" s="423">
        <f>VLOOKUP(A455,Foundation!$B$8:$P$540,12, 0)</f>
        <v>45865</v>
      </c>
      <c r="E455" s="423">
        <f>VLOOKUP(A455,'Erection Compiled '!$B$2:$Q$516,10, 0)</f>
        <v>45927</v>
      </c>
      <c r="F455" s="423" t="e">
        <f>VLOOKUP(A455,Earthing!$B$7:$G$560,4, 0)</f>
        <v>#N/A</v>
      </c>
    </row>
    <row r="456" spans="1:6">
      <c r="A456" s="1108" t="s">
        <v>449</v>
      </c>
      <c r="B456" s="1095" t="s">
        <v>234</v>
      </c>
      <c r="C456" s="423" t="str">
        <f>VLOOKUP(A456,Foundation!$B$8:$P$557,10, 0)</f>
        <v>Sandy</v>
      </c>
      <c r="D456" s="423">
        <f>VLOOKUP(A456,Foundation!$B$8:$P$540,12, 0)</f>
        <v>45848</v>
      </c>
      <c r="E456" s="423">
        <f>VLOOKUP(A456,'Erection Compiled '!$B$2:$Q$516,10, 0)</f>
        <v>45926</v>
      </c>
      <c r="F456" s="423">
        <f>VLOOKUP(A456,Earthing!$B$7:$G$560,4, 0)</f>
        <v>45848</v>
      </c>
    </row>
    <row r="457" spans="1:6">
      <c r="A457" s="1104" t="s">
        <v>155</v>
      </c>
      <c r="B457" s="1093" t="s">
        <v>168</v>
      </c>
      <c r="C457" s="423" t="str">
        <f>VLOOKUP(A457,Foundation!$B$8:$P$557,10, 0)</f>
        <v>DFR</v>
      </c>
      <c r="D457" s="423">
        <f>VLOOKUP(A457,Foundation!$B$8:$P$540,12, 0)</f>
        <v>45751</v>
      </c>
      <c r="E457" s="423">
        <f>VLOOKUP(A457,'Erection Compiled '!$B$2:$Q$516,10, 0)</f>
        <v>45924</v>
      </c>
      <c r="F457" s="423">
        <f>VLOOKUP(A457,Earthing!$B$7:$G$560,4, 0)</f>
        <v>45753</v>
      </c>
    </row>
    <row r="458" spans="1:6">
      <c r="A458" s="1108" t="s">
        <v>782</v>
      </c>
      <c r="B458" s="1095" t="s">
        <v>171</v>
      </c>
      <c r="C458" s="423" t="str">
        <f>VLOOKUP(A458,Foundation!$B$8:$P$557,10, 0)</f>
        <v>Sandy</v>
      </c>
      <c r="D458" s="423">
        <f>VLOOKUP(A458,Foundation!$B$8:$P$540,12, 0)</f>
        <v>45864</v>
      </c>
      <c r="E458" s="423">
        <f>VLOOKUP(A458,'Erection Compiled '!$B$2:$Q$516,10, 0)</f>
        <v>45923</v>
      </c>
      <c r="F458" s="423">
        <f>VLOOKUP(A458,Earthing!$B$7:$G$560,4, 0)</f>
        <v>45882</v>
      </c>
    </row>
    <row r="459" spans="1:6">
      <c r="A459" s="1108" t="s">
        <v>786</v>
      </c>
      <c r="B459" s="1095" t="s">
        <v>171</v>
      </c>
      <c r="C459" s="423" t="str">
        <f>VLOOKUP(A459,Foundation!$B$8:$P$557,10, 0)</f>
        <v>Sandy</v>
      </c>
      <c r="D459" s="423">
        <f>VLOOKUP(A459,Foundation!$B$8:$P$540,12, 0)</f>
        <v>45871</v>
      </c>
      <c r="E459" s="423">
        <f>VLOOKUP(A459,'Erection Compiled '!$B$2:$Q$516,10, 0)</f>
        <v>45923</v>
      </c>
      <c r="F459" s="423">
        <f>VLOOKUP(A459,Earthing!$B$7:$G$560,4, 0)</f>
        <v>45875</v>
      </c>
    </row>
    <row r="460" spans="1:6">
      <c r="A460" s="1108" t="s">
        <v>810</v>
      </c>
      <c r="B460" s="1095" t="s">
        <v>168</v>
      </c>
      <c r="C460" s="423" t="str">
        <f>VLOOKUP(A460,Foundation!$B$8:$P$557,10, 0)</f>
        <v>Sandy</v>
      </c>
      <c r="D460" s="423">
        <f>VLOOKUP(A460,Foundation!$B$8:$P$540,12, 0)</f>
        <v>45861</v>
      </c>
      <c r="E460" s="423">
        <f>VLOOKUP(A460,'Erection Compiled '!$B$2:$Q$516,10, 0)</f>
        <v>45923</v>
      </c>
      <c r="F460" s="423">
        <f>VLOOKUP(A460,Earthing!$B$7:$G$560,4, 0)</f>
        <v>45865</v>
      </c>
    </row>
    <row r="461" spans="1:6">
      <c r="A461" s="1108" t="s">
        <v>169</v>
      </c>
      <c r="B461" s="1095" t="s">
        <v>168</v>
      </c>
      <c r="C461" s="423" t="str">
        <f>VLOOKUP(A461,Foundation!$B$8:$P$557,10, 0)</f>
        <v>Sandy</v>
      </c>
      <c r="D461" s="423">
        <f>VLOOKUP(A461,Foundation!$B$8:$P$540,12, 0)</f>
        <v>45862</v>
      </c>
      <c r="E461" s="423">
        <f>VLOOKUP(A461,'Erection Compiled '!$B$2:$Q$516,10, 0)</f>
        <v>45922</v>
      </c>
      <c r="F461" s="423">
        <f>VLOOKUP(A461,Earthing!$B$7:$G$560,4, 0)</f>
        <v>45863</v>
      </c>
    </row>
    <row r="462" spans="1:6">
      <c r="A462" s="1104" t="s">
        <v>404</v>
      </c>
      <c r="B462" s="1093" t="s">
        <v>171</v>
      </c>
      <c r="C462" s="423" t="str">
        <f>VLOOKUP(A462,Foundation!$B$8:$P$557,10, 0)</f>
        <v>Sandy</v>
      </c>
      <c r="D462" s="423">
        <f>VLOOKUP(A462,Foundation!$B$8:$P$540,12, 0)</f>
        <v>45874</v>
      </c>
      <c r="E462" s="423">
        <f>VLOOKUP(A462,'Erection Compiled '!$B$2:$Q$516,10, 0)</f>
        <v>45921</v>
      </c>
      <c r="F462" s="423">
        <f>VLOOKUP(A462,Earthing!$B$7:$G$560,4, 0)</f>
        <v>45875</v>
      </c>
    </row>
    <row r="463" spans="1:6">
      <c r="A463" s="1108" t="s">
        <v>1307</v>
      </c>
      <c r="B463" s="1095" t="s">
        <v>101</v>
      </c>
      <c r="C463" s="423" t="str">
        <f>VLOOKUP(A463,Foundation!$B$8:$P$557,10, 0)</f>
        <v>Sandy</v>
      </c>
      <c r="D463" s="423">
        <f>VLOOKUP(A463,Foundation!$B$8:$P$540,12, 0)</f>
        <v>45854</v>
      </c>
      <c r="E463" s="423">
        <f>VLOOKUP(A463,'Erection Compiled '!$B$2:$Q$516,10, 0)</f>
        <v>45921</v>
      </c>
      <c r="F463" s="423">
        <f>VLOOKUP(A463,Earthing!$B$7:$G$560,4, 0)</f>
        <v>45858</v>
      </c>
    </row>
    <row r="464" spans="1:6">
      <c r="A464" s="1108" t="s">
        <v>781</v>
      </c>
      <c r="B464" s="1095" t="s">
        <v>168</v>
      </c>
      <c r="C464" s="423" t="str">
        <f>VLOOKUP(A464,Foundation!$B$8:$P$557,10, 0)</f>
        <v>Sandy</v>
      </c>
      <c r="D464" s="423">
        <f>VLOOKUP(A464,Foundation!$B$8:$P$540,12, 0)</f>
        <v>45875</v>
      </c>
      <c r="E464" s="423">
        <f>VLOOKUP(A464,'Erection Compiled '!$B$2:$Q$516,10, 0)</f>
        <v>45920</v>
      </c>
      <c r="F464" s="423">
        <f>VLOOKUP(A464,Earthing!$B$7:$G$560,4, 0)</f>
        <v>45888</v>
      </c>
    </row>
    <row r="465" spans="1:6">
      <c r="A465" s="1108" t="s">
        <v>785</v>
      </c>
      <c r="B465" s="1095" t="s">
        <v>168</v>
      </c>
      <c r="C465" s="423" t="str">
        <f>VLOOKUP(A465,Foundation!$B$8:$P$557,10, 0)</f>
        <v>Sandy</v>
      </c>
      <c r="D465" s="423">
        <f>VLOOKUP(A465,Foundation!$B$8:$P$540,12, 0)</f>
        <v>45869</v>
      </c>
      <c r="E465" s="423">
        <f>VLOOKUP(A465,'Erection Compiled '!$B$2:$Q$516,10, 0)</f>
        <v>45920</v>
      </c>
      <c r="F465" s="423">
        <f>VLOOKUP(A465,Earthing!$B$7:$G$560,4, 0)</f>
        <v>45875</v>
      </c>
    </row>
    <row r="466" spans="1:6">
      <c r="A466" s="1108" t="s">
        <v>791</v>
      </c>
      <c r="B466" s="1095" t="s">
        <v>168</v>
      </c>
      <c r="C466" s="423" t="str">
        <f>VLOOKUP(A466,Foundation!$B$8:$P$557,10, 0)</f>
        <v>Sandy</v>
      </c>
      <c r="D466" s="423">
        <f>VLOOKUP(A466,Foundation!$B$8:$P$540,12, 0)</f>
        <v>45863</v>
      </c>
      <c r="E466" s="423">
        <f>VLOOKUP(A466,'Erection Compiled '!$B$2:$Q$516,10, 0)</f>
        <v>45919</v>
      </c>
      <c r="F466" s="423">
        <f>VLOOKUP(A466,Earthing!$B$7:$G$560,4, 0)</f>
        <v>45875</v>
      </c>
    </row>
    <row r="467" spans="1:6">
      <c r="A467" s="1108" t="s">
        <v>809</v>
      </c>
      <c r="B467" s="1095" t="s">
        <v>168</v>
      </c>
      <c r="C467" s="423" t="str">
        <f>VLOOKUP(A467,Foundation!$B$8:$P$557,10, 0)</f>
        <v>Sandy</v>
      </c>
      <c r="D467" s="423">
        <f>VLOOKUP(A467,Foundation!$B$8:$P$540,12, 0)</f>
        <v>45856</v>
      </c>
      <c r="E467" s="423">
        <f>VLOOKUP(A467,'Erection Compiled '!$B$2:$Q$516,10, 0)</f>
        <v>45919</v>
      </c>
      <c r="F467" s="423">
        <f>VLOOKUP(A467,Earthing!$B$7:$G$560,4, 0)</f>
        <v>45859</v>
      </c>
    </row>
    <row r="468" spans="1:6">
      <c r="A468" s="1108" t="s">
        <v>783</v>
      </c>
      <c r="B468" s="1095" t="s">
        <v>171</v>
      </c>
      <c r="C468" s="423" t="str">
        <f>VLOOKUP(A468,Foundation!$B$8:$P$557,10, 0)</f>
        <v>Sandy</v>
      </c>
      <c r="D468" s="423">
        <f>VLOOKUP(A468,Foundation!$B$8:$P$540,12, 0)</f>
        <v>45878</v>
      </c>
      <c r="E468" s="423">
        <f>VLOOKUP(A468,'Erection Compiled '!$B$2:$Q$516,10, 0)</f>
        <v>45917</v>
      </c>
      <c r="F468" s="423">
        <f>VLOOKUP(A468,Earthing!$B$7:$G$560,4, 0)</f>
        <v>45888</v>
      </c>
    </row>
    <row r="469" spans="1:6">
      <c r="A469" s="1108" t="s">
        <v>784</v>
      </c>
      <c r="B469" s="1095" t="s">
        <v>171</v>
      </c>
      <c r="C469" s="423" t="str">
        <f>VLOOKUP(A469,Foundation!$B$8:$P$557,10, 0)</f>
        <v>Sandy</v>
      </c>
      <c r="D469" s="423">
        <f>VLOOKUP(A469,Foundation!$B$8:$P$540,12, 0)</f>
        <v>45873</v>
      </c>
      <c r="E469" s="423">
        <f>VLOOKUP(A469,'Erection Compiled '!$B$2:$Q$516,10, 0)</f>
        <v>45917</v>
      </c>
      <c r="F469" s="423">
        <f>VLOOKUP(A469,Earthing!$B$7:$G$560,4, 0)</f>
        <v>45875</v>
      </c>
    </row>
    <row r="470" spans="1:6">
      <c r="A470" s="1108" t="s">
        <v>167</v>
      </c>
      <c r="B470" s="1095" t="s">
        <v>168</v>
      </c>
      <c r="C470" s="423" t="str">
        <f>VLOOKUP(A470,Foundation!$B$8:$P$557,10, 0)</f>
        <v>Sandy</v>
      </c>
      <c r="D470" s="423">
        <f>VLOOKUP(A470,Foundation!$B$8:$P$540,12, 0)</f>
        <v>45876</v>
      </c>
      <c r="E470" s="423">
        <f>VLOOKUP(A470,'Erection Compiled '!$B$2:$Q$516,10, 0)</f>
        <v>45916</v>
      </c>
      <c r="F470" s="423">
        <f>VLOOKUP(A470,Earthing!$B$7:$G$560,4, 0)</f>
        <v>45877</v>
      </c>
    </row>
    <row r="471" spans="1:6">
      <c r="A471" s="1106" t="s">
        <v>1936</v>
      </c>
      <c r="B471" s="1096" t="s">
        <v>1906</v>
      </c>
      <c r="C471" s="423" t="str">
        <f>VLOOKUP(A471,Foundation!$B$8:$P$557,10, 0)</f>
        <v>Sandy</v>
      </c>
      <c r="D471" s="423">
        <f>VLOOKUP(A471,Foundation!$B$8:$P$540,12, 0)</f>
        <v>45865</v>
      </c>
      <c r="E471" s="423">
        <f>VLOOKUP(A471,'Erection Compiled '!$B$2:$Q$516,10, 0)</f>
        <v>45915</v>
      </c>
      <c r="F471" s="423">
        <f>VLOOKUP(A471,Earthing!$B$7:$G$560,4, 0)</f>
        <v>45866</v>
      </c>
    </row>
    <row r="472" spans="1:6">
      <c r="A472" s="1104" t="s">
        <v>280</v>
      </c>
      <c r="B472" s="1093" t="s">
        <v>168</v>
      </c>
      <c r="C472" s="423" t="str">
        <f>VLOOKUP(A472,Foundation!$B$8:$P$557,10, 0)</f>
        <v>Sandy</v>
      </c>
      <c r="D472" s="423">
        <f>VLOOKUP(A472,Foundation!$B$8:$P$540,12, 0)</f>
        <v>45716</v>
      </c>
      <c r="E472" s="423">
        <f>VLOOKUP(A472,'Erection Compiled '!$B$2:$Q$516,10, 0)</f>
        <v>45915</v>
      </c>
      <c r="F472" s="423">
        <f>VLOOKUP(A472,Earthing!$B$7:$G$560,4, 0)</f>
        <v>45724</v>
      </c>
    </row>
    <row r="473" spans="1:6">
      <c r="A473" s="1106" t="s">
        <v>1937</v>
      </c>
      <c r="B473" s="1098" t="s">
        <v>228</v>
      </c>
      <c r="C473" s="423" t="str">
        <f>VLOOKUP(A473,Foundation!$B$8:$P$557,10, 0)</f>
        <v>Sandy</v>
      </c>
      <c r="D473" s="423">
        <f>VLOOKUP(A473,Foundation!$B$8:$P$540,12, 0)</f>
        <v>45823</v>
      </c>
      <c r="E473" s="423">
        <f>VLOOKUP(A473,'Erection Compiled '!$B$2:$Q$516,10, 0)</f>
        <v>45914</v>
      </c>
      <c r="F473" s="423">
        <f>VLOOKUP(A473,Earthing!$B$7:$G$560,4, 0)</f>
        <v>45824</v>
      </c>
    </row>
    <row r="474" spans="1:6">
      <c r="A474" s="1108" t="s">
        <v>790</v>
      </c>
      <c r="B474" s="1095" t="s">
        <v>168</v>
      </c>
      <c r="C474" s="423" t="str">
        <f>VLOOKUP(A474,Foundation!$B$8:$P$557,10, 0)</f>
        <v>Sandy</v>
      </c>
      <c r="D474" s="423">
        <f>VLOOKUP(A474,Foundation!$B$8:$P$540,12, 0)</f>
        <v>45854</v>
      </c>
      <c r="E474" s="423">
        <f>VLOOKUP(A474,'Erection Compiled '!$B$2:$Q$516,10, 0)</f>
        <v>45914</v>
      </c>
      <c r="F474" s="423">
        <f>VLOOKUP(A474,Earthing!$B$7:$G$560,4, 0)</f>
        <v>45855</v>
      </c>
    </row>
    <row r="475" spans="1:6">
      <c r="A475" s="1108" t="s">
        <v>808</v>
      </c>
      <c r="B475" s="1095" t="s">
        <v>168</v>
      </c>
      <c r="C475" s="423" t="str">
        <f>VLOOKUP(A475,Foundation!$B$8:$P$557,10, 0)</f>
        <v>Sandy</v>
      </c>
      <c r="D475" s="423">
        <f>VLOOKUP(A475,Foundation!$B$8:$P$540,12, 0)</f>
        <v>45853</v>
      </c>
      <c r="E475" s="423">
        <f>VLOOKUP(A475,'Erection Compiled '!$B$2:$Q$516,10, 0)</f>
        <v>45914</v>
      </c>
      <c r="F475" s="423">
        <f>VLOOKUP(A475,Earthing!$B$7:$G$560,4, 0)</f>
        <v>45895</v>
      </c>
    </row>
    <row r="476" spans="1:6">
      <c r="A476" s="1106" t="s">
        <v>1938</v>
      </c>
      <c r="B476" s="1096" t="s">
        <v>1912</v>
      </c>
      <c r="C476" s="423" t="str">
        <f>VLOOKUP(A476,Foundation!$B$8:$P$557,10, 0)</f>
        <v>Sandy</v>
      </c>
      <c r="D476" s="423">
        <f>VLOOKUP(A476,Foundation!$B$8:$P$540,12, 0)</f>
        <v>45674</v>
      </c>
      <c r="E476" s="423">
        <f>VLOOKUP(A476,'Erection Compiled '!$B$2:$Q$516,10, 0)</f>
        <v>45911</v>
      </c>
      <c r="F476" s="423" t="e">
        <f>VLOOKUP(A476,Earthing!$B$7:$G$560,4, 0)</f>
        <v>#N/A</v>
      </c>
    </row>
    <row r="477" spans="1:6">
      <c r="A477" s="1104" t="s">
        <v>1297</v>
      </c>
      <c r="B477" s="1093" t="s">
        <v>101</v>
      </c>
      <c r="C477" s="423" t="str">
        <f>VLOOKUP(A477,Foundation!$B$8:$P$557,10, 0)</f>
        <v>Sandy</v>
      </c>
      <c r="D477" s="423">
        <f>VLOOKUP(A477,Foundation!$B$8:$P$540,12, 0)</f>
        <v>45800</v>
      </c>
      <c r="E477" s="423">
        <f>VLOOKUP(A477,'Erection Compiled '!$B$2:$Q$516,10, 0)</f>
        <v>45911</v>
      </c>
      <c r="F477" s="423">
        <f>VLOOKUP(A477,Earthing!$B$7:$G$560,4, 0)</f>
        <v>45818</v>
      </c>
    </row>
    <row r="478" spans="1:6">
      <c r="A478" s="1108" t="s">
        <v>805</v>
      </c>
      <c r="B478" s="1095" t="s">
        <v>168</v>
      </c>
      <c r="C478" s="423" t="str">
        <f>VLOOKUP(A478,Foundation!$B$8:$P$557,10, 0)</f>
        <v>Sandy</v>
      </c>
      <c r="D478" s="423">
        <f>VLOOKUP(A478,Foundation!$B$8:$P$540,12, 0)</f>
        <v>45848</v>
      </c>
      <c r="E478" s="423">
        <f>VLOOKUP(A478,'Erection Compiled '!$B$2:$Q$516,10, 0)</f>
        <v>45910</v>
      </c>
      <c r="F478" s="423">
        <f>VLOOKUP(A478,Earthing!$B$7:$G$560,4, 0)</f>
        <v>45855</v>
      </c>
    </row>
    <row r="479" spans="1:6">
      <c r="A479" s="1106" t="s">
        <v>1939</v>
      </c>
      <c r="B479" s="1096" t="s">
        <v>1906</v>
      </c>
      <c r="C479" s="423" t="str">
        <f>VLOOKUP(A479,Foundation!$B$8:$P$557,10, 0)</f>
        <v>Sandy</v>
      </c>
      <c r="D479" s="423">
        <f>VLOOKUP(A479,Foundation!$B$8:$P$540,12, 0)</f>
        <v>45776</v>
      </c>
      <c r="E479" s="423">
        <f>VLOOKUP(A479,'Erection Compiled '!$B$2:$Q$516,10, 0)</f>
        <v>45909</v>
      </c>
      <c r="F479" s="423">
        <f>VLOOKUP(A479,Earthing!$B$7:$G$560,4, 0)</f>
        <v>45779</v>
      </c>
    </row>
    <row r="480" spans="1:6">
      <c r="A480" s="1108" t="s">
        <v>789</v>
      </c>
      <c r="B480" s="1095" t="s">
        <v>171</v>
      </c>
      <c r="C480" s="423" t="str">
        <f>VLOOKUP(A480,Foundation!$B$8:$P$557,10, 0)</f>
        <v>Sandy</v>
      </c>
      <c r="D480" s="423">
        <f>VLOOKUP(A480,Foundation!$B$8:$P$540,12, 0)</f>
        <v>45859</v>
      </c>
      <c r="E480" s="423">
        <f>VLOOKUP(A480,'Erection Compiled '!$B$2:$Q$516,10, 0)</f>
        <v>45909</v>
      </c>
      <c r="F480" s="423">
        <f>VLOOKUP(A480,Earthing!$B$7:$G$560,4, 0)</f>
        <v>45855</v>
      </c>
    </row>
    <row r="481" spans="1:6">
      <c r="A481" s="1106" t="s">
        <v>1940</v>
      </c>
      <c r="B481" s="1096" t="s">
        <v>1912</v>
      </c>
      <c r="C481" s="423" t="str">
        <f>VLOOKUP(A481,Foundation!$B$8:$P$557,10, 0)</f>
        <v>Sandy</v>
      </c>
      <c r="D481" s="423">
        <f>VLOOKUP(A481,Foundation!$B$8:$P$540,12, 0)</f>
        <v>45724</v>
      </c>
      <c r="E481" s="423">
        <f>VLOOKUP(A481,'Erection Compiled '!$B$2:$Q$516,10, 0)</f>
        <v>45905</v>
      </c>
      <c r="F481" s="423">
        <f>VLOOKUP(A481,Earthing!$B$7:$G$560,4, 0)</f>
        <v>45724</v>
      </c>
    </row>
    <row r="482" spans="1:6">
      <c r="A482" s="1108" t="s">
        <v>806</v>
      </c>
      <c r="B482" s="1095" t="s">
        <v>168</v>
      </c>
      <c r="C482" s="423" t="str">
        <f>VLOOKUP(A482,Foundation!$B$8:$P$557,10, 0)</f>
        <v>Sandy</v>
      </c>
      <c r="D482" s="423">
        <f>VLOOKUP(A482,Foundation!$B$8:$P$540,12, 0)</f>
        <v>45843</v>
      </c>
      <c r="E482" s="423">
        <f>VLOOKUP(A482,'Erection Compiled '!$B$2:$Q$516,10, 0)</f>
        <v>45904</v>
      </c>
      <c r="F482" s="423">
        <f>VLOOKUP(A482,Earthing!$B$7:$G$560,4, 0)</f>
        <v>45855</v>
      </c>
    </row>
    <row r="483" spans="1:6">
      <c r="A483" s="1106" t="s">
        <v>1941</v>
      </c>
      <c r="B483" s="1096" t="s">
        <v>1906</v>
      </c>
      <c r="C483" s="423" t="str">
        <f>VLOOKUP(A483,Foundation!$B$8:$P$557,10, 0)</f>
        <v>Sandy</v>
      </c>
      <c r="D483" s="423">
        <f>VLOOKUP(A483,Foundation!$B$8:$P$540,12, 0)</f>
        <v>45812</v>
      </c>
      <c r="E483" s="423">
        <f>VLOOKUP(A483,'Erection Compiled '!$B$2:$Q$516,10, 0)</f>
        <v>45900</v>
      </c>
      <c r="F483" s="423">
        <f>VLOOKUP(A483,Earthing!$B$7:$G$560,4, 0)</f>
        <v>45813</v>
      </c>
    </row>
    <row r="484" spans="1:6">
      <c r="A484" s="1104" t="s">
        <v>203</v>
      </c>
      <c r="B484" s="1093" t="s">
        <v>168</v>
      </c>
      <c r="C484" s="423" t="str">
        <f>VLOOKUP(A484,Foundation!$B$8:$P$557,10, 0)</f>
        <v>DFR</v>
      </c>
      <c r="D484" s="423">
        <f>VLOOKUP(A484,Foundation!$B$8:$P$540,12, 0)</f>
        <v>45713</v>
      </c>
      <c r="E484" s="423">
        <f>VLOOKUP(A484,'Erection Compiled '!$B$2:$Q$516,10, 0)</f>
        <v>45902</v>
      </c>
      <c r="F484" s="423">
        <f>VLOOKUP(A484,Earthing!$B$7:$G$560,4, 0)</f>
        <v>45713</v>
      </c>
    </row>
    <row r="485" spans="1:6">
      <c r="A485" s="1108" t="s">
        <v>807</v>
      </c>
      <c r="B485" s="1095" t="s">
        <v>168</v>
      </c>
      <c r="C485" s="423" t="str">
        <f>VLOOKUP(A485,Foundation!$B$8:$P$557,10, 0)</f>
        <v>Sandy</v>
      </c>
      <c r="D485" s="423">
        <f>VLOOKUP(A485,Foundation!$B$8:$P$540,12, 0)</f>
        <v>45850</v>
      </c>
      <c r="E485" s="423">
        <f>VLOOKUP(A485,'Erection Compiled '!$B$2:$Q$516,10, 0)</f>
        <v>45898</v>
      </c>
      <c r="F485" s="423">
        <f>VLOOKUP(A485,Earthing!$B$7:$G$560,4, 0)</f>
        <v>45895</v>
      </c>
    </row>
    <row r="486" spans="1:6">
      <c r="A486" s="1106" t="s">
        <v>1942</v>
      </c>
      <c r="B486" s="1096" t="s">
        <v>1911</v>
      </c>
      <c r="C486" s="423" t="str">
        <f>VLOOKUP(A486,Foundation!$B$8:$P$557,10, 0)</f>
        <v>Sandy</v>
      </c>
      <c r="D486" s="423">
        <f>VLOOKUP(A486,Foundation!$B$8:$P$540,12, 0)</f>
        <v>45715</v>
      </c>
      <c r="E486" s="423">
        <f>VLOOKUP(A486,'Erection Compiled '!$B$2:$Q$516,10, 0)</f>
        <v>45897</v>
      </c>
      <c r="F486" s="423">
        <f>VLOOKUP(A486,Earthing!$B$7:$G$560,4, 0)</f>
        <v>45716</v>
      </c>
    </row>
    <row r="487" spans="1:6">
      <c r="A487" s="1106" t="s">
        <v>1943</v>
      </c>
      <c r="B487" s="1096" t="s">
        <v>1907</v>
      </c>
      <c r="C487" s="423" t="str">
        <f>VLOOKUP(A487,Foundation!$B$8:$P$557,10, 0)</f>
        <v>Sandy</v>
      </c>
      <c r="D487" s="423">
        <f>VLOOKUP(A487,Foundation!$B$8:$P$540,12, 0)</f>
        <v>45725</v>
      </c>
      <c r="E487" s="423">
        <f>VLOOKUP(A487,'Erection Compiled '!$B$2:$Q$516,10, 0)</f>
        <v>45897</v>
      </c>
      <c r="F487" s="423" t="e">
        <f>VLOOKUP(A487,Earthing!$B$7:$G$560,4, 0)</f>
        <v>#N/A</v>
      </c>
    </row>
    <row r="488" spans="1:6">
      <c r="A488" s="1106" t="s">
        <v>1657</v>
      </c>
      <c r="B488" s="1096" t="s">
        <v>1910</v>
      </c>
      <c r="C488" s="423" t="str">
        <f>VLOOKUP(A488,Foundation!$B$8:$P$557,10, 0)</f>
        <v>Sandy</v>
      </c>
      <c r="D488" s="423">
        <f>VLOOKUP(A488,Foundation!$B$8:$P$540,12, 0)</f>
        <v>45820</v>
      </c>
      <c r="E488" s="423">
        <f>VLOOKUP(A488,'Erection Compiled '!$B$2:$Q$516,10, 0)</f>
        <v>45892</v>
      </c>
      <c r="F488" s="423" t="e">
        <f>VLOOKUP(A488,Earthing!$B$7:$G$560,4, 0)</f>
        <v>#N/A</v>
      </c>
    </row>
    <row r="489" spans="1:6">
      <c r="A489" s="1106" t="s">
        <v>1944</v>
      </c>
      <c r="B489" s="1096" t="s">
        <v>1906</v>
      </c>
      <c r="C489" s="423" t="str">
        <f>VLOOKUP(A489,Foundation!$B$8:$P$557,10, 0)</f>
        <v>Sandy</v>
      </c>
      <c r="D489" s="423">
        <f>VLOOKUP(A489,Foundation!$B$8:$P$540,12, 0)</f>
        <v>45726</v>
      </c>
      <c r="E489" s="423">
        <f>VLOOKUP(A489,'Erection Compiled '!$B$2:$Q$516,10, 0)</f>
        <v>45892</v>
      </c>
      <c r="F489" s="423">
        <f>VLOOKUP(A489,Earthing!$B$7:$G$560,4, 0)</f>
        <v>45727</v>
      </c>
    </row>
    <row r="490" spans="1:6">
      <c r="A490" s="1104" t="s">
        <v>245</v>
      </c>
      <c r="B490" s="1093" t="s">
        <v>234</v>
      </c>
      <c r="C490" s="423" t="str">
        <f>VLOOKUP(A490,Foundation!$B$8:$P$557,10, 0)</f>
        <v>Sandy</v>
      </c>
      <c r="D490" s="423">
        <f>VLOOKUP(A490,Foundation!$B$8:$P$540,12, 0)</f>
        <v>45713</v>
      </c>
      <c r="E490" s="423">
        <f>VLOOKUP(A490,'Erection Compiled '!$B$2:$Q$516,10, 0)</f>
        <v>45885</v>
      </c>
      <c r="F490" s="423">
        <f>VLOOKUP(A490,Earthing!$B$7:$G$560,4, 0)</f>
        <v>45713</v>
      </c>
    </row>
    <row r="491" spans="1:6">
      <c r="A491" s="1106" t="s">
        <v>145</v>
      </c>
      <c r="B491" s="1096" t="s">
        <v>1908</v>
      </c>
      <c r="C491" s="423" t="str">
        <f>VLOOKUP(A491,Foundation!$B$8:$P$557,10, 0)</f>
        <v>Sandy</v>
      </c>
      <c r="D491" s="423">
        <f>VLOOKUP(A491,Foundation!$B$8:$P$540,12, 0)</f>
        <v>45824</v>
      </c>
      <c r="E491" s="423">
        <f>VLOOKUP(A491,'Erection Compiled '!$B$2:$Q$516,10, 0)</f>
        <v>45885</v>
      </c>
      <c r="F491" s="423">
        <f>VLOOKUP(A491,Earthing!$B$7:$G$560,4, 0)</f>
        <v>45824</v>
      </c>
    </row>
    <row r="492" spans="1:6">
      <c r="A492" s="1106" t="s">
        <v>1354</v>
      </c>
      <c r="B492" s="1096" t="s">
        <v>1908</v>
      </c>
      <c r="C492" s="423" t="str">
        <f>VLOOKUP(A492,Foundation!$B$8:$P$557,10, 0)</f>
        <v>Sandy</v>
      </c>
      <c r="D492" s="423">
        <f>VLOOKUP(A492,Foundation!$B$8:$P$540,12, 0)</f>
        <v>45815</v>
      </c>
      <c r="E492" s="423">
        <f>VLOOKUP(A492,'Erection Compiled '!$B$2:$Q$516,10, 0)</f>
        <v>45878</v>
      </c>
      <c r="F492" s="423" t="e">
        <f>VLOOKUP(A492,Earthing!$B$7:$G$560,4, 0)</f>
        <v>#N/A</v>
      </c>
    </row>
    <row r="493" spans="1:6">
      <c r="A493" s="1104" t="s">
        <v>237</v>
      </c>
      <c r="B493" s="1093" t="s">
        <v>234</v>
      </c>
      <c r="C493" s="423" t="str">
        <f>VLOOKUP(A493,Foundation!$B$8:$P$557,10, 0)</f>
        <v>Sandy</v>
      </c>
      <c r="D493" s="423">
        <f>VLOOKUP(A493,Foundation!$B$8:$P$540,12, 0)</f>
        <v>45710</v>
      </c>
      <c r="E493" s="423">
        <f>VLOOKUP(A493,'Erection Compiled '!$B$2:$Q$516,10, 0)</f>
        <v>45877</v>
      </c>
      <c r="F493" s="423">
        <f>VLOOKUP(A493,Earthing!$B$7:$G$560,4, 0)</f>
        <v>45710</v>
      </c>
    </row>
    <row r="494" spans="1:6">
      <c r="A494" s="1106" t="s">
        <v>1945</v>
      </c>
      <c r="B494" s="1096" t="s">
        <v>1906</v>
      </c>
      <c r="C494" s="423" t="str">
        <f>VLOOKUP(A494,Foundation!$B$8:$P$557,10, 0)</f>
        <v>Sandy</v>
      </c>
      <c r="D494" s="423">
        <f>VLOOKUP(A494,Foundation!$B$8:$P$540,12, 0)</f>
        <v>45705</v>
      </c>
      <c r="E494" s="423">
        <f>VLOOKUP(A494,'Erection Compiled '!$B$2:$Q$516,10, 0)</f>
        <v>45873</v>
      </c>
      <c r="F494" s="423">
        <f>VLOOKUP(A494,Earthing!$B$7:$G$560,4, 0)</f>
        <v>45710</v>
      </c>
    </row>
    <row r="495" spans="1:6">
      <c r="A495" s="1104" t="s">
        <v>283</v>
      </c>
      <c r="B495" s="1093" t="s">
        <v>168</v>
      </c>
      <c r="C495" s="423" t="str">
        <f>VLOOKUP(A495,Foundation!$B$8:$P$557,10, 0)</f>
        <v>Sandy</v>
      </c>
      <c r="D495" s="423">
        <f>VLOOKUP(A495,Foundation!$B$8:$P$540,12, 0)</f>
        <v>45716</v>
      </c>
      <c r="E495" s="423">
        <f>VLOOKUP(A495,'Erection Compiled '!$B$2:$Q$516,10, 0)</f>
        <v>45869</v>
      </c>
      <c r="F495" s="423">
        <f>VLOOKUP(A495,Earthing!$B$7:$G$560,4, 0)</f>
        <v>45719</v>
      </c>
    </row>
    <row r="496" spans="1:6">
      <c r="A496" s="1106" t="s">
        <v>1946</v>
      </c>
      <c r="B496" s="1096" t="s">
        <v>1906</v>
      </c>
      <c r="C496" s="423" t="str">
        <f>VLOOKUP(A496,Foundation!$B$8:$P$557,10, 0)</f>
        <v>Sandy</v>
      </c>
      <c r="D496" s="423">
        <f>VLOOKUP(A496,Foundation!$B$8:$P$540,12, 0)</f>
        <v>45706</v>
      </c>
      <c r="E496" s="423">
        <f>VLOOKUP(A496,'Erection Compiled '!$B$2:$Q$516,10, 0)</f>
        <v>45869</v>
      </c>
      <c r="F496" s="423">
        <f>VLOOKUP(A496,Earthing!$B$7:$G$560,4, 0)</f>
        <v>45710</v>
      </c>
    </row>
    <row r="497" spans="1:12">
      <c r="A497" s="1106" t="s">
        <v>1947</v>
      </c>
      <c r="B497" s="1096" t="s">
        <v>1912</v>
      </c>
      <c r="C497" s="423" t="str">
        <f>VLOOKUP(A497,Foundation!$B$8:$P$557,10, 0)</f>
        <v>Sandy</v>
      </c>
      <c r="D497" s="423">
        <f>VLOOKUP(A497,Foundation!$B$8:$P$540,12, 0)</f>
        <v>45698</v>
      </c>
      <c r="E497" s="423">
        <f>VLOOKUP(A497,'Erection Compiled '!$B$2:$Q$516,10, 0)</f>
        <v>45866</v>
      </c>
      <c r="F497" s="423">
        <f>VLOOKUP(A497,Earthing!$B$7:$G$560,4, 0)</f>
        <v>45697</v>
      </c>
    </row>
    <row r="498" spans="1:12">
      <c r="A498" s="1106" t="s">
        <v>1948</v>
      </c>
      <c r="B498" s="1096" t="s">
        <v>1906</v>
      </c>
      <c r="C498" s="423" t="str">
        <f>VLOOKUP(A498,Foundation!$B$8:$P$557,10, 0)</f>
        <v>Sandy</v>
      </c>
      <c r="D498" s="423">
        <f>VLOOKUP(A498,Foundation!$B$8:$P$540,12, 0)</f>
        <v>45693</v>
      </c>
      <c r="E498" s="423">
        <f>VLOOKUP(A498,'Erection Compiled '!$B$2:$Q$516,10, 0)</f>
        <v>45863</v>
      </c>
      <c r="F498" s="423">
        <f>VLOOKUP(A498,Earthing!$B$7:$G$560,4, 0)</f>
        <v>45724</v>
      </c>
    </row>
    <row r="499" spans="1:12">
      <c r="A499" s="1106" t="s">
        <v>1949</v>
      </c>
      <c r="B499" s="1096" t="s">
        <v>1906</v>
      </c>
      <c r="C499" s="423" t="str">
        <f>VLOOKUP(A499,Foundation!$B$8:$P$557,10, 0)</f>
        <v>Sandy</v>
      </c>
      <c r="D499" s="423">
        <f>VLOOKUP(A499,Foundation!$B$8:$P$540,12, 0)</f>
        <v>45693</v>
      </c>
      <c r="E499" s="423">
        <f>VLOOKUP(A499,'Erection Compiled '!$B$2:$Q$516,10, 0)</f>
        <v>45860</v>
      </c>
      <c r="F499" s="423" t="e">
        <f>VLOOKUP(A499,Earthing!$B$7:$G$560,4, 0)</f>
        <v>#N/A</v>
      </c>
    </row>
    <row r="500" spans="1:12">
      <c r="A500" s="1106" t="s">
        <v>1950</v>
      </c>
      <c r="B500" s="1096" t="s">
        <v>1906</v>
      </c>
      <c r="C500" s="423" t="str">
        <f>VLOOKUP(A500,Foundation!$B$8:$P$557,10, 0)</f>
        <v>Sandy</v>
      </c>
      <c r="D500" s="423">
        <f>VLOOKUP(A500,Foundation!$B$8:$P$540,12, 0)</f>
        <v>45690</v>
      </c>
      <c r="E500" s="423">
        <f>VLOOKUP(A500,'Erection Compiled '!$B$2:$Q$516,10, 0)</f>
        <v>45856</v>
      </c>
      <c r="F500" s="423">
        <f>VLOOKUP(A500,Earthing!$B$7:$G$560,4, 0)</f>
        <v>45691</v>
      </c>
    </row>
    <row r="501" spans="1:12">
      <c r="A501" s="1106" t="s">
        <v>1951</v>
      </c>
      <c r="B501" s="1096" t="s">
        <v>1906</v>
      </c>
      <c r="C501" s="423" t="str">
        <f>VLOOKUP(A501,Foundation!$B$8:$P$557,10, 0)</f>
        <v>Sandy</v>
      </c>
      <c r="D501" s="423">
        <f>VLOOKUP(A501,Foundation!$B$8:$P$540,12, 0)</f>
        <v>45699</v>
      </c>
      <c r="E501" s="423">
        <f>VLOOKUP(A501,'Erection Compiled '!$B$2:$Q$516,10, 0)</f>
        <v>45852</v>
      </c>
      <c r="F501" s="423">
        <f>VLOOKUP(A501,Earthing!$B$7:$G$560,4, 0)</f>
        <v>45712</v>
      </c>
    </row>
    <row r="502" spans="1:12">
      <c r="A502" s="1106" t="s">
        <v>1952</v>
      </c>
      <c r="B502" s="1096" t="s">
        <v>1906</v>
      </c>
      <c r="C502" s="423" t="str">
        <f>VLOOKUP(A502,Foundation!$B$8:$P$557,10, 0)</f>
        <v>Sandy</v>
      </c>
      <c r="D502" s="423">
        <f>VLOOKUP(A502,Foundation!$B$8:$P$540,12, 0)</f>
        <v>45702</v>
      </c>
      <c r="E502" s="423">
        <f>VLOOKUP(A502,'Erection Compiled '!$B$2:$Q$516,10, 0)</f>
        <v>45848</v>
      </c>
      <c r="F502" s="423">
        <f>VLOOKUP(A502,Earthing!$B$7:$G$560,4, 0)</f>
        <v>45717</v>
      </c>
      <c r="L502" s="1205" t="s">
        <v>1870</v>
      </c>
    </row>
    <row r="503" spans="1:12">
      <c r="A503" s="1106" t="s">
        <v>1953</v>
      </c>
      <c r="B503" s="1096" t="s">
        <v>1906</v>
      </c>
      <c r="C503" s="423" t="str">
        <f>VLOOKUP(A503,Foundation!$B$8:$P$557,10, 0)</f>
        <v>Sandy</v>
      </c>
      <c r="D503" s="423">
        <f>VLOOKUP(A503,Foundation!$B$8:$P$540,12, 0)</f>
        <v>45684</v>
      </c>
      <c r="E503" s="423">
        <f>VLOOKUP(A503,'Erection Compiled '!$B$2:$Q$516,10, 0)</f>
        <v>45843</v>
      </c>
      <c r="F503" s="423">
        <f>VLOOKUP(A503,Earthing!$B$7:$G$560,4, 0)</f>
        <v>45685</v>
      </c>
    </row>
    <row r="504" spans="1:12">
      <c r="A504" s="1106" t="s">
        <v>1954</v>
      </c>
      <c r="B504" s="1096" t="s">
        <v>1907</v>
      </c>
      <c r="C504" s="423" t="str">
        <f>VLOOKUP(A504,Foundation!$B$8:$P$557,10, 0)</f>
        <v>Sandy</v>
      </c>
      <c r="D504" s="423">
        <f>VLOOKUP(A504,Foundation!$B$8:$P$540,12, 0)</f>
        <v>45707</v>
      </c>
      <c r="E504" s="423">
        <f>VLOOKUP(A504,'Erection Compiled '!$B$2:$Q$516,10, 0)</f>
        <v>45843</v>
      </c>
      <c r="F504" s="423">
        <f>VLOOKUP(A504,Earthing!$B$7:$G$560,4, 0)</f>
        <v>45708</v>
      </c>
    </row>
    <row r="505" spans="1:12">
      <c r="A505" s="1106" t="s">
        <v>1955</v>
      </c>
      <c r="B505" s="1096" t="s">
        <v>1912</v>
      </c>
      <c r="C505" s="423" t="str">
        <f>VLOOKUP(A505,Foundation!$B$8:$P$557,10, 0)</f>
        <v>Sandy</v>
      </c>
      <c r="D505" s="423">
        <f>VLOOKUP(A505,Foundation!$B$8:$P$540,12, 0)</f>
        <v>45705</v>
      </c>
      <c r="E505" s="423">
        <f>VLOOKUP(A505,'Erection Compiled '!$B$2:$Q$516,10, 0)</f>
        <v>45840</v>
      </c>
      <c r="F505" s="423">
        <f>VLOOKUP(A505,Earthing!$B$7:$G$560,4, 0)</f>
        <v>45712</v>
      </c>
    </row>
    <row r="506" spans="1:12">
      <c r="A506" s="1106" t="s">
        <v>1956</v>
      </c>
      <c r="B506" s="1096" t="s">
        <v>1912</v>
      </c>
      <c r="C506" s="423" t="str">
        <f>VLOOKUP(A506,Foundation!$B$8:$P$557,10, 0)</f>
        <v>Sandy</v>
      </c>
      <c r="D506" s="423">
        <f>VLOOKUP(A506,Foundation!$B$8:$P$540,12, 0)</f>
        <v>45697</v>
      </c>
      <c r="E506" s="423">
        <f>VLOOKUP(A506,'Erection Compiled '!$B$2:$Q$516,10, 0)</f>
        <v>45836</v>
      </c>
      <c r="F506" s="423">
        <f>VLOOKUP(A506,Earthing!$B$7:$G$560,4, 0)</f>
        <v>45724</v>
      </c>
    </row>
    <row r="507" spans="1:12">
      <c r="A507" s="1108" t="s">
        <v>433</v>
      </c>
      <c r="B507" s="1095" t="s">
        <v>168</v>
      </c>
      <c r="C507" s="423" t="str">
        <f>VLOOKUP(A507,Foundation!$B$8:$P$557,10, 0)</f>
        <v>Sandy</v>
      </c>
      <c r="D507" s="423">
        <f>VLOOKUP(A507,Foundation!$B$8:$P$540,12, 0)</f>
        <v>45782</v>
      </c>
      <c r="E507" s="423">
        <f>VLOOKUP(A507,'Erection Compiled '!$B$2:$Q$516,10, 0)</f>
        <v>46012</v>
      </c>
      <c r="F507" s="423">
        <f>VLOOKUP(A507,Earthing!$B$7:$G$560,4, 0)</f>
        <v>45784</v>
      </c>
    </row>
    <row r="508" spans="1:12">
      <c r="A508" s="1108" t="s">
        <v>856</v>
      </c>
      <c r="B508" s="1095" t="s">
        <v>114</v>
      </c>
      <c r="C508" s="423" t="str">
        <f>VLOOKUP(A508,Foundation!$B$8:$P$557,10, 0)</f>
        <v>Sandy</v>
      </c>
      <c r="D508" s="423">
        <f>VLOOKUP(A508,Foundation!$B$8:$P$540,12, 0)</f>
        <v>45873</v>
      </c>
      <c r="E508" s="423">
        <f>VLOOKUP(A508,'Erection Compiled '!$B$2:$Q$516,10, 0)</f>
        <v>45996</v>
      </c>
      <c r="F508" s="423" t="e">
        <f>VLOOKUP(A508,Earthing!$B$7:$G$560,4, 0)</f>
        <v>#N/A</v>
      </c>
    </row>
    <row r="509" spans="1:12">
      <c r="A509" s="1108" t="s">
        <v>181</v>
      </c>
      <c r="B509" s="1095" t="s">
        <v>133</v>
      </c>
      <c r="C509" s="423" t="str">
        <f>VLOOKUP(A509,Foundation!$B$8:$P$557,10, 0)</f>
        <v>DFR</v>
      </c>
      <c r="D509" s="423">
        <f>VLOOKUP(A509,Foundation!$B$8:$P$540,12, 0)</f>
        <v>45959</v>
      </c>
      <c r="E509" s="423">
        <f>VLOOKUP(A509,'Erection Compiled '!$B$2:$Q$516,10, 0)</f>
        <v>45998</v>
      </c>
      <c r="F509" s="423">
        <f>VLOOKUP(A509,Earthing!$B$7:$G$560,4, 0)</f>
        <v>45959</v>
      </c>
    </row>
  </sheetData>
  <autoFilter ref="A1:F509" xr:uid="{A03346DD-6EC4-4F7D-BC47-30AA0EA60D12}">
    <filterColumn colId="2">
      <filters>
        <filter val="DFR"/>
        <filter val="Sandy"/>
      </filters>
    </filterColumn>
  </autoFilter>
  <conditionalFormatting sqref="A34:A501">
    <cfRule type="duplicateValues" dxfId="180"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7" zoomScale="80" zoomScaleNormal="80" zoomScaleSheetLayoutView="75" workbookViewId="0">
      <selection activeCell="L197" sqref="L197"/>
    </sheetView>
  </sheetViews>
  <sheetFormatPr defaultRowHeight="14.5"/>
  <cols>
    <col min="2" max="2" width="8.90625" style="806"/>
    <col min="3" max="3" width="13" style="806" customWidth="1"/>
    <col min="4" max="4" width="13.90625" customWidth="1"/>
    <col min="5" max="5" width="14.6328125" style="806" customWidth="1"/>
    <col min="6" max="6" width="10.36328125" customWidth="1"/>
    <col min="7" max="8" width="8.90625" style="974"/>
    <col min="9" max="9" width="4.08984375" style="974" customWidth="1"/>
    <col min="10" max="10" width="2.08984375" style="974" customWidth="1"/>
    <col min="11" max="11" width="21.54296875" style="806" bestFit="1" customWidth="1"/>
    <col min="12" max="12" width="32.81640625" style="806" bestFit="1" customWidth="1"/>
    <col min="20" max="20" width="17.6328125" customWidth="1"/>
  </cols>
  <sheetData>
    <row r="1" spans="1:16" ht="34.25" customHeight="1">
      <c r="A1" s="1208" t="s">
        <v>93</v>
      </c>
      <c r="B1" s="1208" t="s">
        <v>489</v>
      </c>
      <c r="C1" s="1208" t="s">
        <v>95</v>
      </c>
      <c r="D1" s="1208" t="s">
        <v>192</v>
      </c>
      <c r="E1" s="1208" t="s">
        <v>193</v>
      </c>
      <c r="F1" s="1208" t="s">
        <v>1770</v>
      </c>
      <c r="G1" s="2019" t="s">
        <v>1979</v>
      </c>
      <c r="H1" s="2019"/>
      <c r="I1" s="2019"/>
      <c r="J1" s="2019"/>
      <c r="K1" s="1208" t="s">
        <v>1772</v>
      </c>
      <c r="L1" s="1208" t="s">
        <v>1771</v>
      </c>
      <c r="M1" s="1208" t="s">
        <v>1980</v>
      </c>
      <c r="N1" s="2019" t="s">
        <v>210</v>
      </c>
      <c r="O1" s="2019"/>
      <c r="P1" s="2019"/>
    </row>
    <row r="2" spans="1:16" ht="20" customHeight="1">
      <c r="A2" s="57">
        <v>1</v>
      </c>
      <c r="B2" s="1209" t="s">
        <v>202</v>
      </c>
      <c r="C2" s="1210" t="s">
        <v>171</v>
      </c>
      <c r="D2" s="57"/>
      <c r="E2" s="1210">
        <v>45831</v>
      </c>
      <c r="F2" s="1211" t="s">
        <v>1981</v>
      </c>
      <c r="G2" s="1963" t="s">
        <v>1982</v>
      </c>
      <c r="H2" s="1963"/>
      <c r="I2" s="1963"/>
      <c r="J2" s="1963"/>
      <c r="K2" s="1210">
        <v>45836</v>
      </c>
      <c r="L2" s="1210" t="s">
        <v>1583</v>
      </c>
      <c r="M2" s="57"/>
      <c r="N2" s="2013"/>
      <c r="O2" s="2014"/>
      <c r="P2" s="2015"/>
    </row>
    <row r="3" spans="1:16" ht="20" customHeight="1">
      <c r="A3" s="57">
        <f>A2+1</f>
        <v>2</v>
      </c>
      <c r="B3" s="1209" t="s">
        <v>226</v>
      </c>
      <c r="C3" s="1210" t="s">
        <v>171</v>
      </c>
      <c r="D3" s="57"/>
      <c r="E3" s="1210">
        <v>45836</v>
      </c>
      <c r="F3" s="1211" t="s">
        <v>1981</v>
      </c>
      <c r="G3" s="1963" t="s">
        <v>1982</v>
      </c>
      <c r="H3" s="1963"/>
      <c r="I3" s="1963"/>
      <c r="J3" s="1963"/>
      <c r="K3" s="1210">
        <v>45840</v>
      </c>
      <c r="L3" s="1210" t="s">
        <v>1583</v>
      </c>
      <c r="M3" s="57"/>
      <c r="N3" s="2013"/>
      <c r="O3" s="2014"/>
      <c r="P3" s="2015"/>
    </row>
    <row r="4" spans="1:16" ht="20" customHeight="1">
      <c r="A4" s="57">
        <f t="shared" ref="A4:A67" si="0">A3+1</f>
        <v>3</v>
      </c>
      <c r="B4" s="1209" t="s">
        <v>217</v>
      </c>
      <c r="C4" s="1210" t="s">
        <v>168</v>
      </c>
      <c r="D4" s="57"/>
      <c r="E4" s="1210">
        <v>45837</v>
      </c>
      <c r="F4" s="314">
        <v>11.145</v>
      </c>
      <c r="G4" s="1963" t="s">
        <v>1982</v>
      </c>
      <c r="H4" s="1963"/>
      <c r="I4" s="1963"/>
      <c r="J4" s="1963"/>
      <c r="K4" s="1210">
        <v>45843</v>
      </c>
      <c r="L4" s="1210" t="s">
        <v>1584</v>
      </c>
      <c r="M4" s="57"/>
      <c r="N4" s="2013"/>
      <c r="O4" s="2014"/>
      <c r="P4" s="2015"/>
    </row>
    <row r="5" spans="1:16" ht="20" customHeight="1">
      <c r="A5" s="57">
        <f t="shared" si="0"/>
        <v>4</v>
      </c>
      <c r="B5" s="1209" t="s">
        <v>227</v>
      </c>
      <c r="C5" s="1210" t="s">
        <v>228</v>
      </c>
      <c r="D5" s="57"/>
      <c r="E5" s="1210">
        <v>45841</v>
      </c>
      <c r="F5" s="1211" t="s">
        <v>1983</v>
      </c>
      <c r="G5" s="1963" t="s">
        <v>1982</v>
      </c>
      <c r="H5" s="1963"/>
      <c r="I5" s="1963"/>
      <c r="J5" s="1963"/>
      <c r="K5" s="1210">
        <v>45843</v>
      </c>
      <c r="L5" s="1210" t="s">
        <v>1583</v>
      </c>
      <c r="M5" s="57"/>
      <c r="N5" s="2013"/>
      <c r="O5" s="2014"/>
      <c r="P5" s="2015"/>
    </row>
    <row r="6" spans="1:16" ht="20" customHeight="1">
      <c r="A6" s="57">
        <f t="shared" si="0"/>
        <v>5</v>
      </c>
      <c r="B6" s="1209" t="s">
        <v>225</v>
      </c>
      <c r="C6" s="1210" t="s">
        <v>168</v>
      </c>
      <c r="D6" s="57"/>
      <c r="E6" s="1210">
        <v>45845</v>
      </c>
      <c r="F6" s="314">
        <v>11.145</v>
      </c>
      <c r="G6" s="1963" t="s">
        <v>1982</v>
      </c>
      <c r="H6" s="1963"/>
      <c r="I6" s="1963"/>
      <c r="J6" s="1963"/>
      <c r="K6" s="1210">
        <v>45848</v>
      </c>
      <c r="L6" s="1210" t="s">
        <v>1583</v>
      </c>
      <c r="M6" s="57"/>
      <c r="N6" s="2013"/>
      <c r="O6" s="2014"/>
      <c r="P6" s="2015"/>
    </row>
    <row r="7" spans="1:16" ht="20" customHeight="1">
      <c r="A7" s="57">
        <f t="shared" si="0"/>
        <v>6</v>
      </c>
      <c r="B7" s="1209" t="s">
        <v>201</v>
      </c>
      <c r="C7" s="1210" t="s">
        <v>168</v>
      </c>
      <c r="D7" s="57"/>
      <c r="E7" s="1210">
        <v>45849</v>
      </c>
      <c r="F7" s="314">
        <v>11.145</v>
      </c>
      <c r="G7" s="1963" t="s">
        <v>1982</v>
      </c>
      <c r="H7" s="1963"/>
      <c r="I7" s="1963"/>
      <c r="J7" s="1963"/>
      <c r="K7" s="1210">
        <v>45852</v>
      </c>
      <c r="L7" s="1210" t="s">
        <v>1583</v>
      </c>
      <c r="M7" s="57"/>
      <c r="N7" s="2013"/>
      <c r="O7" s="2014"/>
      <c r="P7" s="2015"/>
    </row>
    <row r="8" spans="1:16" ht="20" customHeight="1">
      <c r="A8" s="57">
        <f t="shared" si="0"/>
        <v>7</v>
      </c>
      <c r="B8" s="1209" t="s">
        <v>195</v>
      </c>
      <c r="C8" s="1210" t="s">
        <v>168</v>
      </c>
      <c r="D8" s="57"/>
      <c r="E8" s="1210">
        <v>45853</v>
      </c>
      <c r="F8" s="314">
        <v>11.145</v>
      </c>
      <c r="G8" s="1963" t="s">
        <v>1982</v>
      </c>
      <c r="H8" s="1963"/>
      <c r="I8" s="1963"/>
      <c r="J8" s="1963"/>
      <c r="K8" s="1210">
        <v>45856</v>
      </c>
      <c r="L8" s="1210" t="s">
        <v>1583</v>
      </c>
      <c r="M8" s="57"/>
      <c r="N8" s="2013"/>
      <c r="O8" s="2014"/>
      <c r="P8" s="2015"/>
    </row>
    <row r="9" spans="1:16" ht="20" customHeight="1">
      <c r="A9" s="57">
        <f t="shared" si="0"/>
        <v>8</v>
      </c>
      <c r="B9" s="1209" t="s">
        <v>198</v>
      </c>
      <c r="C9" s="1210" t="s">
        <v>168</v>
      </c>
      <c r="D9" s="57"/>
      <c r="E9" s="1210">
        <v>45857</v>
      </c>
      <c r="F9" s="314">
        <v>11.145</v>
      </c>
      <c r="G9" s="1963" t="s">
        <v>1982</v>
      </c>
      <c r="H9" s="1963"/>
      <c r="I9" s="1963"/>
      <c r="J9" s="1963"/>
      <c r="K9" s="1210">
        <v>45860</v>
      </c>
      <c r="L9" s="1210" t="s">
        <v>1583</v>
      </c>
      <c r="M9" s="57"/>
      <c r="N9" s="2013"/>
      <c r="O9" s="2014"/>
      <c r="P9" s="2015"/>
    </row>
    <row r="10" spans="1:16" ht="20" customHeight="1">
      <c r="A10" s="57">
        <f t="shared" si="0"/>
        <v>9</v>
      </c>
      <c r="B10" s="1209" t="s">
        <v>199</v>
      </c>
      <c r="C10" s="1210" t="s">
        <v>168</v>
      </c>
      <c r="D10" s="57"/>
      <c r="E10" s="1210">
        <v>45860</v>
      </c>
      <c r="F10" s="314">
        <v>11.145</v>
      </c>
      <c r="G10" s="1963" t="s">
        <v>1982</v>
      </c>
      <c r="H10" s="1963"/>
      <c r="I10" s="1963"/>
      <c r="J10" s="1963"/>
      <c r="K10" s="1210">
        <v>45863</v>
      </c>
      <c r="L10" s="1210" t="s">
        <v>1583</v>
      </c>
      <c r="M10" s="57"/>
      <c r="N10" s="2013"/>
      <c r="O10" s="2014"/>
      <c r="P10" s="2015"/>
    </row>
    <row r="11" spans="1:16" ht="20" customHeight="1">
      <c r="A11" s="57">
        <f t="shared" si="0"/>
        <v>10</v>
      </c>
      <c r="B11" s="1209" t="s">
        <v>200</v>
      </c>
      <c r="C11" s="1210" t="s">
        <v>171</v>
      </c>
      <c r="D11" s="57"/>
      <c r="E11" s="1210">
        <v>45863</v>
      </c>
      <c r="F11" s="1211" t="s">
        <v>1981</v>
      </c>
      <c r="G11" s="1963" t="s">
        <v>1982</v>
      </c>
      <c r="H11" s="1963"/>
      <c r="I11" s="1963"/>
      <c r="J11" s="1963"/>
      <c r="K11" s="1210">
        <v>45866</v>
      </c>
      <c r="L11" s="1210" t="s">
        <v>1583</v>
      </c>
      <c r="M11" s="57"/>
      <c r="N11" s="2013"/>
      <c r="O11" s="2014"/>
      <c r="P11" s="2015"/>
    </row>
    <row r="12" spans="1:16" ht="20" customHeight="1">
      <c r="A12" s="57">
        <f t="shared" si="0"/>
        <v>11</v>
      </c>
      <c r="B12" s="1209" t="s">
        <v>223</v>
      </c>
      <c r="C12" s="1210" t="s">
        <v>168</v>
      </c>
      <c r="D12" s="57"/>
      <c r="E12" s="1210">
        <v>45867</v>
      </c>
      <c r="F12" s="314">
        <v>11.145</v>
      </c>
      <c r="G12" s="1963" t="s">
        <v>1982</v>
      </c>
      <c r="H12" s="1963"/>
      <c r="I12" s="1963"/>
      <c r="J12" s="1963"/>
      <c r="K12" s="1210">
        <v>45869</v>
      </c>
      <c r="L12" s="1212" t="s">
        <v>1583</v>
      </c>
      <c r="M12" s="57"/>
      <c r="N12" s="2013"/>
      <c r="O12" s="2014"/>
      <c r="P12" s="2015"/>
    </row>
    <row r="13" spans="1:16" ht="20" customHeight="1">
      <c r="A13" s="57">
        <f t="shared" si="0"/>
        <v>12</v>
      </c>
      <c r="B13" s="1209" t="s">
        <v>283</v>
      </c>
      <c r="C13" s="329" t="s">
        <v>168</v>
      </c>
      <c r="D13" s="57"/>
      <c r="E13" s="1210">
        <v>45862</v>
      </c>
      <c r="F13" s="314">
        <v>11.145</v>
      </c>
      <c r="G13" s="1963" t="s">
        <v>1982</v>
      </c>
      <c r="H13" s="1963"/>
      <c r="I13" s="1963"/>
      <c r="J13" s="1963"/>
      <c r="K13" s="1210">
        <v>45869</v>
      </c>
      <c r="L13" s="1212" t="s">
        <v>1654</v>
      </c>
      <c r="M13" s="57"/>
      <c r="N13" s="2013"/>
      <c r="O13" s="2014"/>
      <c r="P13" s="2015"/>
    </row>
    <row r="14" spans="1:16" ht="20" customHeight="1">
      <c r="A14" s="57">
        <f t="shared" si="0"/>
        <v>13</v>
      </c>
      <c r="B14" s="1209" t="s">
        <v>222</v>
      </c>
      <c r="C14" s="1209" t="s">
        <v>168</v>
      </c>
      <c r="D14" s="57"/>
      <c r="E14" s="1210">
        <v>45870</v>
      </c>
      <c r="F14" s="314">
        <v>11.145</v>
      </c>
      <c r="G14" s="1963" t="s">
        <v>1982</v>
      </c>
      <c r="H14" s="1963"/>
      <c r="I14" s="1963"/>
      <c r="J14" s="1963"/>
      <c r="K14" s="1210">
        <v>45873</v>
      </c>
      <c r="L14" s="1212" t="s">
        <v>1583</v>
      </c>
      <c r="M14" s="57"/>
      <c r="N14" s="2013"/>
      <c r="O14" s="2014"/>
      <c r="P14" s="2015"/>
    </row>
    <row r="15" spans="1:16" ht="20" customHeight="1">
      <c r="A15" s="57">
        <f t="shared" si="0"/>
        <v>14</v>
      </c>
      <c r="B15" s="1209" t="s">
        <v>237</v>
      </c>
      <c r="C15" s="1209" t="s">
        <v>234</v>
      </c>
      <c r="D15" s="57"/>
      <c r="E15" s="1210">
        <v>45870</v>
      </c>
      <c r="F15" s="1211" t="s">
        <v>1984</v>
      </c>
      <c r="G15" s="1963" t="s">
        <v>1982</v>
      </c>
      <c r="H15" s="1963"/>
      <c r="I15" s="1963"/>
      <c r="J15" s="1963"/>
      <c r="K15" s="1210">
        <v>45877</v>
      </c>
      <c r="L15" s="1212" t="s">
        <v>1654</v>
      </c>
      <c r="M15" s="57"/>
      <c r="N15" s="2013"/>
      <c r="O15" s="2014"/>
      <c r="P15" s="2015"/>
    </row>
    <row r="16" spans="1:16" ht="20" customHeight="1">
      <c r="A16" s="57">
        <f t="shared" si="0"/>
        <v>15</v>
      </c>
      <c r="B16" s="1209" t="s">
        <v>1354</v>
      </c>
      <c r="C16" s="1209" t="s">
        <v>101</v>
      </c>
      <c r="D16" s="57"/>
      <c r="E16" s="1210">
        <v>45873</v>
      </c>
      <c r="F16" s="1211" t="s">
        <v>1985</v>
      </c>
      <c r="G16" s="1963" t="s">
        <v>1982</v>
      </c>
      <c r="H16" s="1963"/>
      <c r="I16" s="1963"/>
      <c r="J16" s="1963"/>
      <c r="K16" s="1210">
        <v>45878</v>
      </c>
      <c r="L16" s="1212" t="s">
        <v>1583</v>
      </c>
      <c r="M16" s="57"/>
      <c r="N16" s="2013"/>
      <c r="O16" s="2014"/>
      <c r="P16" s="2015"/>
    </row>
    <row r="17" spans="1:16" ht="20" customHeight="1">
      <c r="A17" s="57">
        <f t="shared" si="0"/>
        <v>16</v>
      </c>
      <c r="B17" s="1209" t="s">
        <v>245</v>
      </c>
      <c r="C17" s="1209" t="s">
        <v>234</v>
      </c>
      <c r="D17" s="57"/>
      <c r="E17" s="1210">
        <v>45877</v>
      </c>
      <c r="F17" s="1211" t="s">
        <v>1984</v>
      </c>
      <c r="G17" s="1963" t="s">
        <v>1982</v>
      </c>
      <c r="H17" s="1963"/>
      <c r="I17" s="1963"/>
      <c r="J17" s="1963"/>
      <c r="K17" s="1210">
        <v>45885</v>
      </c>
      <c r="L17" s="1212" t="s">
        <v>1654</v>
      </c>
      <c r="M17" s="57"/>
      <c r="N17" s="2013"/>
      <c r="O17" s="2014"/>
      <c r="P17" s="2015"/>
    </row>
    <row r="18" spans="1:16" ht="20" customHeight="1">
      <c r="A18" s="57">
        <f t="shared" si="0"/>
        <v>17</v>
      </c>
      <c r="B18" s="1209" t="s">
        <v>145</v>
      </c>
      <c r="C18" s="1209" t="s">
        <v>101</v>
      </c>
      <c r="D18" s="57"/>
      <c r="E18" s="1210">
        <v>45879</v>
      </c>
      <c r="F18" s="1211" t="s">
        <v>1985</v>
      </c>
      <c r="G18" s="1963" t="s">
        <v>1982</v>
      </c>
      <c r="H18" s="1963"/>
      <c r="I18" s="1963"/>
      <c r="J18" s="1963"/>
      <c r="K18" s="1210">
        <v>45885</v>
      </c>
      <c r="L18" s="1212" t="s">
        <v>1583</v>
      </c>
      <c r="M18" s="57"/>
      <c r="N18" s="2013"/>
      <c r="O18" s="2014"/>
      <c r="P18" s="2015"/>
    </row>
    <row r="19" spans="1:16" ht="20" customHeight="1">
      <c r="A19" s="57">
        <f t="shared" si="0"/>
        <v>18</v>
      </c>
      <c r="B19" s="1209" t="s">
        <v>244</v>
      </c>
      <c r="C19" s="1209" t="s">
        <v>168</v>
      </c>
      <c r="D19" s="57"/>
      <c r="E19" s="1210">
        <v>45886</v>
      </c>
      <c r="F19" s="314">
        <v>11.145</v>
      </c>
      <c r="G19" s="1963" t="s">
        <v>1982</v>
      </c>
      <c r="H19" s="1963"/>
      <c r="I19" s="1963"/>
      <c r="J19" s="1963"/>
      <c r="K19" s="1210">
        <v>45892</v>
      </c>
      <c r="L19" s="1212" t="s">
        <v>1654</v>
      </c>
      <c r="M19" s="57"/>
      <c r="N19" s="2013"/>
      <c r="O19" s="2014"/>
      <c r="P19" s="2015"/>
    </row>
    <row r="20" spans="1:16" ht="20" customHeight="1">
      <c r="A20" s="57">
        <f t="shared" si="0"/>
        <v>19</v>
      </c>
      <c r="B20" s="1209" t="s">
        <v>1657</v>
      </c>
      <c r="C20" s="1209" t="s">
        <v>111</v>
      </c>
      <c r="D20" s="57"/>
      <c r="E20" s="1210">
        <v>45886</v>
      </c>
      <c r="F20" s="1211" t="s">
        <v>1986</v>
      </c>
      <c r="G20" s="1963" t="s">
        <v>1982</v>
      </c>
      <c r="H20" s="1963"/>
      <c r="I20" s="1963"/>
      <c r="J20" s="1963"/>
      <c r="K20" s="1210">
        <v>45892</v>
      </c>
      <c r="L20" s="1212" t="s">
        <v>1583</v>
      </c>
      <c r="M20" s="57"/>
      <c r="N20" s="2013"/>
      <c r="O20" s="2014"/>
      <c r="P20" s="2015"/>
    </row>
    <row r="21" spans="1:16" ht="20" customHeight="1">
      <c r="A21" s="57">
        <f t="shared" si="0"/>
        <v>20</v>
      </c>
      <c r="B21" s="1209" t="s">
        <v>248</v>
      </c>
      <c r="C21" s="1209" t="s">
        <v>228</v>
      </c>
      <c r="D21" s="57"/>
      <c r="E21" s="1210">
        <v>45892</v>
      </c>
      <c r="F21" s="1211" t="s">
        <v>1983</v>
      </c>
      <c r="G21" s="1963" t="s">
        <v>1982</v>
      </c>
      <c r="H21" s="1963"/>
      <c r="I21" s="1963"/>
      <c r="J21" s="1963"/>
      <c r="K21" s="1210">
        <v>45897</v>
      </c>
      <c r="L21" s="1212" t="s">
        <v>1654</v>
      </c>
      <c r="M21" s="57"/>
      <c r="N21" s="2013"/>
      <c r="O21" s="2014"/>
      <c r="P21" s="2015"/>
    </row>
    <row r="22" spans="1:16" ht="20" customHeight="1">
      <c r="A22" s="57">
        <f t="shared" si="0"/>
        <v>21</v>
      </c>
      <c r="B22" s="1209" t="s">
        <v>243</v>
      </c>
      <c r="C22" s="1209" t="s">
        <v>234</v>
      </c>
      <c r="D22" s="57"/>
      <c r="E22" s="1210">
        <v>45892</v>
      </c>
      <c r="F22" s="1211" t="s">
        <v>1984</v>
      </c>
      <c r="G22" s="1963" t="s">
        <v>1982</v>
      </c>
      <c r="H22" s="1963"/>
      <c r="I22" s="1963"/>
      <c r="J22" s="1963"/>
      <c r="K22" s="1210">
        <v>45897</v>
      </c>
      <c r="L22" s="1212" t="s">
        <v>1583</v>
      </c>
      <c r="M22" s="57"/>
      <c r="N22" s="2007"/>
      <c r="O22" s="2008"/>
      <c r="P22" s="2009"/>
    </row>
    <row r="23" spans="1:16" ht="20" customHeight="1">
      <c r="A23" s="57">
        <f t="shared" si="0"/>
        <v>22</v>
      </c>
      <c r="B23" s="1209" t="s">
        <v>807</v>
      </c>
      <c r="C23" s="1209" t="s">
        <v>168</v>
      </c>
      <c r="D23" s="57"/>
      <c r="E23" s="1210">
        <v>45896</v>
      </c>
      <c r="F23" s="314">
        <v>11.145</v>
      </c>
      <c r="G23" s="1963" t="s">
        <v>1982</v>
      </c>
      <c r="H23" s="1963"/>
      <c r="I23" s="1963"/>
      <c r="J23" s="1963"/>
      <c r="K23" s="1210">
        <v>45898</v>
      </c>
      <c r="L23" s="1209" t="s">
        <v>1681</v>
      </c>
      <c r="M23" s="57">
        <v>17</v>
      </c>
      <c r="N23" s="2016"/>
      <c r="O23" s="2017"/>
      <c r="P23" s="2018"/>
    </row>
    <row r="24" spans="1:16" ht="20" customHeight="1">
      <c r="A24" s="57">
        <f t="shared" si="0"/>
        <v>23</v>
      </c>
      <c r="B24" s="1209" t="s">
        <v>255</v>
      </c>
      <c r="C24" s="1209" t="s">
        <v>168</v>
      </c>
      <c r="D24" s="57"/>
      <c r="E24" s="1210">
        <v>45898</v>
      </c>
      <c r="F24" s="314">
        <v>11.145</v>
      </c>
      <c r="G24" s="1963" t="s">
        <v>1982</v>
      </c>
      <c r="H24" s="1963"/>
      <c r="I24" s="1963"/>
      <c r="J24" s="1963"/>
      <c r="K24" s="1210">
        <v>45900</v>
      </c>
      <c r="L24" s="1212" t="s">
        <v>1583</v>
      </c>
      <c r="M24" s="57"/>
      <c r="N24" s="2013"/>
      <c r="O24" s="2014"/>
      <c r="P24" s="2015"/>
    </row>
    <row r="25" spans="1:16" ht="20" customHeight="1">
      <c r="A25" s="57">
        <f t="shared" si="0"/>
        <v>24</v>
      </c>
      <c r="B25" s="1209" t="s">
        <v>203</v>
      </c>
      <c r="C25" s="1209" t="s">
        <v>168</v>
      </c>
      <c r="D25" s="57"/>
      <c r="E25" s="1210">
        <v>45892</v>
      </c>
      <c r="F25" s="314">
        <v>11.145</v>
      </c>
      <c r="G25" s="1963" t="s">
        <v>1982</v>
      </c>
      <c r="H25" s="1963"/>
      <c r="I25" s="1963"/>
      <c r="J25" s="1963"/>
      <c r="K25" s="1210">
        <v>45902</v>
      </c>
      <c r="L25" s="1209" t="s">
        <v>1665</v>
      </c>
      <c r="M25" s="57"/>
      <c r="N25" s="1445"/>
      <c r="O25" s="1446"/>
      <c r="P25" s="1447"/>
    </row>
    <row r="26" spans="1:16" ht="20" customHeight="1">
      <c r="A26" s="57">
        <f t="shared" si="0"/>
        <v>25</v>
      </c>
      <c r="B26" s="1209" t="s">
        <v>806</v>
      </c>
      <c r="C26" s="1209" t="s">
        <v>168</v>
      </c>
      <c r="D26" s="57"/>
      <c r="E26" s="1210">
        <v>45898</v>
      </c>
      <c r="F26" s="314">
        <v>11.145</v>
      </c>
      <c r="G26" s="1963" t="s">
        <v>1982</v>
      </c>
      <c r="H26" s="1963"/>
      <c r="I26" s="1963"/>
      <c r="J26" s="1963"/>
      <c r="K26" s="1210">
        <v>45904</v>
      </c>
      <c r="L26" s="1209" t="s">
        <v>1681</v>
      </c>
      <c r="M26" s="57">
        <v>17</v>
      </c>
      <c r="N26" s="2007"/>
      <c r="O26" s="2008"/>
      <c r="P26" s="2009"/>
    </row>
    <row r="27" spans="1:16" ht="20" customHeight="1">
      <c r="A27" s="57">
        <f t="shared" si="0"/>
        <v>26</v>
      </c>
      <c r="B27" s="1209" t="s">
        <v>254</v>
      </c>
      <c r="C27" s="1209" t="s">
        <v>171</v>
      </c>
      <c r="D27" s="57"/>
      <c r="E27" s="1210">
        <v>45901</v>
      </c>
      <c r="F27" s="1211" t="s">
        <v>1981</v>
      </c>
      <c r="G27" s="1963" t="s">
        <v>1982</v>
      </c>
      <c r="H27" s="1963"/>
      <c r="I27" s="1963"/>
      <c r="J27" s="1963"/>
      <c r="K27" s="1210">
        <v>45905</v>
      </c>
      <c r="L27" s="1212" t="s">
        <v>1583</v>
      </c>
      <c r="M27" s="57"/>
      <c r="N27" s="2007"/>
      <c r="O27" s="2008"/>
      <c r="P27" s="2009"/>
    </row>
    <row r="28" spans="1:16" ht="20" customHeight="1">
      <c r="A28" s="57">
        <f t="shared" si="0"/>
        <v>27</v>
      </c>
      <c r="B28" s="1209" t="s">
        <v>789</v>
      </c>
      <c r="C28" s="1209" t="s">
        <v>171</v>
      </c>
      <c r="D28" s="57"/>
      <c r="E28" s="1210">
        <v>45896</v>
      </c>
      <c r="F28" s="1211" t="s">
        <v>1981</v>
      </c>
      <c r="G28" s="1963" t="s">
        <v>1982</v>
      </c>
      <c r="H28" s="1963"/>
      <c r="I28" s="1963"/>
      <c r="J28" s="1963"/>
      <c r="K28" s="1210">
        <v>45909</v>
      </c>
      <c r="L28" s="1209" t="s">
        <v>1682</v>
      </c>
      <c r="M28" s="57"/>
      <c r="N28" s="2007"/>
      <c r="O28" s="2008"/>
      <c r="P28" s="2009"/>
    </row>
    <row r="29" spans="1:16" ht="20" customHeight="1">
      <c r="A29" s="57">
        <f t="shared" si="0"/>
        <v>28</v>
      </c>
      <c r="B29" s="1209" t="s">
        <v>213</v>
      </c>
      <c r="C29" s="1209" t="s">
        <v>168</v>
      </c>
      <c r="D29" s="57"/>
      <c r="E29" s="1210">
        <v>45905</v>
      </c>
      <c r="F29" s="314">
        <v>11.145</v>
      </c>
      <c r="G29" s="1963" t="s">
        <v>1982</v>
      </c>
      <c r="H29" s="1963"/>
      <c r="I29" s="1963"/>
      <c r="J29" s="1963"/>
      <c r="K29" s="1210">
        <v>45909</v>
      </c>
      <c r="L29" s="1212" t="s">
        <v>1583</v>
      </c>
      <c r="M29" s="57"/>
      <c r="N29" s="2007"/>
      <c r="O29" s="2008"/>
      <c r="P29" s="2009"/>
    </row>
    <row r="30" spans="1:16" ht="20" customHeight="1">
      <c r="A30" s="57">
        <f t="shared" si="0"/>
        <v>29</v>
      </c>
      <c r="B30" s="1209" t="s">
        <v>805</v>
      </c>
      <c r="C30" s="1209" t="s">
        <v>168</v>
      </c>
      <c r="D30" s="57"/>
      <c r="E30" s="1210">
        <v>45905</v>
      </c>
      <c r="F30" s="314">
        <v>11.145</v>
      </c>
      <c r="G30" s="1963" t="s">
        <v>1982</v>
      </c>
      <c r="H30" s="1963"/>
      <c r="I30" s="1963"/>
      <c r="J30" s="1963"/>
      <c r="K30" s="1210">
        <v>45910</v>
      </c>
      <c r="L30" s="1209" t="s">
        <v>1681</v>
      </c>
      <c r="M30" s="57">
        <v>17</v>
      </c>
      <c r="N30" s="2007"/>
      <c r="O30" s="2008"/>
      <c r="P30" s="2009"/>
    </row>
    <row r="31" spans="1:16" ht="20" customHeight="1">
      <c r="A31" s="57">
        <f t="shared" si="0"/>
        <v>30</v>
      </c>
      <c r="B31" s="1209" t="s">
        <v>211</v>
      </c>
      <c r="C31" s="1209" t="s">
        <v>171</v>
      </c>
      <c r="D31" s="57"/>
      <c r="E31" s="1210">
        <v>45898</v>
      </c>
      <c r="F31" s="1211" t="s">
        <v>1981</v>
      </c>
      <c r="G31" s="1963" t="s">
        <v>1982</v>
      </c>
      <c r="H31" s="1963"/>
      <c r="I31" s="1963"/>
      <c r="J31" s="1963"/>
      <c r="K31" s="1210">
        <v>45911</v>
      </c>
      <c r="L31" s="1212" t="s">
        <v>1654</v>
      </c>
      <c r="M31" s="57"/>
      <c r="N31" s="2007"/>
      <c r="O31" s="2008"/>
      <c r="P31" s="2009"/>
    </row>
    <row r="32" spans="1:16" ht="20" customHeight="1">
      <c r="A32" s="57">
        <f t="shared" si="0"/>
        <v>31</v>
      </c>
      <c r="B32" s="1209" t="s">
        <v>1297</v>
      </c>
      <c r="C32" s="1209" t="s">
        <v>101</v>
      </c>
      <c r="D32" s="57"/>
      <c r="E32" s="1210">
        <v>45901</v>
      </c>
      <c r="F32" s="1211" t="s">
        <v>1985</v>
      </c>
      <c r="G32" s="1963" t="s">
        <v>1982</v>
      </c>
      <c r="H32" s="1963"/>
      <c r="I32" s="1963"/>
      <c r="J32" s="1963"/>
      <c r="K32" s="1210">
        <v>45911</v>
      </c>
      <c r="L32" s="1209" t="s">
        <v>1690</v>
      </c>
      <c r="M32" s="57"/>
      <c r="N32" s="2007"/>
      <c r="O32" s="2008"/>
      <c r="P32" s="2009"/>
    </row>
    <row r="33" spans="1:16" ht="20" customHeight="1">
      <c r="A33" s="57">
        <f t="shared" si="0"/>
        <v>32</v>
      </c>
      <c r="B33" s="1209" t="s">
        <v>808</v>
      </c>
      <c r="C33" s="1209" t="s">
        <v>168</v>
      </c>
      <c r="D33" s="57"/>
      <c r="E33" s="1210">
        <v>45911</v>
      </c>
      <c r="F33" s="314">
        <v>11.145</v>
      </c>
      <c r="G33" s="1963" t="s">
        <v>1982</v>
      </c>
      <c r="H33" s="1963"/>
      <c r="I33" s="1963"/>
      <c r="J33" s="1963"/>
      <c r="K33" s="1210">
        <v>45914</v>
      </c>
      <c r="L33" s="1209" t="s">
        <v>1681</v>
      </c>
      <c r="M33" s="57">
        <v>17</v>
      </c>
      <c r="N33" s="2007"/>
      <c r="O33" s="2008"/>
      <c r="P33" s="2009"/>
    </row>
    <row r="34" spans="1:16" ht="20" customHeight="1">
      <c r="A34" s="57">
        <f t="shared" si="0"/>
        <v>33</v>
      </c>
      <c r="B34" s="1209" t="s">
        <v>790</v>
      </c>
      <c r="C34" s="1209" t="s">
        <v>168</v>
      </c>
      <c r="D34" s="57"/>
      <c r="E34" s="1210">
        <v>45909</v>
      </c>
      <c r="F34" s="314">
        <v>11.145</v>
      </c>
      <c r="G34" s="1963" t="s">
        <v>1982</v>
      </c>
      <c r="H34" s="1963"/>
      <c r="I34" s="1963"/>
      <c r="J34" s="1963"/>
      <c r="K34" s="1210">
        <v>45914</v>
      </c>
      <c r="L34" s="1209" t="s">
        <v>1682</v>
      </c>
      <c r="M34" s="57"/>
      <c r="N34" s="2007"/>
      <c r="O34" s="2008"/>
      <c r="P34" s="2009"/>
    </row>
    <row r="35" spans="1:16" ht="20" customHeight="1">
      <c r="A35" s="57">
        <f t="shared" si="0"/>
        <v>34</v>
      </c>
      <c r="B35" s="1209" t="s">
        <v>378</v>
      </c>
      <c r="C35" s="1209" t="s">
        <v>228</v>
      </c>
      <c r="D35" s="57"/>
      <c r="E35" s="1210">
        <v>45909</v>
      </c>
      <c r="F35" s="1211" t="s">
        <v>1983</v>
      </c>
      <c r="G35" s="1963" t="s">
        <v>1982</v>
      </c>
      <c r="H35" s="1963"/>
      <c r="I35" s="1963"/>
      <c r="J35" s="1963"/>
      <c r="K35" s="1210">
        <v>45914</v>
      </c>
      <c r="L35" s="1212" t="s">
        <v>1583</v>
      </c>
      <c r="M35" s="57"/>
      <c r="N35" s="2007"/>
      <c r="O35" s="2008"/>
      <c r="P35" s="2009"/>
    </row>
    <row r="36" spans="1:16" ht="20" customHeight="1">
      <c r="A36" s="57">
        <f t="shared" si="0"/>
        <v>35</v>
      </c>
      <c r="B36" s="1209" t="s">
        <v>280</v>
      </c>
      <c r="C36" s="1209" t="s">
        <v>168</v>
      </c>
      <c r="D36" s="57"/>
      <c r="E36" s="1210">
        <v>45901</v>
      </c>
      <c r="F36" s="314">
        <v>11.145</v>
      </c>
      <c r="G36" s="1963" t="s">
        <v>1982</v>
      </c>
      <c r="H36" s="1963"/>
      <c r="I36" s="1963"/>
      <c r="J36" s="1963"/>
      <c r="K36" s="1210">
        <v>45915</v>
      </c>
      <c r="L36" s="1209" t="s">
        <v>1690</v>
      </c>
      <c r="M36" s="57"/>
      <c r="N36" s="2007"/>
      <c r="O36" s="2008"/>
      <c r="P36" s="2009"/>
    </row>
    <row r="37" spans="1:16" ht="20" customHeight="1">
      <c r="A37" s="57">
        <f t="shared" si="0"/>
        <v>36</v>
      </c>
      <c r="B37" s="1209" t="s">
        <v>371</v>
      </c>
      <c r="C37" s="1209" t="s">
        <v>168</v>
      </c>
      <c r="D37" s="57"/>
      <c r="E37" s="1210">
        <v>45911</v>
      </c>
      <c r="F37" s="314">
        <v>11.145</v>
      </c>
      <c r="G37" s="1963" t="s">
        <v>1982</v>
      </c>
      <c r="H37" s="1963"/>
      <c r="I37" s="1963"/>
      <c r="J37" s="1963"/>
      <c r="K37" s="1210">
        <v>45915</v>
      </c>
      <c r="L37" s="1212" t="s">
        <v>1654</v>
      </c>
      <c r="M37" s="57"/>
      <c r="N37" s="2007"/>
      <c r="O37" s="2008"/>
      <c r="P37" s="2009"/>
    </row>
    <row r="38" spans="1:16" ht="20" customHeight="1">
      <c r="A38" s="57">
        <f t="shared" si="0"/>
        <v>37</v>
      </c>
      <c r="B38" s="1209" t="s">
        <v>167</v>
      </c>
      <c r="C38" s="1209" t="s">
        <v>168</v>
      </c>
      <c r="D38" s="57"/>
      <c r="E38" s="1210">
        <v>45897</v>
      </c>
      <c r="F38" s="314">
        <v>11.145</v>
      </c>
      <c r="G38" s="1963" t="s">
        <v>1982</v>
      </c>
      <c r="H38" s="1963"/>
      <c r="I38" s="1963"/>
      <c r="J38" s="1963"/>
      <c r="K38" s="1210">
        <v>45916</v>
      </c>
      <c r="L38" s="1209" t="s">
        <v>1957</v>
      </c>
      <c r="M38" s="57">
        <v>23</v>
      </c>
      <c r="N38" s="2007"/>
      <c r="O38" s="2008"/>
      <c r="P38" s="2009"/>
    </row>
    <row r="39" spans="1:16" ht="20" customHeight="1">
      <c r="A39" s="57">
        <f t="shared" si="0"/>
        <v>38</v>
      </c>
      <c r="B39" s="1209" t="s">
        <v>809</v>
      </c>
      <c r="C39" s="1209" t="s">
        <v>168</v>
      </c>
      <c r="D39" s="57"/>
      <c r="E39" s="1210">
        <v>45914</v>
      </c>
      <c r="F39" s="314">
        <v>11.145</v>
      </c>
      <c r="G39" s="1963" t="s">
        <v>1982</v>
      </c>
      <c r="H39" s="1963"/>
      <c r="I39" s="1963"/>
      <c r="J39" s="1963"/>
      <c r="K39" s="1210">
        <v>45919</v>
      </c>
      <c r="L39" s="1209" t="s">
        <v>1681</v>
      </c>
      <c r="M39" s="57">
        <v>17</v>
      </c>
      <c r="N39" s="2007"/>
      <c r="O39" s="2008"/>
      <c r="P39" s="2009"/>
    </row>
    <row r="40" spans="1:16" ht="20" customHeight="1">
      <c r="A40" s="57">
        <f t="shared" si="0"/>
        <v>39</v>
      </c>
      <c r="B40" s="1209" t="s">
        <v>791</v>
      </c>
      <c r="C40" s="1209" t="s">
        <v>168</v>
      </c>
      <c r="D40" s="57"/>
      <c r="E40" s="1210">
        <v>45914</v>
      </c>
      <c r="F40" s="314">
        <v>11.145</v>
      </c>
      <c r="G40" s="1963" t="s">
        <v>1982</v>
      </c>
      <c r="H40" s="1963"/>
      <c r="I40" s="1963"/>
      <c r="J40" s="1963"/>
      <c r="K40" s="1210">
        <v>45919</v>
      </c>
      <c r="L40" s="1209" t="s">
        <v>1682</v>
      </c>
      <c r="M40" s="57"/>
      <c r="N40" s="2007"/>
      <c r="O40" s="2008"/>
      <c r="P40" s="2009"/>
    </row>
    <row r="41" spans="1:16" ht="20" customHeight="1">
      <c r="A41" s="57">
        <f t="shared" si="0"/>
        <v>40</v>
      </c>
      <c r="B41" s="1209" t="s">
        <v>784</v>
      </c>
      <c r="C41" s="1209" t="s">
        <v>171</v>
      </c>
      <c r="D41" s="57"/>
      <c r="E41" s="1210">
        <v>45911</v>
      </c>
      <c r="F41" s="1211" t="s">
        <v>1981</v>
      </c>
      <c r="G41" s="1963" t="s">
        <v>1982</v>
      </c>
      <c r="H41" s="1963"/>
      <c r="I41" s="1963"/>
      <c r="J41" s="1963"/>
      <c r="K41" s="1210">
        <v>45917</v>
      </c>
      <c r="L41" s="1475" t="s">
        <v>1974</v>
      </c>
      <c r="M41" s="57">
        <v>26</v>
      </c>
      <c r="N41" s="2010"/>
      <c r="O41" s="2011"/>
      <c r="P41" s="2012"/>
    </row>
    <row r="42" spans="1:16" ht="20" customHeight="1">
      <c r="A42" s="57">
        <f t="shared" si="0"/>
        <v>41</v>
      </c>
      <c r="B42" s="1209" t="s">
        <v>783</v>
      </c>
      <c r="C42" s="1209" t="s">
        <v>171</v>
      </c>
      <c r="D42" s="57"/>
      <c r="E42" s="1210">
        <v>45911</v>
      </c>
      <c r="F42" s="1211" t="s">
        <v>1981</v>
      </c>
      <c r="G42" s="1963" t="s">
        <v>1982</v>
      </c>
      <c r="H42" s="1963"/>
      <c r="I42" s="1963"/>
      <c r="J42" s="1963"/>
      <c r="K42" s="1210">
        <v>45917</v>
      </c>
      <c r="L42" s="1209" t="s">
        <v>1705</v>
      </c>
      <c r="M42" s="57">
        <v>26</v>
      </c>
      <c r="N42" s="2004"/>
      <c r="O42" s="2005"/>
      <c r="P42" s="2006"/>
    </row>
    <row r="43" spans="1:16" ht="20" customHeight="1">
      <c r="A43" s="57">
        <f t="shared" si="0"/>
        <v>42</v>
      </c>
      <c r="B43" s="1209" t="s">
        <v>781</v>
      </c>
      <c r="C43" s="1209" t="s">
        <v>168</v>
      </c>
      <c r="D43" s="57"/>
      <c r="E43" s="1210">
        <v>45918</v>
      </c>
      <c r="F43" s="314">
        <v>11.145</v>
      </c>
      <c r="G43" s="1963" t="s">
        <v>1982</v>
      </c>
      <c r="H43" s="1963"/>
      <c r="I43" s="1963"/>
      <c r="J43" s="1963"/>
      <c r="K43" s="1210">
        <v>45920</v>
      </c>
      <c r="L43" s="1475" t="s">
        <v>1974</v>
      </c>
      <c r="M43" s="57">
        <v>26</v>
      </c>
      <c r="N43" s="2004"/>
      <c r="O43" s="2005"/>
      <c r="P43" s="2006"/>
    </row>
    <row r="44" spans="1:16" ht="20" customHeight="1">
      <c r="A44" s="57">
        <f t="shared" si="0"/>
        <v>43</v>
      </c>
      <c r="B44" s="1209" t="s">
        <v>785</v>
      </c>
      <c r="C44" s="1209" t="s">
        <v>168</v>
      </c>
      <c r="D44" s="57"/>
      <c r="E44" s="1210">
        <v>45918</v>
      </c>
      <c r="F44" s="314">
        <v>11.145</v>
      </c>
      <c r="G44" s="1963" t="s">
        <v>1982</v>
      </c>
      <c r="H44" s="1963"/>
      <c r="I44" s="1963"/>
      <c r="J44" s="1963"/>
      <c r="K44" s="1210">
        <v>45920</v>
      </c>
      <c r="L44" s="1209" t="s">
        <v>1705</v>
      </c>
      <c r="M44" s="57">
        <v>26</v>
      </c>
      <c r="N44" s="2004"/>
      <c r="O44" s="2005"/>
      <c r="P44" s="2006"/>
    </row>
    <row r="45" spans="1:16" ht="20" customHeight="1">
      <c r="A45" s="57">
        <f t="shared" si="0"/>
        <v>44</v>
      </c>
      <c r="B45" s="1209" t="s">
        <v>404</v>
      </c>
      <c r="C45" s="1209" t="s">
        <v>171</v>
      </c>
      <c r="D45" s="57"/>
      <c r="E45" s="1210">
        <v>45911</v>
      </c>
      <c r="F45" s="1211" t="s">
        <v>1981</v>
      </c>
      <c r="G45" s="1963" t="s">
        <v>1982</v>
      </c>
      <c r="H45" s="1963"/>
      <c r="I45" s="1963"/>
      <c r="J45" s="1963"/>
      <c r="K45" s="1210">
        <v>45921</v>
      </c>
      <c r="L45" s="1209" t="s">
        <v>1691</v>
      </c>
      <c r="M45" s="57"/>
      <c r="N45" s="2001"/>
      <c r="O45" s="2002"/>
      <c r="P45" s="2003"/>
    </row>
    <row r="46" spans="1:16" ht="20" customHeight="1">
      <c r="A46" s="57">
        <f t="shared" si="0"/>
        <v>45</v>
      </c>
      <c r="B46" s="1209" t="s">
        <v>1307</v>
      </c>
      <c r="C46" s="1209" t="s">
        <v>101</v>
      </c>
      <c r="D46" s="57"/>
      <c r="E46" s="1210">
        <v>45914</v>
      </c>
      <c r="F46" s="1211" t="s">
        <v>1985</v>
      </c>
      <c r="G46" s="1963" t="s">
        <v>1982</v>
      </c>
      <c r="H46" s="1963"/>
      <c r="I46" s="1963"/>
      <c r="J46" s="1963"/>
      <c r="K46" s="1210">
        <v>45921</v>
      </c>
      <c r="L46" s="1212" t="s">
        <v>1583</v>
      </c>
      <c r="M46" s="57"/>
      <c r="N46" s="2001"/>
      <c r="O46" s="2002"/>
      <c r="P46" s="2003"/>
    </row>
    <row r="47" spans="1:16" ht="20" customHeight="1">
      <c r="A47" s="57">
        <f t="shared" si="0"/>
        <v>46</v>
      </c>
      <c r="B47" s="1209" t="s">
        <v>169</v>
      </c>
      <c r="C47" s="1209" t="s">
        <v>168</v>
      </c>
      <c r="D47" s="57"/>
      <c r="E47" s="1210">
        <v>45917</v>
      </c>
      <c r="F47" s="314">
        <v>11.145</v>
      </c>
      <c r="G47" s="1963" t="s">
        <v>1982</v>
      </c>
      <c r="H47" s="1963"/>
      <c r="I47" s="1963"/>
      <c r="J47" s="1963"/>
      <c r="K47" s="1210">
        <v>45922</v>
      </c>
      <c r="L47" s="1209" t="s">
        <v>1957</v>
      </c>
      <c r="M47" s="57">
        <v>23</v>
      </c>
      <c r="N47" s="2001"/>
      <c r="O47" s="2002"/>
      <c r="P47" s="2003"/>
    </row>
    <row r="48" spans="1:16" ht="20" customHeight="1">
      <c r="A48" s="57">
        <f t="shared" si="0"/>
        <v>47</v>
      </c>
      <c r="B48" s="1209" t="s">
        <v>782</v>
      </c>
      <c r="C48" s="1209" t="s">
        <v>171</v>
      </c>
      <c r="D48" s="57"/>
      <c r="E48" s="1210">
        <v>45921</v>
      </c>
      <c r="F48" s="1211" t="s">
        <v>1981</v>
      </c>
      <c r="G48" s="1963" t="s">
        <v>1982</v>
      </c>
      <c r="H48" s="1963"/>
      <c r="I48" s="1963"/>
      <c r="J48" s="1963"/>
      <c r="K48" s="1210">
        <v>45923</v>
      </c>
      <c r="L48" s="1475" t="s">
        <v>1974</v>
      </c>
      <c r="M48" s="57">
        <v>26</v>
      </c>
      <c r="N48" s="2001"/>
      <c r="O48" s="2002"/>
      <c r="P48" s="2003"/>
    </row>
    <row r="49" spans="1:16" ht="20" customHeight="1">
      <c r="A49" s="57">
        <f t="shared" si="0"/>
        <v>48</v>
      </c>
      <c r="B49" s="1209" t="s">
        <v>786</v>
      </c>
      <c r="C49" s="1209" t="s">
        <v>228</v>
      </c>
      <c r="D49" s="57"/>
      <c r="E49" s="1210">
        <v>45921</v>
      </c>
      <c r="F49" s="1211" t="s">
        <v>1983</v>
      </c>
      <c r="G49" s="1963" t="s">
        <v>1982</v>
      </c>
      <c r="H49" s="1963"/>
      <c r="I49" s="1963"/>
      <c r="J49" s="1963"/>
      <c r="K49" s="1210">
        <v>45923</v>
      </c>
      <c r="L49" s="1209" t="s">
        <v>1705</v>
      </c>
      <c r="M49" s="57">
        <v>26</v>
      </c>
      <c r="N49" s="2001"/>
      <c r="O49" s="2002"/>
      <c r="P49" s="2003"/>
    </row>
    <row r="50" spans="1:16" ht="20" customHeight="1">
      <c r="A50" s="57">
        <f t="shared" si="0"/>
        <v>49</v>
      </c>
      <c r="B50" s="1209" t="s">
        <v>810</v>
      </c>
      <c r="C50" s="1209" t="s">
        <v>168</v>
      </c>
      <c r="D50" s="57"/>
      <c r="E50" s="1210">
        <v>45920</v>
      </c>
      <c r="F50" s="314">
        <v>11.145</v>
      </c>
      <c r="G50" s="1963" t="s">
        <v>1982</v>
      </c>
      <c r="H50" s="1963"/>
      <c r="I50" s="1963"/>
      <c r="J50" s="1963"/>
      <c r="K50" s="1210">
        <v>45923</v>
      </c>
      <c r="L50" s="1209" t="s">
        <v>1681</v>
      </c>
      <c r="M50" s="57">
        <v>17</v>
      </c>
      <c r="N50" s="1988"/>
      <c r="O50" s="1989"/>
      <c r="P50" s="1990"/>
    </row>
    <row r="51" spans="1:16" ht="20" customHeight="1">
      <c r="A51" s="57">
        <f t="shared" si="0"/>
        <v>50</v>
      </c>
      <c r="B51" s="1209" t="s">
        <v>155</v>
      </c>
      <c r="C51" s="1209" t="s">
        <v>168</v>
      </c>
      <c r="D51" s="57"/>
      <c r="E51" s="1210">
        <v>45915</v>
      </c>
      <c r="F51" s="314">
        <v>11.145</v>
      </c>
      <c r="G51" s="1963" t="s">
        <v>1982</v>
      </c>
      <c r="H51" s="1963"/>
      <c r="I51" s="1963"/>
      <c r="J51" s="1963"/>
      <c r="K51" s="1210">
        <v>45924</v>
      </c>
      <c r="L51" s="1209" t="s">
        <v>1690</v>
      </c>
      <c r="M51" s="57"/>
      <c r="N51" s="1988"/>
      <c r="O51" s="1989"/>
      <c r="P51" s="1990"/>
    </row>
    <row r="52" spans="1:16" ht="20" customHeight="1">
      <c r="A52" s="57">
        <f t="shared" si="0"/>
        <v>51</v>
      </c>
      <c r="B52" s="1209" t="s">
        <v>449</v>
      </c>
      <c r="C52" s="1209" t="s">
        <v>234</v>
      </c>
      <c r="D52" s="57"/>
      <c r="E52" s="1210">
        <v>45924</v>
      </c>
      <c r="F52" s="1211" t="s">
        <v>1984</v>
      </c>
      <c r="G52" s="1963" t="s">
        <v>1982</v>
      </c>
      <c r="H52" s="1963"/>
      <c r="I52" s="1963"/>
      <c r="J52" s="1963"/>
      <c r="K52" s="1210">
        <v>45926</v>
      </c>
      <c r="L52" s="1212" t="s">
        <v>1583</v>
      </c>
      <c r="M52" s="57"/>
      <c r="N52" s="1988"/>
      <c r="O52" s="1989"/>
      <c r="P52" s="1990"/>
    </row>
    <row r="53" spans="1:16" ht="20" customHeight="1">
      <c r="A53" s="57">
        <f t="shared" si="0"/>
        <v>52</v>
      </c>
      <c r="B53" s="1209" t="s">
        <v>780</v>
      </c>
      <c r="C53" s="1209" t="s">
        <v>228</v>
      </c>
      <c r="D53" s="57"/>
      <c r="E53" s="1210">
        <v>45922</v>
      </c>
      <c r="F53" s="1211" t="s">
        <v>1983</v>
      </c>
      <c r="G53" s="1963" t="s">
        <v>1982</v>
      </c>
      <c r="H53" s="1963"/>
      <c r="I53" s="1963"/>
      <c r="J53" s="1963"/>
      <c r="K53" s="1210">
        <v>45927</v>
      </c>
      <c r="L53" s="1209" t="s">
        <v>1705</v>
      </c>
      <c r="M53" s="57">
        <v>26</v>
      </c>
      <c r="N53" s="1988"/>
      <c r="O53" s="1989"/>
      <c r="P53" s="1990"/>
    </row>
    <row r="54" spans="1:16" ht="20" customHeight="1">
      <c r="A54" s="57">
        <f t="shared" si="0"/>
        <v>53</v>
      </c>
      <c r="B54" s="1209" t="s">
        <v>777</v>
      </c>
      <c r="C54" s="1209" t="s">
        <v>228</v>
      </c>
      <c r="D54" s="57"/>
      <c r="E54" s="1210">
        <v>45924</v>
      </c>
      <c r="F54" s="1211" t="s">
        <v>1983</v>
      </c>
      <c r="G54" s="1963" t="s">
        <v>1982</v>
      </c>
      <c r="H54" s="1963"/>
      <c r="I54" s="1963"/>
      <c r="J54" s="1963"/>
      <c r="K54" s="1210">
        <v>45927</v>
      </c>
      <c r="L54" s="1475" t="s">
        <v>1974</v>
      </c>
      <c r="M54" s="57">
        <v>26</v>
      </c>
      <c r="N54" s="1988"/>
      <c r="O54" s="1989"/>
      <c r="P54" s="1990"/>
    </row>
    <row r="55" spans="1:16" ht="20" customHeight="1">
      <c r="A55" s="57">
        <f t="shared" si="0"/>
        <v>54</v>
      </c>
      <c r="B55" s="1209" t="s">
        <v>1351</v>
      </c>
      <c r="C55" s="1209" t="s">
        <v>171</v>
      </c>
      <c r="D55" s="57"/>
      <c r="E55" s="1210">
        <v>45924</v>
      </c>
      <c r="F55" s="1211" t="s">
        <v>1981</v>
      </c>
      <c r="G55" s="1963" t="s">
        <v>1982</v>
      </c>
      <c r="H55" s="1963"/>
      <c r="I55" s="1963"/>
      <c r="J55" s="1963"/>
      <c r="K55" s="1210">
        <v>45927</v>
      </c>
      <c r="L55" s="1209" t="s">
        <v>1681</v>
      </c>
      <c r="M55" s="57">
        <v>17</v>
      </c>
      <c r="N55" s="1988"/>
      <c r="O55" s="1989"/>
      <c r="P55" s="1990"/>
    </row>
    <row r="56" spans="1:16" ht="20" customHeight="1">
      <c r="A56" s="57">
        <f t="shared" si="0"/>
        <v>55</v>
      </c>
      <c r="B56" s="1209" t="s">
        <v>249</v>
      </c>
      <c r="C56" s="1209" t="s">
        <v>228</v>
      </c>
      <c r="D56" s="57"/>
      <c r="E56" s="1210">
        <v>45919</v>
      </c>
      <c r="F56" s="1211" t="s">
        <v>1983</v>
      </c>
      <c r="G56" s="1963" t="s">
        <v>1982</v>
      </c>
      <c r="H56" s="1963"/>
      <c r="I56" s="1963"/>
      <c r="J56" s="1963"/>
      <c r="K56" s="1210">
        <v>45927</v>
      </c>
      <c r="L56" s="1209" t="s">
        <v>1654</v>
      </c>
      <c r="M56" s="57"/>
      <c r="N56" s="1988"/>
      <c r="O56" s="1989"/>
      <c r="P56" s="1990"/>
    </row>
    <row r="57" spans="1:16" ht="20" customHeight="1">
      <c r="A57" s="57">
        <f t="shared" si="0"/>
        <v>56</v>
      </c>
      <c r="B57" s="1209" t="s">
        <v>454</v>
      </c>
      <c r="C57" s="1209" t="s">
        <v>168</v>
      </c>
      <c r="D57" s="57"/>
      <c r="E57" s="1210">
        <v>45927</v>
      </c>
      <c r="F57" s="314">
        <v>11.145</v>
      </c>
      <c r="G57" s="1963" t="s">
        <v>1982</v>
      </c>
      <c r="H57" s="1963"/>
      <c r="I57" s="1963"/>
      <c r="J57" s="1963"/>
      <c r="K57" s="1210">
        <v>45929</v>
      </c>
      <c r="L57" s="1212" t="s">
        <v>1583</v>
      </c>
      <c r="M57" s="57"/>
      <c r="N57" s="1988"/>
      <c r="O57" s="1989"/>
      <c r="P57" s="1990"/>
    </row>
    <row r="58" spans="1:16" ht="20" customHeight="1">
      <c r="A58" s="57">
        <f t="shared" si="0"/>
        <v>57</v>
      </c>
      <c r="B58" s="1209" t="s">
        <v>751</v>
      </c>
      <c r="C58" s="1209" t="s">
        <v>171</v>
      </c>
      <c r="D58" s="57"/>
      <c r="E58" s="1210">
        <v>45923</v>
      </c>
      <c r="F58" s="1211" t="s">
        <v>1981</v>
      </c>
      <c r="G58" s="1963" t="s">
        <v>1982</v>
      </c>
      <c r="H58" s="1963"/>
      <c r="I58" s="1963"/>
      <c r="J58" s="1963"/>
      <c r="K58" s="1210">
        <v>45929</v>
      </c>
      <c r="L58" s="1209" t="s">
        <v>1957</v>
      </c>
      <c r="M58" s="57">
        <v>23</v>
      </c>
      <c r="N58" s="1988"/>
      <c r="O58" s="1989"/>
      <c r="P58" s="1990"/>
    </row>
    <row r="59" spans="1:16" ht="20" customHeight="1">
      <c r="A59" s="57">
        <f t="shared" si="0"/>
        <v>58</v>
      </c>
      <c r="B59" s="1209" t="s">
        <v>1352</v>
      </c>
      <c r="C59" s="1209" t="s">
        <v>168</v>
      </c>
      <c r="D59" s="57"/>
      <c r="E59" s="1210">
        <v>45927</v>
      </c>
      <c r="F59" s="314">
        <v>11.145</v>
      </c>
      <c r="G59" s="1963" t="s">
        <v>1982</v>
      </c>
      <c r="H59" s="1963"/>
      <c r="I59" s="1963"/>
      <c r="J59" s="1963"/>
      <c r="K59" s="1210">
        <v>45930</v>
      </c>
      <c r="L59" s="1209" t="s">
        <v>1681</v>
      </c>
      <c r="M59" s="57">
        <v>17</v>
      </c>
      <c r="N59" s="1988"/>
      <c r="O59" s="1989"/>
      <c r="P59" s="1990"/>
    </row>
    <row r="60" spans="1:16" ht="20" customHeight="1">
      <c r="A60" s="57">
        <f t="shared" si="0"/>
        <v>59</v>
      </c>
      <c r="B60" s="1209" t="s">
        <v>792</v>
      </c>
      <c r="C60" s="1209" t="s">
        <v>171</v>
      </c>
      <c r="D60" s="57"/>
      <c r="E60" s="1210">
        <v>45920</v>
      </c>
      <c r="F60" s="1211" t="s">
        <v>1981</v>
      </c>
      <c r="G60" s="1963" t="s">
        <v>1982</v>
      </c>
      <c r="H60" s="1963"/>
      <c r="I60" s="1963"/>
      <c r="J60" s="1963"/>
      <c r="K60" s="1210">
        <v>45930</v>
      </c>
      <c r="L60" s="1209" t="s">
        <v>1827</v>
      </c>
      <c r="M60" s="57"/>
      <c r="N60" s="1988"/>
      <c r="O60" s="1989"/>
      <c r="P60" s="1990"/>
    </row>
    <row r="61" spans="1:16" ht="20" customHeight="1">
      <c r="A61" s="57">
        <f t="shared" si="0"/>
        <v>60</v>
      </c>
      <c r="B61" s="1209" t="s">
        <v>776</v>
      </c>
      <c r="C61" s="1209" t="s">
        <v>168</v>
      </c>
      <c r="D61" s="57"/>
      <c r="E61" s="1210">
        <v>45927</v>
      </c>
      <c r="F61" s="314">
        <v>11.145</v>
      </c>
      <c r="G61" s="1963" t="s">
        <v>1982</v>
      </c>
      <c r="H61" s="1963"/>
      <c r="I61" s="1963"/>
      <c r="J61" s="1963"/>
      <c r="K61" s="1210">
        <v>45930</v>
      </c>
      <c r="L61" s="1475" t="s">
        <v>1974</v>
      </c>
      <c r="M61" s="57">
        <v>26</v>
      </c>
      <c r="N61" s="1988"/>
      <c r="O61" s="1989"/>
      <c r="P61" s="1990"/>
    </row>
    <row r="62" spans="1:16" s="806" customFormat="1" ht="20" customHeight="1">
      <c r="A62" s="57">
        <f t="shared" si="0"/>
        <v>61</v>
      </c>
      <c r="B62" s="1209" t="s">
        <v>1618</v>
      </c>
      <c r="C62" s="1209" t="s">
        <v>123</v>
      </c>
      <c r="D62" s="1213"/>
      <c r="E62" s="1210">
        <v>45927</v>
      </c>
      <c r="F62" s="1214" t="s">
        <v>1987</v>
      </c>
      <c r="G62" s="1997" t="s">
        <v>1982</v>
      </c>
      <c r="H62" s="1997"/>
      <c r="I62" s="1997"/>
      <c r="J62" s="1997"/>
      <c r="K62" s="1210">
        <v>45930</v>
      </c>
      <c r="L62" s="1209" t="s">
        <v>1705</v>
      </c>
      <c r="M62" s="57">
        <v>26</v>
      </c>
      <c r="N62" s="1998"/>
      <c r="O62" s="1999"/>
      <c r="P62" s="2000"/>
    </row>
    <row r="63" spans="1:16" ht="20" customHeight="1">
      <c r="A63" s="57">
        <f t="shared" si="0"/>
        <v>62</v>
      </c>
      <c r="B63" s="1209" t="s">
        <v>275</v>
      </c>
      <c r="C63" s="1209" t="s">
        <v>168</v>
      </c>
      <c r="D63" s="57"/>
      <c r="E63" s="1210">
        <v>45923</v>
      </c>
      <c r="F63" s="314">
        <v>11.145</v>
      </c>
      <c r="G63" s="1963" t="s">
        <v>1982</v>
      </c>
      <c r="H63" s="1963"/>
      <c r="I63" s="1963"/>
      <c r="J63" s="1963"/>
      <c r="K63" s="1210">
        <v>45931</v>
      </c>
      <c r="L63" s="1209" t="s">
        <v>1691</v>
      </c>
      <c r="M63" s="57"/>
      <c r="N63" s="1988"/>
      <c r="O63" s="1989"/>
      <c r="P63" s="1990"/>
    </row>
    <row r="64" spans="1:16" ht="20" customHeight="1">
      <c r="A64" s="57">
        <f t="shared" si="0"/>
        <v>63</v>
      </c>
      <c r="B64" s="1209" t="s">
        <v>794</v>
      </c>
      <c r="C64" s="1209" t="s">
        <v>171</v>
      </c>
      <c r="D64" s="57"/>
      <c r="E64" s="1210">
        <v>45930</v>
      </c>
      <c r="F64" s="1211" t="s">
        <v>1981</v>
      </c>
      <c r="G64" s="1963" t="s">
        <v>1982</v>
      </c>
      <c r="H64" s="1963"/>
      <c r="I64" s="1963"/>
      <c r="J64" s="1963"/>
      <c r="K64" s="1210">
        <v>45933</v>
      </c>
      <c r="L64" s="1209" t="s">
        <v>1827</v>
      </c>
      <c r="M64" s="57"/>
      <c r="N64" s="1988"/>
      <c r="O64" s="1989"/>
      <c r="P64" s="1990"/>
    </row>
    <row r="65" spans="1:16" ht="20" customHeight="1">
      <c r="A65" s="57">
        <f t="shared" si="0"/>
        <v>64</v>
      </c>
      <c r="B65" s="1209" t="s">
        <v>802</v>
      </c>
      <c r="C65" s="1209" t="s">
        <v>168</v>
      </c>
      <c r="D65" s="57"/>
      <c r="E65" s="1210">
        <v>45930</v>
      </c>
      <c r="F65" s="314">
        <v>11.145</v>
      </c>
      <c r="G65" s="1963" t="s">
        <v>1982</v>
      </c>
      <c r="H65" s="1963"/>
      <c r="I65" s="1963"/>
      <c r="J65" s="1963"/>
      <c r="K65" s="1210">
        <v>45933</v>
      </c>
      <c r="L65" s="1209" t="s">
        <v>1681</v>
      </c>
      <c r="M65" s="57">
        <v>17</v>
      </c>
      <c r="N65" s="1994"/>
      <c r="O65" s="1995"/>
      <c r="P65" s="1996"/>
    </row>
    <row r="66" spans="1:16" ht="20" customHeight="1">
      <c r="A66" s="57">
        <f t="shared" si="0"/>
        <v>65</v>
      </c>
      <c r="B66" s="1209" t="s">
        <v>752</v>
      </c>
      <c r="C66" s="1209" t="s">
        <v>168</v>
      </c>
      <c r="D66" s="57"/>
      <c r="E66" s="1210">
        <v>45929</v>
      </c>
      <c r="F66" s="314">
        <v>11.145</v>
      </c>
      <c r="G66" s="1963" t="s">
        <v>1982</v>
      </c>
      <c r="H66" s="1963"/>
      <c r="I66" s="1963"/>
      <c r="J66" s="1963"/>
      <c r="K66" s="1210">
        <v>45935</v>
      </c>
      <c r="L66" s="1209" t="s">
        <v>1957</v>
      </c>
      <c r="M66" s="57">
        <v>23</v>
      </c>
      <c r="N66" s="1994"/>
      <c r="O66" s="1995"/>
      <c r="P66" s="1996"/>
    </row>
    <row r="67" spans="1:16" ht="20" customHeight="1">
      <c r="A67" s="57">
        <f t="shared" si="0"/>
        <v>66</v>
      </c>
      <c r="B67" s="1209" t="s">
        <v>795</v>
      </c>
      <c r="C67" s="1209" t="s">
        <v>168</v>
      </c>
      <c r="D67" s="57"/>
      <c r="E67" s="1210">
        <v>45933</v>
      </c>
      <c r="F67" s="314">
        <v>11.145</v>
      </c>
      <c r="G67" s="1963" t="s">
        <v>1982</v>
      </c>
      <c r="H67" s="1963"/>
      <c r="I67" s="1963"/>
      <c r="J67" s="1963"/>
      <c r="K67" s="1210">
        <v>45935</v>
      </c>
      <c r="L67" s="1209" t="s">
        <v>1827</v>
      </c>
      <c r="M67" s="57"/>
      <c r="N67" s="1988"/>
      <c r="O67" s="1989"/>
      <c r="P67" s="1990"/>
    </row>
    <row r="68" spans="1:16" ht="20" customHeight="1">
      <c r="A68" s="57">
        <f t="shared" ref="A68:A131" si="1">A67+1</f>
        <v>67</v>
      </c>
      <c r="B68" s="1209" t="s">
        <v>1642</v>
      </c>
      <c r="C68" s="1209" t="s">
        <v>111</v>
      </c>
      <c r="D68" s="57"/>
      <c r="E68" s="1210">
        <v>45930</v>
      </c>
      <c r="F68" s="1211" t="s">
        <v>1986</v>
      </c>
      <c r="G68" s="1963" t="s">
        <v>1982</v>
      </c>
      <c r="H68" s="1963"/>
      <c r="I68" s="1963"/>
      <c r="J68" s="1963"/>
      <c r="K68" s="1210">
        <v>45937</v>
      </c>
      <c r="L68" s="1212" t="s">
        <v>1583</v>
      </c>
      <c r="M68" s="57"/>
      <c r="N68" s="1988"/>
      <c r="O68" s="1989"/>
      <c r="P68" s="1990"/>
    </row>
    <row r="69" spans="1:16" ht="20" customHeight="1">
      <c r="A69" s="57">
        <f t="shared" si="1"/>
        <v>68</v>
      </c>
      <c r="B69" s="1209" t="s">
        <v>1601</v>
      </c>
      <c r="C69" s="1209" t="s">
        <v>123</v>
      </c>
      <c r="D69" s="57"/>
      <c r="E69" s="1210">
        <v>45931</v>
      </c>
      <c r="F69" s="1214" t="s">
        <v>1987</v>
      </c>
      <c r="G69" s="1963" t="s">
        <v>1982</v>
      </c>
      <c r="H69" s="1963"/>
      <c r="I69" s="1963"/>
      <c r="J69" s="1963"/>
      <c r="K69" s="1210">
        <v>45937</v>
      </c>
      <c r="L69" s="1475" t="s">
        <v>1974</v>
      </c>
      <c r="M69" s="57">
        <v>26</v>
      </c>
      <c r="N69" s="1988"/>
      <c r="O69" s="1989"/>
      <c r="P69" s="1990"/>
    </row>
    <row r="70" spans="1:16" ht="20" customHeight="1">
      <c r="A70" s="57">
        <f t="shared" si="1"/>
        <v>69</v>
      </c>
      <c r="B70" s="1209" t="s">
        <v>176</v>
      </c>
      <c r="C70" s="1209" t="s">
        <v>178</v>
      </c>
      <c r="D70" s="57"/>
      <c r="E70" s="1210">
        <v>45931</v>
      </c>
      <c r="F70" s="1211" t="s">
        <v>1988</v>
      </c>
      <c r="G70" s="1963" t="s">
        <v>1982</v>
      </c>
      <c r="H70" s="1963"/>
      <c r="I70" s="1963"/>
      <c r="J70" s="1963"/>
      <c r="K70" s="1210">
        <v>45938</v>
      </c>
      <c r="L70" s="1209" t="s">
        <v>1705</v>
      </c>
      <c r="M70" s="57">
        <v>26</v>
      </c>
      <c r="N70" s="1988"/>
      <c r="O70" s="1989"/>
      <c r="P70" s="1990"/>
    </row>
    <row r="71" spans="1:16" ht="20" customHeight="1">
      <c r="A71" s="57">
        <f t="shared" si="1"/>
        <v>70</v>
      </c>
      <c r="B71" s="1209" t="s">
        <v>1555</v>
      </c>
      <c r="C71" s="1209" t="s">
        <v>101</v>
      </c>
      <c r="D71" s="57"/>
      <c r="E71" s="1210">
        <v>45935</v>
      </c>
      <c r="F71" s="1211" t="s">
        <v>1985</v>
      </c>
      <c r="G71" s="1963" t="s">
        <v>1982</v>
      </c>
      <c r="H71" s="1963"/>
      <c r="I71" s="1963"/>
      <c r="J71" s="1963"/>
      <c r="K71" s="1210">
        <v>45940</v>
      </c>
      <c r="L71" s="1209" t="s">
        <v>1827</v>
      </c>
      <c r="M71" s="57"/>
      <c r="N71" s="1988"/>
      <c r="O71" s="1989"/>
      <c r="P71" s="1990"/>
    </row>
    <row r="72" spans="1:16" ht="20" customHeight="1">
      <c r="A72" s="57">
        <f t="shared" si="1"/>
        <v>71</v>
      </c>
      <c r="B72" s="1209" t="s">
        <v>773</v>
      </c>
      <c r="C72" s="1209" t="s">
        <v>171</v>
      </c>
      <c r="D72" s="57"/>
      <c r="E72" s="1210">
        <v>45938</v>
      </c>
      <c r="F72" s="1211" t="s">
        <v>1981</v>
      </c>
      <c r="G72" s="1963" t="s">
        <v>1982</v>
      </c>
      <c r="H72" s="1963"/>
      <c r="I72" s="1963"/>
      <c r="J72" s="1963"/>
      <c r="K72" s="1210">
        <v>45940</v>
      </c>
      <c r="L72" s="1475" t="s">
        <v>1974</v>
      </c>
      <c r="M72" s="57">
        <v>26</v>
      </c>
      <c r="N72" s="1988"/>
      <c r="O72" s="1989"/>
      <c r="P72" s="1990"/>
    </row>
    <row r="73" spans="1:16" ht="20" customHeight="1">
      <c r="A73" s="57">
        <f t="shared" si="1"/>
        <v>72</v>
      </c>
      <c r="B73" s="1209" t="s">
        <v>1661</v>
      </c>
      <c r="C73" s="1209" t="s">
        <v>111</v>
      </c>
      <c r="D73" s="57"/>
      <c r="E73" s="1210">
        <v>45933</v>
      </c>
      <c r="F73" s="1211" t="s">
        <v>1986</v>
      </c>
      <c r="G73" s="1963" t="s">
        <v>1982</v>
      </c>
      <c r="H73" s="1963"/>
      <c r="I73" s="1963"/>
      <c r="J73" s="1963"/>
      <c r="K73" s="1210">
        <v>45940</v>
      </c>
      <c r="L73" s="1209" t="s">
        <v>1681</v>
      </c>
      <c r="M73" s="57">
        <v>17</v>
      </c>
      <c r="N73" s="1988"/>
      <c r="O73" s="1989"/>
      <c r="P73" s="1990"/>
    </row>
    <row r="74" spans="1:16" ht="20" customHeight="1">
      <c r="A74" s="57">
        <f t="shared" si="1"/>
        <v>73</v>
      </c>
      <c r="B74" s="1209" t="s">
        <v>753</v>
      </c>
      <c r="C74" s="1209" t="s">
        <v>228</v>
      </c>
      <c r="D74" s="57"/>
      <c r="E74" s="1210">
        <v>45935</v>
      </c>
      <c r="F74" s="1211" t="s">
        <v>1983</v>
      </c>
      <c r="G74" s="1963" t="s">
        <v>1982</v>
      </c>
      <c r="H74" s="1963"/>
      <c r="I74" s="1963"/>
      <c r="J74" s="1963"/>
      <c r="K74" s="1210">
        <v>45941</v>
      </c>
      <c r="L74" s="1209" t="s">
        <v>1957</v>
      </c>
      <c r="M74" s="57">
        <v>23</v>
      </c>
      <c r="N74" s="1988"/>
      <c r="O74" s="1989"/>
      <c r="P74" s="1990"/>
    </row>
    <row r="75" spans="1:16" ht="20" customHeight="1">
      <c r="A75" s="57">
        <f t="shared" si="1"/>
        <v>74</v>
      </c>
      <c r="B75" s="1209" t="s">
        <v>774</v>
      </c>
      <c r="C75" s="1209" t="s">
        <v>171</v>
      </c>
      <c r="D75" s="57"/>
      <c r="E75" s="1210">
        <v>45940</v>
      </c>
      <c r="F75" s="1211" t="s">
        <v>1981</v>
      </c>
      <c r="G75" s="1963" t="s">
        <v>1982</v>
      </c>
      <c r="H75" s="1963"/>
      <c r="I75" s="1963"/>
      <c r="J75" s="1963"/>
      <c r="K75" s="1210">
        <v>45941</v>
      </c>
      <c r="L75" s="1475" t="s">
        <v>1974</v>
      </c>
      <c r="M75" s="57">
        <v>26</v>
      </c>
      <c r="N75" s="1988"/>
      <c r="O75" s="1989"/>
      <c r="P75" s="1990"/>
    </row>
    <row r="76" spans="1:16" ht="20" customHeight="1">
      <c r="A76" s="57">
        <f t="shared" si="1"/>
        <v>75</v>
      </c>
      <c r="B76" s="1209" t="s">
        <v>179</v>
      </c>
      <c r="C76" s="1209" t="s">
        <v>101</v>
      </c>
      <c r="D76" s="57"/>
      <c r="E76" s="1210">
        <v>45940</v>
      </c>
      <c r="F76" s="1211" t="s">
        <v>1985</v>
      </c>
      <c r="G76" s="1963" t="s">
        <v>1982</v>
      </c>
      <c r="H76" s="1963"/>
      <c r="I76" s="1963"/>
      <c r="J76" s="1963"/>
      <c r="K76" s="1210">
        <v>45942</v>
      </c>
      <c r="L76" s="1209" t="s">
        <v>1827</v>
      </c>
      <c r="M76" s="57"/>
      <c r="N76" s="1988"/>
      <c r="O76" s="1989"/>
      <c r="P76" s="1990"/>
    </row>
    <row r="77" spans="1:16" ht="20" customHeight="1">
      <c r="A77" s="57">
        <f t="shared" si="1"/>
        <v>76</v>
      </c>
      <c r="B77" s="1209" t="s">
        <v>1594</v>
      </c>
      <c r="C77" s="1209" t="s">
        <v>101</v>
      </c>
      <c r="D77" s="57"/>
      <c r="E77" s="1210">
        <v>45938</v>
      </c>
      <c r="F77" s="1211" t="s">
        <v>1985</v>
      </c>
      <c r="G77" s="1963" t="s">
        <v>1982</v>
      </c>
      <c r="H77" s="1963"/>
      <c r="I77" s="1963"/>
      <c r="J77" s="1963"/>
      <c r="K77" s="1210">
        <v>45943</v>
      </c>
      <c r="L77" s="1209" t="s">
        <v>1583</v>
      </c>
      <c r="M77" s="57"/>
      <c r="N77" s="1988"/>
      <c r="O77" s="1989"/>
      <c r="P77" s="1990"/>
    </row>
    <row r="78" spans="1:16" ht="20" customHeight="1">
      <c r="A78" s="57">
        <f t="shared" si="1"/>
        <v>77</v>
      </c>
      <c r="B78" s="1209" t="s">
        <v>766</v>
      </c>
      <c r="C78" s="1209" t="s">
        <v>168</v>
      </c>
      <c r="D78" s="57"/>
      <c r="E78" s="1210">
        <v>45938</v>
      </c>
      <c r="F78" s="314">
        <v>11.145</v>
      </c>
      <c r="G78" s="1963" t="s">
        <v>1982</v>
      </c>
      <c r="H78" s="1963"/>
      <c r="I78" s="1963"/>
      <c r="J78" s="1963"/>
      <c r="K78" s="1210">
        <v>45943</v>
      </c>
      <c r="L78" s="1209" t="s">
        <v>1705</v>
      </c>
      <c r="M78" s="57">
        <v>26</v>
      </c>
      <c r="N78" s="1988"/>
      <c r="O78" s="1989"/>
      <c r="P78" s="1990"/>
    </row>
    <row r="79" spans="1:16" ht="20" customHeight="1">
      <c r="A79" s="57">
        <f t="shared" si="1"/>
        <v>78</v>
      </c>
      <c r="B79" s="1209" t="s">
        <v>407</v>
      </c>
      <c r="C79" s="1209" t="s">
        <v>101</v>
      </c>
      <c r="D79" s="57"/>
      <c r="E79" s="1210">
        <v>45926</v>
      </c>
      <c r="F79" s="1211" t="s">
        <v>1985</v>
      </c>
      <c r="G79" s="1963" t="s">
        <v>1982</v>
      </c>
      <c r="H79" s="1963"/>
      <c r="I79" s="1963"/>
      <c r="J79" s="1963"/>
      <c r="K79" s="1210">
        <v>45945</v>
      </c>
      <c r="L79" s="1209" t="s">
        <v>1665</v>
      </c>
      <c r="M79" s="57"/>
      <c r="N79" s="1991"/>
      <c r="O79" s="1992"/>
      <c r="P79" s="1993"/>
    </row>
    <row r="80" spans="1:16" ht="20" customHeight="1">
      <c r="A80" s="57">
        <f t="shared" si="1"/>
        <v>79</v>
      </c>
      <c r="B80" s="1209" t="s">
        <v>1349</v>
      </c>
      <c r="C80" s="1209" t="s">
        <v>111</v>
      </c>
      <c r="D80" s="57"/>
      <c r="E80" s="1210">
        <v>45940</v>
      </c>
      <c r="F80" s="1211" t="s">
        <v>1986</v>
      </c>
      <c r="G80" s="1963" t="s">
        <v>1982</v>
      </c>
      <c r="H80" s="1963"/>
      <c r="I80" s="1963"/>
      <c r="J80" s="1963"/>
      <c r="K80" s="1210">
        <v>45945</v>
      </c>
      <c r="L80" s="1209" t="s">
        <v>1681</v>
      </c>
      <c r="M80" s="57">
        <v>17</v>
      </c>
      <c r="N80" s="1991"/>
      <c r="O80" s="1992"/>
      <c r="P80" s="1993"/>
    </row>
    <row r="81" spans="1:16" ht="20" customHeight="1">
      <c r="A81" s="57">
        <f t="shared" si="1"/>
        <v>80</v>
      </c>
      <c r="B81" s="1209" t="s">
        <v>749</v>
      </c>
      <c r="C81" s="1209" t="s">
        <v>168</v>
      </c>
      <c r="D81" s="57"/>
      <c r="E81" s="1210">
        <v>45941</v>
      </c>
      <c r="F81" s="314">
        <v>11.145</v>
      </c>
      <c r="G81" s="1963" t="s">
        <v>1982</v>
      </c>
      <c r="H81" s="1963"/>
      <c r="I81" s="1963"/>
      <c r="J81" s="1963"/>
      <c r="K81" s="1210">
        <v>45945</v>
      </c>
      <c r="L81" s="1209" t="s">
        <v>1957</v>
      </c>
      <c r="M81" s="57">
        <v>23</v>
      </c>
      <c r="N81" s="1988"/>
      <c r="O81" s="1989"/>
      <c r="P81" s="1990"/>
    </row>
    <row r="82" spans="1:16" ht="20" customHeight="1">
      <c r="A82" s="57">
        <f t="shared" si="1"/>
        <v>81</v>
      </c>
      <c r="B82" s="1209" t="s">
        <v>175</v>
      </c>
      <c r="C82" s="1209" t="s">
        <v>101</v>
      </c>
      <c r="D82" s="57"/>
      <c r="E82" s="1210">
        <v>45941</v>
      </c>
      <c r="F82" s="1211" t="s">
        <v>1985</v>
      </c>
      <c r="G82" s="1963" t="s">
        <v>1982</v>
      </c>
      <c r="H82" s="1963"/>
      <c r="I82" s="1963"/>
      <c r="J82" s="1963"/>
      <c r="K82" s="1210">
        <v>45946</v>
      </c>
      <c r="L82" s="1475" t="s">
        <v>1974</v>
      </c>
      <c r="M82" s="57">
        <v>26</v>
      </c>
      <c r="N82" s="1988"/>
      <c r="O82" s="1989"/>
      <c r="P82" s="1990"/>
    </row>
    <row r="83" spans="1:16" ht="20" customHeight="1">
      <c r="A83" s="57">
        <f t="shared" si="1"/>
        <v>82</v>
      </c>
      <c r="B83" s="1209" t="s">
        <v>798</v>
      </c>
      <c r="C83" s="1209" t="s">
        <v>168</v>
      </c>
      <c r="D83" s="57"/>
      <c r="E83" s="1210">
        <v>45942</v>
      </c>
      <c r="F83" s="314">
        <v>11.145</v>
      </c>
      <c r="G83" s="1963" t="s">
        <v>1982</v>
      </c>
      <c r="H83" s="1963"/>
      <c r="I83" s="1963"/>
      <c r="J83" s="1963"/>
      <c r="K83" s="1210">
        <v>45945</v>
      </c>
      <c r="L83" s="1209" t="s">
        <v>1827</v>
      </c>
      <c r="M83" s="57"/>
      <c r="N83" s="1988"/>
      <c r="O83" s="1989"/>
      <c r="P83" s="1990"/>
    </row>
    <row r="84" spans="1:16" ht="20" customHeight="1">
      <c r="A84" s="57">
        <f t="shared" si="1"/>
        <v>83</v>
      </c>
      <c r="B84" s="1209" t="s">
        <v>767</v>
      </c>
      <c r="C84" s="1209" t="s">
        <v>168</v>
      </c>
      <c r="D84" s="57"/>
      <c r="E84" s="1210">
        <v>45943</v>
      </c>
      <c r="F84" s="314">
        <v>11.145</v>
      </c>
      <c r="G84" s="1963" t="s">
        <v>1982</v>
      </c>
      <c r="H84" s="1963"/>
      <c r="I84" s="1963"/>
      <c r="J84" s="1963"/>
      <c r="K84" s="1210">
        <v>45946</v>
      </c>
      <c r="L84" s="1209" t="s">
        <v>1705</v>
      </c>
      <c r="M84" s="57">
        <v>26</v>
      </c>
      <c r="N84" s="1988"/>
      <c r="O84" s="1989"/>
      <c r="P84" s="1990"/>
    </row>
    <row r="85" spans="1:16" ht="20" customHeight="1">
      <c r="A85" s="57">
        <f t="shared" si="1"/>
        <v>84</v>
      </c>
      <c r="B85" s="1209" t="s">
        <v>717</v>
      </c>
      <c r="C85" s="1209" t="s">
        <v>101</v>
      </c>
      <c r="D85" s="57"/>
      <c r="E85" s="1210">
        <v>45943</v>
      </c>
      <c r="F85" s="1211" t="s">
        <v>1985</v>
      </c>
      <c r="G85" s="1963" t="s">
        <v>1982</v>
      </c>
      <c r="H85" s="1963"/>
      <c r="I85" s="1963"/>
      <c r="J85" s="1963"/>
      <c r="K85" s="1210">
        <v>45948</v>
      </c>
      <c r="L85" s="1209" t="s">
        <v>1583</v>
      </c>
      <c r="M85" s="57"/>
      <c r="N85" s="1991"/>
      <c r="O85" s="1992"/>
      <c r="P85" s="1993"/>
    </row>
    <row r="86" spans="1:16" ht="20" customHeight="1">
      <c r="A86" s="57">
        <f t="shared" si="1"/>
        <v>85</v>
      </c>
      <c r="B86" s="1209" t="s">
        <v>166</v>
      </c>
      <c r="C86" s="1209" t="s">
        <v>168</v>
      </c>
      <c r="D86" s="57"/>
      <c r="E86" s="1210">
        <v>45945</v>
      </c>
      <c r="F86" s="314">
        <v>11.145</v>
      </c>
      <c r="G86" s="1963" t="s">
        <v>1982</v>
      </c>
      <c r="H86" s="1963"/>
      <c r="I86" s="1963"/>
      <c r="J86" s="1963"/>
      <c r="K86" s="1210">
        <v>45949</v>
      </c>
      <c r="L86" s="1209" t="s">
        <v>1957</v>
      </c>
      <c r="M86" s="57">
        <v>23</v>
      </c>
      <c r="N86" s="1991"/>
      <c r="O86" s="1992"/>
      <c r="P86" s="1993"/>
    </row>
    <row r="87" spans="1:16" ht="20" customHeight="1">
      <c r="A87" s="57">
        <f t="shared" si="1"/>
        <v>86</v>
      </c>
      <c r="B87" s="1209" t="s">
        <v>768</v>
      </c>
      <c r="C87" s="1209" t="s">
        <v>168</v>
      </c>
      <c r="D87" s="57"/>
      <c r="E87" s="1210">
        <v>45946</v>
      </c>
      <c r="F87" s="314">
        <v>11.145</v>
      </c>
      <c r="G87" s="1963" t="s">
        <v>1982</v>
      </c>
      <c r="H87" s="1963"/>
      <c r="I87" s="1963"/>
      <c r="J87" s="1963"/>
      <c r="K87" s="1210">
        <v>45949</v>
      </c>
      <c r="L87" s="1209" t="s">
        <v>1705</v>
      </c>
      <c r="M87" s="57">
        <v>26</v>
      </c>
      <c r="N87" s="1991"/>
      <c r="O87" s="1992"/>
      <c r="P87" s="1993"/>
    </row>
    <row r="88" spans="1:16" ht="20" customHeight="1">
      <c r="A88" s="57">
        <f t="shared" si="1"/>
        <v>87</v>
      </c>
      <c r="B88" s="1209" t="s">
        <v>1272</v>
      </c>
      <c r="C88" s="1209" t="s">
        <v>168</v>
      </c>
      <c r="D88" s="57"/>
      <c r="E88" s="1210">
        <v>45946</v>
      </c>
      <c r="F88" s="314">
        <v>11.145</v>
      </c>
      <c r="G88" s="1963" t="s">
        <v>1982</v>
      </c>
      <c r="H88" s="1963"/>
      <c r="I88" s="1963"/>
      <c r="J88" s="1963"/>
      <c r="K88" s="1210">
        <v>45949</v>
      </c>
      <c r="L88" s="1209" t="s">
        <v>1681</v>
      </c>
      <c r="M88" s="57">
        <v>17</v>
      </c>
      <c r="N88" s="1991"/>
      <c r="O88" s="1992"/>
      <c r="P88" s="1993"/>
    </row>
    <row r="89" spans="1:16" ht="20" customHeight="1">
      <c r="A89" s="57">
        <f t="shared" si="1"/>
        <v>88</v>
      </c>
      <c r="B89" s="1209" t="s">
        <v>797</v>
      </c>
      <c r="C89" s="1209" t="s">
        <v>168</v>
      </c>
      <c r="D89" s="57"/>
      <c r="E89" s="1210">
        <v>45945</v>
      </c>
      <c r="F89" s="314">
        <v>11.145</v>
      </c>
      <c r="G89" s="1963" t="s">
        <v>1982</v>
      </c>
      <c r="H89" s="1963"/>
      <c r="I89" s="1963"/>
      <c r="J89" s="1963"/>
      <c r="K89" s="1210">
        <v>45949</v>
      </c>
      <c r="L89" s="1209" t="s">
        <v>1827</v>
      </c>
      <c r="M89" s="57"/>
      <c r="N89" s="1974"/>
      <c r="O89" s="1968"/>
      <c r="P89" s="1969"/>
    </row>
    <row r="90" spans="1:16" ht="20" customHeight="1">
      <c r="A90" s="57">
        <f t="shared" si="1"/>
        <v>89</v>
      </c>
      <c r="B90" s="1209" t="s">
        <v>796</v>
      </c>
      <c r="C90" s="1209" t="s">
        <v>168</v>
      </c>
      <c r="D90" s="57"/>
      <c r="E90" s="1210">
        <v>45949</v>
      </c>
      <c r="F90" s="314">
        <v>11.145</v>
      </c>
      <c r="G90" s="1963" t="s">
        <v>1982</v>
      </c>
      <c r="H90" s="1963"/>
      <c r="I90" s="1963"/>
      <c r="J90" s="1963"/>
      <c r="K90" s="1210">
        <v>45952</v>
      </c>
      <c r="L90" s="1209" t="s">
        <v>1827</v>
      </c>
      <c r="M90" s="57"/>
      <c r="N90" s="1974"/>
      <c r="O90" s="1968"/>
      <c r="P90" s="1969"/>
    </row>
    <row r="91" spans="1:16" ht="20" customHeight="1">
      <c r="A91" s="57">
        <f t="shared" si="1"/>
        <v>90</v>
      </c>
      <c r="B91" s="1209" t="s">
        <v>803</v>
      </c>
      <c r="C91" s="1209" t="s">
        <v>168</v>
      </c>
      <c r="D91" s="57"/>
      <c r="E91" s="1210">
        <v>45949</v>
      </c>
      <c r="F91" s="314">
        <v>11.145</v>
      </c>
      <c r="G91" s="1963" t="s">
        <v>1982</v>
      </c>
      <c r="H91" s="1963"/>
      <c r="I91" s="1963"/>
      <c r="J91" s="1963"/>
      <c r="K91" s="1210">
        <v>45952</v>
      </c>
      <c r="L91" s="1209" t="s">
        <v>1681</v>
      </c>
      <c r="M91" s="57">
        <v>17</v>
      </c>
      <c r="N91" s="1974"/>
      <c r="O91" s="1968"/>
      <c r="P91" s="1969"/>
    </row>
    <row r="92" spans="1:16" ht="20" customHeight="1">
      <c r="A92" s="57">
        <f t="shared" si="1"/>
        <v>91</v>
      </c>
      <c r="B92" s="1209" t="s">
        <v>1347</v>
      </c>
      <c r="C92" s="1209" t="s">
        <v>111</v>
      </c>
      <c r="D92" s="57"/>
      <c r="E92" s="1210">
        <v>45946</v>
      </c>
      <c r="F92" s="1211" t="s">
        <v>1986</v>
      </c>
      <c r="G92" s="1963" t="s">
        <v>1982</v>
      </c>
      <c r="H92" s="1963"/>
      <c r="I92" s="1963"/>
      <c r="J92" s="1963"/>
      <c r="K92" s="1210">
        <v>45953</v>
      </c>
      <c r="L92" s="1475" t="s">
        <v>1974</v>
      </c>
      <c r="M92" s="57">
        <v>26</v>
      </c>
      <c r="N92" s="1974"/>
      <c r="O92" s="1968"/>
      <c r="P92" s="1969"/>
    </row>
    <row r="93" spans="1:16" ht="20" customHeight="1">
      <c r="A93" s="57">
        <f t="shared" si="1"/>
        <v>92</v>
      </c>
      <c r="B93" s="1209" t="s">
        <v>760</v>
      </c>
      <c r="C93" s="1209" t="s">
        <v>168</v>
      </c>
      <c r="D93" s="57"/>
      <c r="E93" s="1210">
        <v>45949</v>
      </c>
      <c r="F93" s="314">
        <v>11.145</v>
      </c>
      <c r="G93" s="1963" t="s">
        <v>1982</v>
      </c>
      <c r="H93" s="1963"/>
      <c r="I93" s="1963"/>
      <c r="J93" s="1963"/>
      <c r="K93" s="1210">
        <v>45954</v>
      </c>
      <c r="L93" s="1209" t="s">
        <v>1957</v>
      </c>
      <c r="M93" s="57">
        <v>23</v>
      </c>
      <c r="N93" s="1974"/>
      <c r="O93" s="1968"/>
      <c r="P93" s="1969"/>
    </row>
    <row r="94" spans="1:16" ht="20" customHeight="1">
      <c r="A94" s="57">
        <f t="shared" si="1"/>
        <v>93</v>
      </c>
      <c r="B94" s="1209" t="s">
        <v>379</v>
      </c>
      <c r="C94" s="1209" t="s">
        <v>168</v>
      </c>
      <c r="D94" s="57"/>
      <c r="E94" s="1210">
        <v>45949</v>
      </c>
      <c r="F94" s="314">
        <v>11.145</v>
      </c>
      <c r="G94" s="1963" t="s">
        <v>1982</v>
      </c>
      <c r="H94" s="1963"/>
      <c r="I94" s="1963"/>
      <c r="J94" s="1963"/>
      <c r="K94" s="1210">
        <v>45954</v>
      </c>
      <c r="L94" s="1209" t="s">
        <v>1737</v>
      </c>
      <c r="M94" s="57">
        <v>20</v>
      </c>
      <c r="N94" s="1974"/>
      <c r="O94" s="1968"/>
      <c r="P94" s="1969"/>
    </row>
    <row r="95" spans="1:16" ht="20" customHeight="1">
      <c r="A95" s="57">
        <f t="shared" si="1"/>
        <v>94</v>
      </c>
      <c r="B95" s="1209" t="s">
        <v>173</v>
      </c>
      <c r="C95" s="1209" t="s">
        <v>174</v>
      </c>
      <c r="D95" s="57"/>
      <c r="E95" s="1210">
        <v>45949</v>
      </c>
      <c r="F95" s="1211" t="s">
        <v>1989</v>
      </c>
      <c r="G95" s="1963" t="s">
        <v>1982</v>
      </c>
      <c r="H95" s="1963"/>
      <c r="I95" s="1963"/>
      <c r="J95" s="1963"/>
      <c r="K95" s="1210">
        <v>45954</v>
      </c>
      <c r="L95" s="1209" t="s">
        <v>1705</v>
      </c>
      <c r="M95" s="57">
        <v>26</v>
      </c>
      <c r="N95" s="1974"/>
      <c r="O95" s="1968"/>
      <c r="P95" s="1969"/>
    </row>
    <row r="96" spans="1:16" ht="20" customHeight="1">
      <c r="A96" s="57">
        <f t="shared" si="1"/>
        <v>95</v>
      </c>
      <c r="B96" s="1209" t="s">
        <v>1344</v>
      </c>
      <c r="C96" s="1209" t="s">
        <v>171</v>
      </c>
      <c r="D96" s="57"/>
      <c r="E96" s="1210">
        <v>45954</v>
      </c>
      <c r="F96" s="1211" t="s">
        <v>1981</v>
      </c>
      <c r="G96" s="1963" t="s">
        <v>1982</v>
      </c>
      <c r="H96" s="1963"/>
      <c r="I96" s="1963"/>
      <c r="J96" s="1963"/>
      <c r="K96" s="1210">
        <v>45956</v>
      </c>
      <c r="L96" s="1475" t="s">
        <v>1974</v>
      </c>
      <c r="M96" s="57">
        <v>26</v>
      </c>
      <c r="N96" s="1974"/>
      <c r="O96" s="1968"/>
      <c r="P96" s="1969"/>
    </row>
    <row r="97" spans="1:16" ht="20" customHeight="1">
      <c r="A97" s="57">
        <f t="shared" si="1"/>
        <v>96</v>
      </c>
      <c r="B97" s="1209" t="s">
        <v>1651</v>
      </c>
      <c r="C97" s="1209" t="s">
        <v>109</v>
      </c>
      <c r="D97" s="57"/>
      <c r="E97" s="1210">
        <v>45949</v>
      </c>
      <c r="F97" s="1211" t="s">
        <v>1990</v>
      </c>
      <c r="G97" s="1963" t="s">
        <v>1982</v>
      </c>
      <c r="H97" s="1963"/>
      <c r="I97" s="1963"/>
      <c r="J97" s="1963"/>
      <c r="K97" s="1210">
        <v>45957</v>
      </c>
      <c r="L97" s="1209" t="s">
        <v>1583</v>
      </c>
      <c r="M97" s="57"/>
      <c r="N97" s="1974"/>
      <c r="O97" s="1968"/>
      <c r="P97" s="1969"/>
    </row>
    <row r="98" spans="1:16" ht="20" customHeight="1">
      <c r="A98" s="57">
        <f t="shared" si="1"/>
        <v>97</v>
      </c>
      <c r="B98" s="1209" t="s">
        <v>801</v>
      </c>
      <c r="C98" s="1209" t="s">
        <v>168</v>
      </c>
      <c r="D98" s="57"/>
      <c r="E98" s="1210">
        <v>45953</v>
      </c>
      <c r="F98" s="314">
        <v>11.145</v>
      </c>
      <c r="G98" s="1963" t="s">
        <v>1982</v>
      </c>
      <c r="H98" s="1963"/>
      <c r="I98" s="1963"/>
      <c r="J98" s="1963"/>
      <c r="K98" s="1210">
        <v>45956</v>
      </c>
      <c r="L98" s="1209" t="s">
        <v>1827</v>
      </c>
      <c r="M98" s="57"/>
      <c r="N98" s="1974"/>
      <c r="O98" s="1968"/>
      <c r="P98" s="1969"/>
    </row>
    <row r="99" spans="1:16" ht="20" customHeight="1">
      <c r="A99" s="57">
        <f t="shared" si="1"/>
        <v>98</v>
      </c>
      <c r="B99" s="1209" t="s">
        <v>804</v>
      </c>
      <c r="C99" s="1209" t="s">
        <v>168</v>
      </c>
      <c r="D99" s="57"/>
      <c r="E99" s="1210">
        <v>45953</v>
      </c>
      <c r="F99" s="314">
        <v>11.145</v>
      </c>
      <c r="G99" s="1963" t="s">
        <v>1982</v>
      </c>
      <c r="H99" s="1963"/>
      <c r="I99" s="1963"/>
      <c r="J99" s="1963"/>
      <c r="K99" s="1210">
        <v>45957</v>
      </c>
      <c r="L99" s="1209" t="s">
        <v>1681</v>
      </c>
      <c r="M99" s="57">
        <v>17</v>
      </c>
      <c r="N99" s="1974"/>
      <c r="O99" s="1968"/>
      <c r="P99" s="1969"/>
    </row>
    <row r="100" spans="1:16" ht="20" customHeight="1">
      <c r="A100" s="57">
        <f t="shared" si="1"/>
        <v>99</v>
      </c>
      <c r="B100" s="1209" t="s">
        <v>800</v>
      </c>
      <c r="C100" s="1209" t="s">
        <v>168</v>
      </c>
      <c r="D100" s="57"/>
      <c r="E100" s="1210">
        <v>45957</v>
      </c>
      <c r="F100" s="314">
        <v>11.145</v>
      </c>
      <c r="G100" s="1963" t="s">
        <v>1982</v>
      </c>
      <c r="H100" s="1963"/>
      <c r="I100" s="1963"/>
      <c r="J100" s="1963"/>
      <c r="K100" s="1210">
        <v>45958</v>
      </c>
      <c r="L100" s="1209" t="s">
        <v>1827</v>
      </c>
      <c r="M100" s="57"/>
      <c r="N100" s="1974"/>
      <c r="O100" s="1968"/>
      <c r="P100" s="1969"/>
    </row>
    <row r="101" spans="1:16" ht="20" customHeight="1">
      <c r="A101" s="57">
        <f t="shared" si="1"/>
        <v>100</v>
      </c>
      <c r="B101" s="1209" t="s">
        <v>170</v>
      </c>
      <c r="C101" s="1209" t="s">
        <v>111</v>
      </c>
      <c r="D101" s="57"/>
      <c r="E101" s="1210">
        <v>45957</v>
      </c>
      <c r="F101" s="1211" t="s">
        <v>1986</v>
      </c>
      <c r="G101" s="1963" t="s">
        <v>1982</v>
      </c>
      <c r="H101" s="1963"/>
      <c r="I101" s="1963"/>
      <c r="J101" s="1963"/>
      <c r="K101" s="1210">
        <v>45959</v>
      </c>
      <c r="L101" s="1209" t="s">
        <v>1705</v>
      </c>
      <c r="M101" s="57">
        <v>26</v>
      </c>
      <c r="N101" s="1974"/>
      <c r="O101" s="1968"/>
      <c r="P101" s="1969"/>
    </row>
    <row r="102" spans="1:16" ht="20" customHeight="1">
      <c r="A102" s="57">
        <f t="shared" si="1"/>
        <v>101</v>
      </c>
      <c r="B102" s="1209" t="s">
        <v>144</v>
      </c>
      <c r="C102" s="1209" t="s">
        <v>101</v>
      </c>
      <c r="D102" s="57"/>
      <c r="E102" s="1210">
        <v>45954</v>
      </c>
      <c r="F102" s="1211" t="s">
        <v>1985</v>
      </c>
      <c r="G102" s="1963" t="s">
        <v>1982</v>
      </c>
      <c r="H102" s="1963"/>
      <c r="I102" s="1963"/>
      <c r="J102" s="1963"/>
      <c r="K102" s="1210">
        <v>45961</v>
      </c>
      <c r="L102" s="1209" t="s">
        <v>1737</v>
      </c>
      <c r="M102" s="57">
        <v>20</v>
      </c>
      <c r="N102" s="1974"/>
      <c r="O102" s="1968"/>
      <c r="P102" s="1969"/>
    </row>
    <row r="103" spans="1:16" ht="20" customHeight="1">
      <c r="A103" s="57">
        <f t="shared" si="1"/>
        <v>102</v>
      </c>
      <c r="B103" s="1209" t="s">
        <v>165</v>
      </c>
      <c r="C103" s="1209" t="s">
        <v>101</v>
      </c>
      <c r="D103" s="57"/>
      <c r="E103" s="1210">
        <v>45954</v>
      </c>
      <c r="F103" s="1211" t="s">
        <v>1985</v>
      </c>
      <c r="G103" s="1963" t="s">
        <v>1982</v>
      </c>
      <c r="H103" s="1963"/>
      <c r="I103" s="1963"/>
      <c r="J103" s="1963"/>
      <c r="K103" s="1210">
        <v>45961</v>
      </c>
      <c r="L103" s="1209" t="s">
        <v>1957</v>
      </c>
      <c r="M103" s="57">
        <v>23</v>
      </c>
      <c r="N103" s="1974"/>
      <c r="O103" s="1968"/>
      <c r="P103" s="1969"/>
    </row>
    <row r="104" spans="1:16" ht="20" customHeight="1">
      <c r="A104" s="57">
        <f t="shared" si="1"/>
        <v>103</v>
      </c>
      <c r="B104" s="1209" t="s">
        <v>799</v>
      </c>
      <c r="C104" s="1209" t="s">
        <v>168</v>
      </c>
      <c r="D104" s="57"/>
      <c r="E104" s="1210">
        <v>45958</v>
      </c>
      <c r="F104" s="314">
        <v>11.145</v>
      </c>
      <c r="G104" s="1963" t="s">
        <v>1982</v>
      </c>
      <c r="H104" s="1963"/>
      <c r="I104" s="1963"/>
      <c r="J104" s="1963"/>
      <c r="K104" s="1210">
        <v>45961</v>
      </c>
      <c r="L104" s="1209" t="s">
        <v>1827</v>
      </c>
      <c r="M104" s="57"/>
      <c r="N104" s="1974"/>
      <c r="O104" s="1968"/>
      <c r="P104" s="1969"/>
    </row>
    <row r="105" spans="1:16" ht="20" customHeight="1">
      <c r="A105" s="57">
        <f t="shared" si="1"/>
        <v>104</v>
      </c>
      <c r="B105" s="1209" t="s">
        <v>1686</v>
      </c>
      <c r="C105" s="1209" t="s">
        <v>123</v>
      </c>
      <c r="D105" s="57"/>
      <c r="E105" s="1210">
        <v>45956</v>
      </c>
      <c r="F105" s="1214" t="s">
        <v>1987</v>
      </c>
      <c r="G105" s="1963" t="s">
        <v>1982</v>
      </c>
      <c r="H105" s="1963"/>
      <c r="I105" s="1963"/>
      <c r="J105" s="1963"/>
      <c r="K105" s="1210">
        <v>45958</v>
      </c>
      <c r="L105" s="1475" t="s">
        <v>1974</v>
      </c>
      <c r="M105" s="57">
        <v>26</v>
      </c>
      <c r="N105" s="1974"/>
      <c r="O105" s="1968"/>
      <c r="P105" s="1969"/>
    </row>
    <row r="106" spans="1:16" ht="20" customHeight="1">
      <c r="A106" s="57">
        <f t="shared" si="1"/>
        <v>105</v>
      </c>
      <c r="B106" s="1209" t="s">
        <v>1708</v>
      </c>
      <c r="C106" s="1209" t="s">
        <v>105</v>
      </c>
      <c r="D106" s="57"/>
      <c r="E106" s="1210">
        <v>45957</v>
      </c>
      <c r="F106" s="1211" t="s">
        <v>1991</v>
      </c>
      <c r="G106" s="1963" t="s">
        <v>1982</v>
      </c>
      <c r="H106" s="1963"/>
      <c r="I106" s="1963"/>
      <c r="J106" s="1963"/>
      <c r="K106" s="1210">
        <v>45962</v>
      </c>
      <c r="L106" s="1209" t="s">
        <v>1681</v>
      </c>
      <c r="M106" s="57">
        <v>17</v>
      </c>
      <c r="N106" s="1974"/>
      <c r="O106" s="1968"/>
      <c r="P106" s="1969"/>
    </row>
    <row r="107" spans="1:16" ht="20" customHeight="1">
      <c r="A107" s="57">
        <f t="shared" si="1"/>
        <v>106</v>
      </c>
      <c r="B107" s="1209" t="s">
        <v>451</v>
      </c>
      <c r="C107" s="1209" t="s">
        <v>118</v>
      </c>
      <c r="D107" s="57"/>
      <c r="E107" s="1210">
        <v>45957</v>
      </c>
      <c r="F107" s="1211" t="s">
        <v>1992</v>
      </c>
      <c r="G107" s="1963" t="s">
        <v>1982</v>
      </c>
      <c r="H107" s="1963"/>
      <c r="I107" s="1963"/>
      <c r="J107" s="1963"/>
      <c r="K107" s="1210">
        <v>45963</v>
      </c>
      <c r="L107" s="1209" t="s">
        <v>1583</v>
      </c>
      <c r="M107" s="57"/>
      <c r="N107" s="1974"/>
      <c r="O107" s="1968"/>
      <c r="P107" s="1969"/>
    </row>
    <row r="108" spans="1:16" ht="20" customHeight="1">
      <c r="A108" s="57">
        <f t="shared" si="1"/>
        <v>107</v>
      </c>
      <c r="B108" s="1209" t="s">
        <v>1660</v>
      </c>
      <c r="C108" s="1209" t="s">
        <v>101</v>
      </c>
      <c r="D108" s="57"/>
      <c r="E108" s="1210">
        <v>45959</v>
      </c>
      <c r="F108" s="1211" t="s">
        <v>1985</v>
      </c>
      <c r="G108" s="1963" t="s">
        <v>1982</v>
      </c>
      <c r="H108" s="1963"/>
      <c r="I108" s="1963"/>
      <c r="J108" s="1963"/>
      <c r="K108" s="1210">
        <v>45963</v>
      </c>
      <c r="L108" s="1475" t="s">
        <v>1974</v>
      </c>
      <c r="M108" s="57">
        <v>26</v>
      </c>
      <c r="N108" s="1974"/>
      <c r="O108" s="1968"/>
      <c r="P108" s="1969"/>
    </row>
    <row r="109" spans="1:16" ht="20" customHeight="1">
      <c r="A109" s="57">
        <f t="shared" si="1"/>
        <v>108</v>
      </c>
      <c r="B109" s="1209" t="s">
        <v>1343</v>
      </c>
      <c r="C109" s="1209" t="s">
        <v>234</v>
      </c>
      <c r="D109" s="57"/>
      <c r="E109" s="1210">
        <v>45959</v>
      </c>
      <c r="F109" s="1211" t="s">
        <v>1984</v>
      </c>
      <c r="G109" s="1963" t="s">
        <v>1982</v>
      </c>
      <c r="H109" s="1963"/>
      <c r="I109" s="1963"/>
      <c r="J109" s="1963"/>
      <c r="K109" s="1210">
        <v>45964</v>
      </c>
      <c r="L109" s="1209" t="s">
        <v>1705</v>
      </c>
      <c r="M109" s="57">
        <v>26</v>
      </c>
      <c r="N109" s="1974"/>
      <c r="O109" s="1968"/>
      <c r="P109" s="1969"/>
    </row>
    <row r="110" spans="1:16" ht="20" customHeight="1">
      <c r="A110" s="57">
        <f t="shared" si="1"/>
        <v>109</v>
      </c>
      <c r="B110" s="1209" t="s">
        <v>746</v>
      </c>
      <c r="C110" s="1209" t="s">
        <v>168</v>
      </c>
      <c r="D110" s="57"/>
      <c r="E110" s="1210">
        <v>45962</v>
      </c>
      <c r="F110" s="314">
        <v>11.145</v>
      </c>
      <c r="G110" s="1963" t="s">
        <v>1982</v>
      </c>
      <c r="H110" s="1963"/>
      <c r="I110" s="1963"/>
      <c r="J110" s="1963"/>
      <c r="K110" s="1210">
        <v>45965</v>
      </c>
      <c r="L110" s="1209" t="s">
        <v>1957</v>
      </c>
      <c r="M110" s="57">
        <v>23</v>
      </c>
      <c r="N110" s="1974"/>
      <c r="O110" s="1968"/>
      <c r="P110" s="1969"/>
    </row>
    <row r="111" spans="1:16" ht="20" customHeight="1">
      <c r="A111" s="57">
        <f t="shared" si="1"/>
        <v>110</v>
      </c>
      <c r="B111" s="1209" t="s">
        <v>366</v>
      </c>
      <c r="C111" s="1209" t="s">
        <v>105</v>
      </c>
      <c r="D111" s="57"/>
      <c r="E111" s="1210">
        <v>45962</v>
      </c>
      <c r="F111" s="1211" t="s">
        <v>1991</v>
      </c>
      <c r="G111" s="1963" t="s">
        <v>1982</v>
      </c>
      <c r="H111" s="1963"/>
      <c r="I111" s="1963"/>
      <c r="J111" s="1963"/>
      <c r="K111" s="1210">
        <v>45966</v>
      </c>
      <c r="L111" s="1209" t="s">
        <v>1737</v>
      </c>
      <c r="M111" s="57">
        <v>20</v>
      </c>
      <c r="N111" s="1974"/>
      <c r="O111" s="1968"/>
      <c r="P111" s="1969"/>
    </row>
    <row r="112" spans="1:16" ht="20" customHeight="1">
      <c r="A112" s="57">
        <f t="shared" si="1"/>
        <v>111</v>
      </c>
      <c r="B112" s="1209" t="s">
        <v>737</v>
      </c>
      <c r="C112" s="1209" t="s">
        <v>171</v>
      </c>
      <c r="D112" s="57"/>
      <c r="E112" s="1210">
        <v>45962</v>
      </c>
      <c r="F112" s="1211" t="s">
        <v>1981</v>
      </c>
      <c r="G112" s="1963" t="s">
        <v>1982</v>
      </c>
      <c r="H112" s="1963"/>
      <c r="I112" s="1963"/>
      <c r="J112" s="1963"/>
      <c r="K112" s="1210">
        <v>45966</v>
      </c>
      <c r="L112" s="1209" t="s">
        <v>1827</v>
      </c>
      <c r="M112" s="57"/>
      <c r="N112" s="1974"/>
      <c r="O112" s="1968"/>
      <c r="P112" s="1969"/>
    </row>
    <row r="113" spans="1:16" ht="20" customHeight="1">
      <c r="A113" s="57">
        <f t="shared" si="1"/>
        <v>112</v>
      </c>
      <c r="B113" s="1209" t="s">
        <v>1348</v>
      </c>
      <c r="C113" s="1209" t="s">
        <v>234</v>
      </c>
      <c r="D113" s="57"/>
      <c r="E113" s="1210">
        <v>45965</v>
      </c>
      <c r="F113" s="1211" t="s">
        <v>1984</v>
      </c>
      <c r="G113" s="1963" t="s">
        <v>1982</v>
      </c>
      <c r="H113" s="1963"/>
      <c r="I113" s="1963"/>
      <c r="J113" s="1963"/>
      <c r="K113" s="1210">
        <v>45967</v>
      </c>
      <c r="L113" s="1209" t="s">
        <v>1705</v>
      </c>
      <c r="M113" s="57">
        <v>26</v>
      </c>
      <c r="N113" s="1974"/>
      <c r="O113" s="1968"/>
      <c r="P113" s="1969"/>
    </row>
    <row r="114" spans="1:16" ht="20" customHeight="1">
      <c r="A114" s="57">
        <f t="shared" si="1"/>
        <v>113</v>
      </c>
      <c r="B114" s="1209" t="s">
        <v>744</v>
      </c>
      <c r="C114" s="1209" t="s">
        <v>168</v>
      </c>
      <c r="D114" s="57"/>
      <c r="E114" s="1210">
        <v>45966</v>
      </c>
      <c r="F114" s="314">
        <v>11.145</v>
      </c>
      <c r="G114" s="1963" t="s">
        <v>1982</v>
      </c>
      <c r="H114" s="1963"/>
      <c r="I114" s="1963"/>
      <c r="J114" s="1963"/>
      <c r="K114" s="1210">
        <v>45968</v>
      </c>
      <c r="L114" s="1209" t="s">
        <v>1957</v>
      </c>
      <c r="M114" s="57">
        <v>23</v>
      </c>
      <c r="N114" s="1974"/>
      <c r="O114" s="1968"/>
      <c r="P114" s="1969"/>
    </row>
    <row r="115" spans="1:16" ht="20" customHeight="1">
      <c r="A115" s="57">
        <f t="shared" si="1"/>
        <v>114</v>
      </c>
      <c r="B115" s="1209" t="s">
        <v>1697</v>
      </c>
      <c r="C115" s="1209" t="s">
        <v>111</v>
      </c>
      <c r="D115" s="57"/>
      <c r="E115" s="1210">
        <v>45964</v>
      </c>
      <c r="F115" s="1211" t="s">
        <v>1986</v>
      </c>
      <c r="G115" s="1963" t="s">
        <v>1982</v>
      </c>
      <c r="H115" s="1963"/>
      <c r="I115" s="1963"/>
      <c r="J115" s="1963"/>
      <c r="K115" s="1210">
        <v>45969</v>
      </c>
      <c r="L115" s="1475" t="s">
        <v>1974</v>
      </c>
      <c r="M115" s="57">
        <v>26</v>
      </c>
      <c r="N115" s="1974"/>
      <c r="O115" s="1968"/>
      <c r="P115" s="1969"/>
    </row>
    <row r="116" spans="1:16" ht="20" customHeight="1">
      <c r="A116" s="57">
        <f t="shared" si="1"/>
        <v>115</v>
      </c>
      <c r="B116" s="1209" t="s">
        <v>741</v>
      </c>
      <c r="C116" s="1209" t="s">
        <v>171</v>
      </c>
      <c r="D116" s="57"/>
      <c r="E116" s="1210">
        <v>45967</v>
      </c>
      <c r="F116" s="1211" t="s">
        <v>1981</v>
      </c>
      <c r="G116" s="1963" t="s">
        <v>1982</v>
      </c>
      <c r="H116" s="1963"/>
      <c r="I116" s="1963"/>
      <c r="J116" s="1963"/>
      <c r="K116" s="1210">
        <v>45970</v>
      </c>
      <c r="L116" s="1209" t="s">
        <v>1827</v>
      </c>
      <c r="M116" s="57"/>
      <c r="N116" s="1974"/>
      <c r="O116" s="1968"/>
      <c r="P116" s="1969"/>
    </row>
    <row r="117" spans="1:16" ht="20" customHeight="1">
      <c r="A117" s="57">
        <f t="shared" si="1"/>
        <v>116</v>
      </c>
      <c r="B117" s="1209" t="s">
        <v>1322</v>
      </c>
      <c r="C117" s="1209" t="s">
        <v>101</v>
      </c>
      <c r="D117" s="57"/>
      <c r="E117" s="1210">
        <v>45967</v>
      </c>
      <c r="F117" s="1211" t="s">
        <v>1985</v>
      </c>
      <c r="G117" s="1963" t="s">
        <v>1982</v>
      </c>
      <c r="H117" s="1963"/>
      <c r="I117" s="1963"/>
      <c r="J117" s="1963"/>
      <c r="K117" s="1210">
        <v>45971</v>
      </c>
      <c r="L117" s="1209" t="s">
        <v>1737</v>
      </c>
      <c r="M117" s="57">
        <v>20</v>
      </c>
      <c r="N117" s="1974"/>
      <c r="O117" s="1968"/>
      <c r="P117" s="1969"/>
    </row>
    <row r="118" spans="1:16" ht="20" customHeight="1">
      <c r="A118" s="57">
        <f t="shared" si="1"/>
        <v>117</v>
      </c>
      <c r="B118" s="1209" t="s">
        <v>160</v>
      </c>
      <c r="C118" s="1209" t="s">
        <v>118</v>
      </c>
      <c r="D118" s="57"/>
      <c r="E118" s="1210">
        <v>45964</v>
      </c>
      <c r="F118" s="1211" t="s">
        <v>1992</v>
      </c>
      <c r="G118" s="1963" t="s">
        <v>1982</v>
      </c>
      <c r="H118" s="1963"/>
      <c r="I118" s="1963"/>
      <c r="J118" s="1963"/>
      <c r="K118" s="1210">
        <v>45971</v>
      </c>
      <c r="L118" s="1209" t="s">
        <v>1583</v>
      </c>
      <c r="M118" s="57"/>
      <c r="N118" s="1974"/>
      <c r="O118" s="1968"/>
      <c r="P118" s="1969"/>
    </row>
    <row r="119" spans="1:16" ht="20" customHeight="1">
      <c r="A119" s="57">
        <f t="shared" si="1"/>
        <v>118</v>
      </c>
      <c r="B119" s="1209" t="s">
        <v>747</v>
      </c>
      <c r="C119" s="1209" t="s">
        <v>168</v>
      </c>
      <c r="D119" s="57"/>
      <c r="E119" s="1210">
        <v>45969</v>
      </c>
      <c r="F119" s="314">
        <v>11.145</v>
      </c>
      <c r="G119" s="1963" t="s">
        <v>1982</v>
      </c>
      <c r="H119" s="1963"/>
      <c r="I119" s="1963"/>
      <c r="J119" s="1963"/>
      <c r="K119" s="1210">
        <v>45972</v>
      </c>
      <c r="L119" s="1209" t="s">
        <v>1957</v>
      </c>
      <c r="M119" s="57">
        <v>23</v>
      </c>
      <c r="N119" s="1974"/>
      <c r="O119" s="1968"/>
      <c r="P119" s="1969"/>
    </row>
    <row r="120" spans="1:16" ht="20" customHeight="1">
      <c r="A120" s="57">
        <f t="shared" si="1"/>
        <v>119</v>
      </c>
      <c r="B120" s="1209" t="s">
        <v>172</v>
      </c>
      <c r="C120" s="1209" t="s">
        <v>174</v>
      </c>
      <c r="D120" s="57"/>
      <c r="E120" s="1210">
        <v>45967</v>
      </c>
      <c r="F120" s="1211" t="s">
        <v>1989</v>
      </c>
      <c r="G120" s="1963" t="s">
        <v>1982</v>
      </c>
      <c r="H120" s="1963"/>
      <c r="I120" s="1963"/>
      <c r="J120" s="1963"/>
      <c r="K120" s="1210">
        <v>45973</v>
      </c>
      <c r="L120" s="1209" t="s">
        <v>1705</v>
      </c>
      <c r="M120" s="57">
        <v>26</v>
      </c>
      <c r="N120" s="1974"/>
      <c r="O120" s="1968"/>
      <c r="P120" s="1969"/>
    </row>
    <row r="121" spans="1:16" ht="20" customHeight="1">
      <c r="A121" s="57">
        <f t="shared" si="1"/>
        <v>120</v>
      </c>
      <c r="B121" s="1209" t="s">
        <v>183</v>
      </c>
      <c r="C121" s="1209" t="s">
        <v>103</v>
      </c>
      <c r="D121" s="57"/>
      <c r="E121" s="1210">
        <v>45962</v>
      </c>
      <c r="F121" s="1211" t="s">
        <v>1993</v>
      </c>
      <c r="G121" s="1963" t="s">
        <v>1982</v>
      </c>
      <c r="H121" s="1963"/>
      <c r="I121" s="1963"/>
      <c r="J121" s="1963"/>
      <c r="K121" s="1210">
        <v>45975</v>
      </c>
      <c r="L121" s="1209" t="s">
        <v>1681</v>
      </c>
      <c r="M121" s="57">
        <v>17</v>
      </c>
      <c r="N121" s="1974"/>
      <c r="O121" s="1968"/>
      <c r="P121" s="1969"/>
    </row>
    <row r="122" spans="1:16" ht="20" customHeight="1">
      <c r="A122" s="57">
        <f t="shared" si="1"/>
        <v>121</v>
      </c>
      <c r="B122" s="1209" t="s">
        <v>855</v>
      </c>
      <c r="C122" s="1209" t="s">
        <v>101</v>
      </c>
      <c r="D122" s="57"/>
      <c r="E122" s="1210">
        <v>45970</v>
      </c>
      <c r="F122" s="1211" t="s">
        <v>1985</v>
      </c>
      <c r="G122" s="1963" t="s">
        <v>1982</v>
      </c>
      <c r="H122" s="1963"/>
      <c r="I122" s="1963"/>
      <c r="J122" s="1963"/>
      <c r="K122" s="1210">
        <v>45975</v>
      </c>
      <c r="L122" s="1209" t="s">
        <v>1827</v>
      </c>
      <c r="M122" s="57"/>
      <c r="N122" s="1974"/>
      <c r="O122" s="1968"/>
      <c r="P122" s="1969"/>
    </row>
    <row r="123" spans="1:16" ht="20" customHeight="1">
      <c r="A123" s="57">
        <f t="shared" si="1"/>
        <v>122</v>
      </c>
      <c r="B123" s="1209" t="s">
        <v>742</v>
      </c>
      <c r="C123" s="1209" t="s">
        <v>171</v>
      </c>
      <c r="D123" s="57"/>
      <c r="E123" s="1209" t="s">
        <v>1824</v>
      </c>
      <c r="F123" s="1211" t="s">
        <v>1981</v>
      </c>
      <c r="G123" s="1963" t="s">
        <v>1982</v>
      </c>
      <c r="H123" s="1963"/>
      <c r="I123" s="1963"/>
      <c r="J123" s="1963"/>
      <c r="K123" s="1210">
        <v>45976</v>
      </c>
      <c r="L123" s="1209" t="s">
        <v>1828</v>
      </c>
      <c r="M123" s="57">
        <v>23</v>
      </c>
      <c r="N123" s="1974"/>
      <c r="O123" s="1968"/>
      <c r="P123" s="1969"/>
    </row>
    <row r="124" spans="1:16" ht="20" customHeight="1">
      <c r="A124" s="57">
        <f t="shared" si="1"/>
        <v>123</v>
      </c>
      <c r="B124" s="1209" t="s">
        <v>256</v>
      </c>
      <c r="C124" s="1209" t="s">
        <v>174</v>
      </c>
      <c r="D124" s="57"/>
      <c r="E124" s="1209" t="s">
        <v>1823</v>
      </c>
      <c r="F124" s="1211" t="s">
        <v>1989</v>
      </c>
      <c r="G124" s="1963" t="s">
        <v>1982</v>
      </c>
      <c r="H124" s="1963"/>
      <c r="I124" s="1963"/>
      <c r="J124" s="1963"/>
      <c r="K124" s="1210">
        <v>45976</v>
      </c>
      <c r="L124" s="1209" t="s">
        <v>1737</v>
      </c>
      <c r="M124" s="57">
        <v>20</v>
      </c>
      <c r="N124" s="1974"/>
      <c r="O124" s="1968"/>
      <c r="P124" s="1969"/>
    </row>
    <row r="125" spans="1:16" ht="20" customHeight="1">
      <c r="A125" s="57">
        <f t="shared" si="1"/>
        <v>124</v>
      </c>
      <c r="B125" s="1209" t="s">
        <v>177</v>
      </c>
      <c r="C125" s="1209" t="s">
        <v>178</v>
      </c>
      <c r="D125" s="57"/>
      <c r="E125" s="1209" t="s">
        <v>1826</v>
      </c>
      <c r="F125" s="1211" t="s">
        <v>1988</v>
      </c>
      <c r="G125" s="1963" t="s">
        <v>1982</v>
      </c>
      <c r="H125" s="1963"/>
      <c r="I125" s="1963"/>
      <c r="J125" s="1963"/>
      <c r="K125" s="1210">
        <v>45978</v>
      </c>
      <c r="L125" s="1209" t="s">
        <v>1705</v>
      </c>
      <c r="M125" s="57">
        <v>26</v>
      </c>
      <c r="N125" s="1974"/>
      <c r="O125" s="1968"/>
      <c r="P125" s="1969"/>
    </row>
    <row r="126" spans="1:16" ht="20" customHeight="1">
      <c r="A126" s="57">
        <f t="shared" si="1"/>
        <v>125</v>
      </c>
      <c r="B126" s="1209" t="s">
        <v>1662</v>
      </c>
      <c r="C126" s="1209" t="s">
        <v>174</v>
      </c>
      <c r="D126" s="57"/>
      <c r="E126" s="1210">
        <v>45976</v>
      </c>
      <c r="F126" s="1211" t="s">
        <v>1989</v>
      </c>
      <c r="G126" s="1963" t="s">
        <v>1982</v>
      </c>
      <c r="H126" s="1963"/>
      <c r="I126" s="1963"/>
      <c r="J126" s="1963"/>
      <c r="K126" s="1210">
        <v>45981</v>
      </c>
      <c r="L126" s="1209" t="s">
        <v>1737</v>
      </c>
      <c r="M126" s="57">
        <v>20</v>
      </c>
      <c r="N126" s="1974"/>
      <c r="O126" s="1968"/>
      <c r="P126" s="1969"/>
    </row>
    <row r="127" spans="1:16" ht="20" customHeight="1">
      <c r="A127" s="57">
        <f t="shared" si="1"/>
        <v>126</v>
      </c>
      <c r="B127" s="1209" t="s">
        <v>1579</v>
      </c>
      <c r="C127" s="1209" t="s">
        <v>153</v>
      </c>
      <c r="D127" s="57"/>
      <c r="E127" s="1210">
        <v>45974</v>
      </c>
      <c r="F127" s="1211" t="s">
        <v>1994</v>
      </c>
      <c r="G127" s="1963" t="s">
        <v>1982</v>
      </c>
      <c r="H127" s="1963"/>
      <c r="I127" s="1963"/>
      <c r="J127" s="1963"/>
      <c r="K127" s="1210">
        <v>45981</v>
      </c>
      <c r="L127" s="1209" t="s">
        <v>1583</v>
      </c>
      <c r="M127" s="57"/>
      <c r="N127" s="1974"/>
      <c r="O127" s="1968"/>
      <c r="P127" s="1969"/>
    </row>
    <row r="128" spans="1:16" ht="20" customHeight="1">
      <c r="A128" s="57">
        <f t="shared" si="1"/>
        <v>127</v>
      </c>
      <c r="B128" s="1209" t="s">
        <v>750</v>
      </c>
      <c r="C128" s="1209" t="s">
        <v>168</v>
      </c>
      <c r="D128" s="57"/>
      <c r="E128" s="1210">
        <v>45976</v>
      </c>
      <c r="F128" s="314">
        <v>11.145</v>
      </c>
      <c r="G128" s="1963" t="s">
        <v>1982</v>
      </c>
      <c r="H128" s="1963"/>
      <c r="I128" s="1963"/>
      <c r="J128" s="1963"/>
      <c r="K128" s="1210">
        <v>45981</v>
      </c>
      <c r="L128" s="1209" t="s">
        <v>1828</v>
      </c>
      <c r="M128" s="57">
        <v>23</v>
      </c>
      <c r="N128" s="1974"/>
      <c r="O128" s="1968"/>
      <c r="P128" s="1969"/>
    </row>
    <row r="129" spans="1:16" ht="20" customHeight="1">
      <c r="A129" s="57">
        <f t="shared" si="1"/>
        <v>128</v>
      </c>
      <c r="B129" s="1209" t="s">
        <v>180</v>
      </c>
      <c r="C129" s="1209" t="s">
        <v>105</v>
      </c>
      <c r="D129" s="57"/>
      <c r="E129" s="1210">
        <v>45977</v>
      </c>
      <c r="F129" s="1211" t="s">
        <v>1991</v>
      </c>
      <c r="G129" s="1963" t="s">
        <v>1982</v>
      </c>
      <c r="H129" s="1963"/>
      <c r="I129" s="1963"/>
      <c r="J129" s="1963"/>
      <c r="K129" s="1210">
        <v>45982</v>
      </c>
      <c r="L129" s="1209" t="s">
        <v>1705</v>
      </c>
      <c r="M129" s="57">
        <v>26</v>
      </c>
      <c r="N129" s="1974"/>
      <c r="O129" s="1968"/>
      <c r="P129" s="1969"/>
    </row>
    <row r="130" spans="1:16" ht="20" customHeight="1">
      <c r="A130" s="57">
        <f t="shared" si="1"/>
        <v>129</v>
      </c>
      <c r="B130" s="1209" t="s">
        <v>1353</v>
      </c>
      <c r="C130" s="1209" t="s">
        <v>118</v>
      </c>
      <c r="D130" s="57"/>
      <c r="E130" s="1210">
        <v>45975</v>
      </c>
      <c r="F130" s="1211" t="s">
        <v>1992</v>
      </c>
      <c r="G130" s="1963" t="s">
        <v>1982</v>
      </c>
      <c r="H130" s="1963"/>
      <c r="I130" s="1963"/>
      <c r="J130" s="1963"/>
      <c r="K130" s="1210">
        <v>45983</v>
      </c>
      <c r="L130" s="1209" t="s">
        <v>1681</v>
      </c>
      <c r="M130" s="57">
        <v>17</v>
      </c>
      <c r="N130" s="1974"/>
      <c r="O130" s="1968"/>
      <c r="P130" s="1969"/>
    </row>
    <row r="131" spans="1:16" ht="20" customHeight="1">
      <c r="A131" s="57">
        <f t="shared" si="1"/>
        <v>130</v>
      </c>
      <c r="B131" s="1209" t="s">
        <v>369</v>
      </c>
      <c r="C131" s="1209" t="s">
        <v>171</v>
      </c>
      <c r="D131" s="57"/>
      <c r="E131" s="1210">
        <v>45982</v>
      </c>
      <c r="F131" s="1211" t="s">
        <v>1981</v>
      </c>
      <c r="G131" s="1963" t="s">
        <v>1982</v>
      </c>
      <c r="H131" s="1963"/>
      <c r="I131" s="1963"/>
      <c r="J131" s="1963"/>
      <c r="K131" s="1210">
        <v>45986</v>
      </c>
      <c r="L131" s="1209" t="s">
        <v>1737</v>
      </c>
      <c r="M131" s="57">
        <v>20</v>
      </c>
      <c r="N131" s="1974"/>
      <c r="O131" s="1968"/>
      <c r="P131" s="1969"/>
    </row>
    <row r="132" spans="1:16" ht="20" customHeight="1">
      <c r="A132" s="57">
        <f t="shared" ref="A132:A189" si="2">A131+1</f>
        <v>131</v>
      </c>
      <c r="B132" s="1209" t="s">
        <v>1345</v>
      </c>
      <c r="C132" s="1209" t="s">
        <v>228</v>
      </c>
      <c r="D132" s="57"/>
      <c r="E132" s="1210">
        <v>45982</v>
      </c>
      <c r="F132" s="1211" t="s">
        <v>1983</v>
      </c>
      <c r="G132" s="1963" t="s">
        <v>1982</v>
      </c>
      <c r="H132" s="1963"/>
      <c r="I132" s="1963"/>
      <c r="J132" s="1963"/>
      <c r="K132" s="1210">
        <v>45986</v>
      </c>
      <c r="L132" s="1209" t="s">
        <v>1705</v>
      </c>
      <c r="M132" s="57">
        <v>26</v>
      </c>
      <c r="N132" s="1974"/>
      <c r="O132" s="1968"/>
      <c r="P132" s="1969"/>
    </row>
    <row r="133" spans="1:16" ht="20" customHeight="1">
      <c r="A133" s="57">
        <f t="shared" si="2"/>
        <v>132</v>
      </c>
      <c r="B133" s="1209" t="s">
        <v>761</v>
      </c>
      <c r="C133" s="1209" t="s">
        <v>168</v>
      </c>
      <c r="D133" s="57"/>
      <c r="E133" s="1210">
        <v>45986</v>
      </c>
      <c r="F133" s="314">
        <v>11.145</v>
      </c>
      <c r="G133" s="1963" t="s">
        <v>1982</v>
      </c>
      <c r="H133" s="1963"/>
      <c r="I133" s="1963"/>
      <c r="J133" s="1963"/>
      <c r="K133" s="1210">
        <v>45988</v>
      </c>
      <c r="L133" s="1209" t="s">
        <v>1705</v>
      </c>
      <c r="M133" s="57">
        <v>26</v>
      </c>
      <c r="N133" s="1974"/>
      <c r="O133" s="1968"/>
      <c r="P133" s="1969"/>
    </row>
    <row r="134" spans="1:16" ht="20" customHeight="1">
      <c r="A134" s="57">
        <f t="shared" si="2"/>
        <v>133</v>
      </c>
      <c r="B134" s="1209" t="s">
        <v>1655</v>
      </c>
      <c r="C134" s="1209" t="s">
        <v>174</v>
      </c>
      <c r="D134" s="57"/>
      <c r="E134" s="1210">
        <v>45984</v>
      </c>
      <c r="F134" s="1211" t="s">
        <v>1989</v>
      </c>
      <c r="G134" s="1963" t="s">
        <v>1982</v>
      </c>
      <c r="H134" s="1963"/>
      <c r="I134" s="1963"/>
      <c r="J134" s="1963"/>
      <c r="K134" s="1210">
        <v>45989</v>
      </c>
      <c r="L134" s="1209" t="s">
        <v>1681</v>
      </c>
      <c r="M134" s="57">
        <v>17</v>
      </c>
      <c r="N134" s="1974"/>
      <c r="O134" s="1968"/>
      <c r="P134" s="1969"/>
    </row>
    <row r="135" spans="1:16" ht="20" customHeight="1">
      <c r="A135" s="57">
        <f t="shared" si="2"/>
        <v>134</v>
      </c>
      <c r="B135" s="1209" t="s">
        <v>854</v>
      </c>
      <c r="C135" s="1209" t="s">
        <v>123</v>
      </c>
      <c r="D135" s="57"/>
      <c r="E135" s="1210">
        <v>45982</v>
      </c>
      <c r="F135" s="1214" t="s">
        <v>1987</v>
      </c>
      <c r="G135" s="1963" t="s">
        <v>1982</v>
      </c>
      <c r="H135" s="1963"/>
      <c r="I135" s="1963"/>
      <c r="J135" s="1963"/>
      <c r="K135" s="1210">
        <v>45989</v>
      </c>
      <c r="L135" s="1209" t="s">
        <v>1828</v>
      </c>
      <c r="M135" s="57">
        <v>23</v>
      </c>
      <c r="N135" s="1974"/>
      <c r="O135" s="1968"/>
      <c r="P135" s="1969"/>
    </row>
    <row r="136" spans="1:16" ht="20" customHeight="1">
      <c r="A136" s="57">
        <f t="shared" si="2"/>
        <v>135</v>
      </c>
      <c r="B136" s="1209" t="s">
        <v>408</v>
      </c>
      <c r="C136" s="1209" t="s">
        <v>111</v>
      </c>
      <c r="D136" s="57"/>
      <c r="E136" s="1210">
        <v>45983</v>
      </c>
      <c r="F136" s="1211" t="s">
        <v>1986</v>
      </c>
      <c r="G136" s="1963" t="s">
        <v>1982</v>
      </c>
      <c r="H136" s="1963"/>
      <c r="I136" s="1963"/>
      <c r="J136" s="1963"/>
      <c r="K136" s="1210">
        <v>45990</v>
      </c>
      <c r="L136" s="1209" t="s">
        <v>1583</v>
      </c>
      <c r="M136" s="57"/>
      <c r="N136" s="1974"/>
      <c r="O136" s="1968"/>
      <c r="P136" s="1969"/>
    </row>
    <row r="137" spans="1:16" ht="20" customHeight="1">
      <c r="A137" s="57">
        <f t="shared" si="2"/>
        <v>136</v>
      </c>
      <c r="B137" s="1209" t="s">
        <v>239</v>
      </c>
      <c r="C137" s="1209" t="s">
        <v>234</v>
      </c>
      <c r="D137" s="57"/>
      <c r="E137" s="1210">
        <v>45986</v>
      </c>
      <c r="F137" s="1211" t="s">
        <v>1984</v>
      </c>
      <c r="G137" s="1963" t="s">
        <v>1982</v>
      </c>
      <c r="H137" s="1963"/>
      <c r="I137" s="1963"/>
      <c r="J137" s="1963"/>
      <c r="K137" s="1210">
        <v>45991</v>
      </c>
      <c r="L137" s="1209" t="s">
        <v>1737</v>
      </c>
      <c r="M137" s="57">
        <v>20</v>
      </c>
      <c r="N137" s="1974"/>
      <c r="O137" s="1968"/>
      <c r="P137" s="1969"/>
    </row>
    <row r="138" spans="1:16" ht="20" customHeight="1">
      <c r="A138" s="57">
        <f t="shared" si="2"/>
        <v>137</v>
      </c>
      <c r="B138" s="1209" t="s">
        <v>762</v>
      </c>
      <c r="C138" s="1209" t="s">
        <v>171</v>
      </c>
      <c r="D138" s="57"/>
      <c r="E138" s="1210">
        <v>45989</v>
      </c>
      <c r="F138" s="1211" t="s">
        <v>1981</v>
      </c>
      <c r="G138" s="1963" t="s">
        <v>1982</v>
      </c>
      <c r="H138" s="1963"/>
      <c r="I138" s="1963"/>
      <c r="J138" s="1963"/>
      <c r="K138" s="1210">
        <v>45991</v>
      </c>
      <c r="L138" s="1209" t="s">
        <v>1705</v>
      </c>
      <c r="M138" s="57">
        <v>26</v>
      </c>
      <c r="N138" s="1974"/>
      <c r="O138" s="1968"/>
      <c r="P138" s="1969"/>
    </row>
    <row r="139" spans="1:16" ht="20" customHeight="1">
      <c r="A139" s="57">
        <f t="shared" si="2"/>
        <v>138</v>
      </c>
      <c r="B139" s="1209" t="s">
        <v>772</v>
      </c>
      <c r="C139" s="1209" t="s">
        <v>171</v>
      </c>
      <c r="D139" s="57"/>
      <c r="E139" s="800">
        <v>45992</v>
      </c>
      <c r="F139" s="1211" t="s">
        <v>1981</v>
      </c>
      <c r="G139" s="1963" t="s">
        <v>1982</v>
      </c>
      <c r="H139" s="1963"/>
      <c r="I139" s="1963"/>
      <c r="J139" s="1963"/>
      <c r="K139" s="800">
        <v>45994</v>
      </c>
      <c r="L139" s="1209" t="s">
        <v>1705</v>
      </c>
      <c r="M139" s="57">
        <v>26</v>
      </c>
      <c r="N139" s="1974"/>
      <c r="O139" s="1968"/>
      <c r="P139" s="1969"/>
    </row>
    <row r="140" spans="1:16" ht="20" customHeight="1">
      <c r="A140" s="57">
        <f t="shared" si="2"/>
        <v>139</v>
      </c>
      <c r="B140" s="1213" t="s">
        <v>856</v>
      </c>
      <c r="C140" s="1209" t="s">
        <v>114</v>
      </c>
      <c r="D140" s="57"/>
      <c r="E140" s="800">
        <v>45989</v>
      </c>
      <c r="F140" s="1211">
        <v>22.946000000000002</v>
      </c>
      <c r="G140" s="1963" t="s">
        <v>1982</v>
      </c>
      <c r="H140" s="1963"/>
      <c r="I140" s="1963"/>
      <c r="J140" s="1963"/>
      <c r="K140" s="800">
        <v>45996</v>
      </c>
      <c r="L140" s="1209" t="s">
        <v>1828</v>
      </c>
      <c r="M140" s="57">
        <v>23</v>
      </c>
      <c r="N140" s="1974"/>
      <c r="O140" s="1968"/>
      <c r="P140" s="1969"/>
    </row>
    <row r="141" spans="1:16" ht="20" customHeight="1">
      <c r="A141" s="57">
        <f t="shared" si="2"/>
        <v>140</v>
      </c>
      <c r="B141" s="1209" t="s">
        <v>253</v>
      </c>
      <c r="C141" s="1209" t="s">
        <v>168</v>
      </c>
      <c r="D141" s="57"/>
      <c r="E141" s="800">
        <v>45992</v>
      </c>
      <c r="F141" s="314">
        <v>11.145</v>
      </c>
      <c r="G141" s="1963" t="s">
        <v>1982</v>
      </c>
      <c r="H141" s="1963"/>
      <c r="I141" s="1963"/>
      <c r="J141" s="1963"/>
      <c r="K141" s="800">
        <v>45996</v>
      </c>
      <c r="L141" s="1209" t="s">
        <v>1737</v>
      </c>
      <c r="M141" s="57">
        <v>20</v>
      </c>
      <c r="N141" s="1974"/>
      <c r="O141" s="1968"/>
      <c r="P141" s="1969"/>
    </row>
    <row r="142" spans="1:16" ht="20" customHeight="1">
      <c r="A142" s="57">
        <f t="shared" si="2"/>
        <v>141</v>
      </c>
      <c r="B142" s="1213" t="s">
        <v>181</v>
      </c>
      <c r="C142" s="1209" t="s">
        <v>133</v>
      </c>
      <c r="D142" s="57"/>
      <c r="E142" s="800">
        <v>45989</v>
      </c>
      <c r="F142" s="1211">
        <v>27.715</v>
      </c>
      <c r="G142" s="1963" t="s">
        <v>1982</v>
      </c>
      <c r="H142" s="1963"/>
      <c r="I142" s="1963"/>
      <c r="J142" s="1963"/>
      <c r="K142" s="800">
        <v>45998</v>
      </c>
      <c r="L142" s="1209" t="s">
        <v>1681</v>
      </c>
      <c r="M142" s="57">
        <v>17</v>
      </c>
      <c r="N142" s="1974"/>
      <c r="O142" s="1968"/>
      <c r="P142" s="1969"/>
    </row>
    <row r="143" spans="1:16" ht="20" customHeight="1">
      <c r="A143" s="57">
        <f t="shared" si="2"/>
        <v>142</v>
      </c>
      <c r="B143" s="1209" t="s">
        <v>154</v>
      </c>
      <c r="C143" s="1213" t="s">
        <v>118</v>
      </c>
      <c r="D143" s="57"/>
      <c r="E143" s="800">
        <v>45990</v>
      </c>
      <c r="F143" s="1211" t="s">
        <v>1992</v>
      </c>
      <c r="G143" s="1963" t="s">
        <v>1982</v>
      </c>
      <c r="H143" s="1963"/>
      <c r="I143" s="1963"/>
      <c r="J143" s="1963"/>
      <c r="K143" s="800">
        <v>45998</v>
      </c>
      <c r="L143" s="1209" t="s">
        <v>1583</v>
      </c>
      <c r="M143" s="57"/>
      <c r="N143" s="1974"/>
      <c r="O143" s="1968"/>
      <c r="P143" s="1969"/>
    </row>
    <row r="144" spans="1:16" ht="20" customHeight="1">
      <c r="A144" s="57">
        <f t="shared" si="2"/>
        <v>143</v>
      </c>
      <c r="B144" s="1209" t="s">
        <v>770</v>
      </c>
      <c r="C144" s="1209" t="s">
        <v>234</v>
      </c>
      <c r="D144" s="57"/>
      <c r="E144" s="800">
        <v>45997</v>
      </c>
      <c r="F144" s="1211" t="s">
        <v>1984</v>
      </c>
      <c r="G144" s="1963" t="s">
        <v>1982</v>
      </c>
      <c r="H144" s="1963"/>
      <c r="I144" s="1963"/>
      <c r="J144" s="1963"/>
      <c r="K144" s="800">
        <v>46001</v>
      </c>
      <c r="L144" s="1209" t="s">
        <v>1705</v>
      </c>
      <c r="M144" s="57">
        <v>26</v>
      </c>
      <c r="N144" s="1974"/>
      <c r="O144" s="1968"/>
      <c r="P144" s="1969"/>
    </row>
    <row r="145" spans="1:48" ht="20" customHeight="1">
      <c r="A145" s="57">
        <f t="shared" si="2"/>
        <v>144</v>
      </c>
      <c r="B145" s="1209" t="s">
        <v>146</v>
      </c>
      <c r="C145" s="1209" t="s">
        <v>118</v>
      </c>
      <c r="D145" s="57"/>
      <c r="E145" s="800">
        <v>45997</v>
      </c>
      <c r="F145" s="1211" t="s">
        <v>1992</v>
      </c>
      <c r="G145" s="1963" t="s">
        <v>1982</v>
      </c>
      <c r="H145" s="1963"/>
      <c r="I145" s="1963"/>
      <c r="J145" s="1963"/>
      <c r="K145" s="800">
        <v>46002</v>
      </c>
      <c r="L145" s="1209" t="s">
        <v>1737</v>
      </c>
      <c r="M145" s="57">
        <v>20</v>
      </c>
      <c r="N145" s="1974"/>
      <c r="O145" s="1968"/>
      <c r="P145" s="1969"/>
    </row>
    <row r="146" spans="1:48" ht="20" customHeight="1">
      <c r="A146" s="57">
        <f t="shared" si="2"/>
        <v>145</v>
      </c>
      <c r="B146" s="1213" t="s">
        <v>730</v>
      </c>
      <c r="C146" s="1213" t="s">
        <v>171</v>
      </c>
      <c r="D146" s="57"/>
      <c r="E146" s="800">
        <v>45997</v>
      </c>
      <c r="F146" s="1211" t="s">
        <v>1981</v>
      </c>
      <c r="G146" s="1963" t="s">
        <v>1982</v>
      </c>
      <c r="H146" s="1963"/>
      <c r="I146" s="1963"/>
      <c r="J146" s="1963"/>
      <c r="K146" s="800">
        <v>46003</v>
      </c>
      <c r="L146" s="1209" t="s">
        <v>1828</v>
      </c>
      <c r="M146" s="57">
        <v>23</v>
      </c>
      <c r="N146" s="1974"/>
      <c r="O146" s="1968"/>
      <c r="P146" s="1969"/>
    </row>
    <row r="147" spans="1:48" ht="20" customHeight="1">
      <c r="A147" s="57">
        <f t="shared" si="2"/>
        <v>146</v>
      </c>
      <c r="B147" s="1209" t="s">
        <v>1829</v>
      </c>
      <c r="C147" s="1209" t="s">
        <v>105</v>
      </c>
      <c r="D147" s="57"/>
      <c r="E147" s="800">
        <v>46000</v>
      </c>
      <c r="F147" s="1211" t="s">
        <v>1991</v>
      </c>
      <c r="G147" s="1963" t="s">
        <v>1982</v>
      </c>
      <c r="H147" s="1963"/>
      <c r="I147" s="1963"/>
      <c r="J147" s="1963"/>
      <c r="K147" s="800">
        <v>46004</v>
      </c>
      <c r="L147" s="1209" t="s">
        <v>1705</v>
      </c>
      <c r="M147" s="57">
        <v>26</v>
      </c>
      <c r="N147" s="1974"/>
      <c r="O147" s="1968"/>
      <c r="P147" s="1969"/>
    </row>
    <row r="148" spans="1:48" ht="20" customHeight="1">
      <c r="A148" s="57">
        <f t="shared" si="2"/>
        <v>147</v>
      </c>
      <c r="B148" s="1213" t="s">
        <v>182</v>
      </c>
      <c r="C148" s="1213" t="s">
        <v>133</v>
      </c>
      <c r="D148" s="57"/>
      <c r="E148" s="800">
        <v>45998</v>
      </c>
      <c r="F148" s="1211">
        <v>27.715</v>
      </c>
      <c r="G148" s="1963" t="s">
        <v>1982</v>
      </c>
      <c r="H148" s="1963"/>
      <c r="I148" s="1963"/>
      <c r="J148" s="1963"/>
      <c r="K148" s="800">
        <v>46005</v>
      </c>
      <c r="L148" s="1209" t="s">
        <v>1681</v>
      </c>
      <c r="M148" s="57">
        <v>17</v>
      </c>
      <c r="N148" s="1974"/>
      <c r="O148" s="1968"/>
      <c r="P148" s="1969"/>
    </row>
    <row r="149" spans="1:48" ht="20" customHeight="1">
      <c r="A149" s="57">
        <f t="shared" si="2"/>
        <v>148</v>
      </c>
      <c r="B149" s="1213" t="s">
        <v>729</v>
      </c>
      <c r="C149" s="1213" t="s">
        <v>228</v>
      </c>
      <c r="D149" s="57"/>
      <c r="E149" s="800">
        <v>46003</v>
      </c>
      <c r="F149" s="1211" t="s">
        <v>1983</v>
      </c>
      <c r="G149" s="1963" t="s">
        <v>1982</v>
      </c>
      <c r="H149" s="1963"/>
      <c r="I149" s="1963"/>
      <c r="J149" s="1963"/>
      <c r="K149" s="800">
        <v>46007</v>
      </c>
      <c r="L149" s="1209" t="s">
        <v>1828</v>
      </c>
      <c r="M149" s="57">
        <v>23</v>
      </c>
      <c r="N149" s="1974"/>
      <c r="O149" s="1968"/>
      <c r="P149" s="1969"/>
    </row>
    <row r="150" spans="1:48" ht="20" customHeight="1">
      <c r="A150" s="57">
        <f t="shared" si="2"/>
        <v>149</v>
      </c>
      <c r="B150" s="1213" t="s">
        <v>1291</v>
      </c>
      <c r="C150" s="1213" t="s">
        <v>101</v>
      </c>
      <c r="D150" s="57"/>
      <c r="E150" s="800">
        <v>46003</v>
      </c>
      <c r="F150" s="1211" t="s">
        <v>1985</v>
      </c>
      <c r="G150" s="1963" t="s">
        <v>1982</v>
      </c>
      <c r="H150" s="1963"/>
      <c r="I150" s="1963"/>
      <c r="J150" s="1963"/>
      <c r="K150" s="800">
        <v>46007</v>
      </c>
      <c r="L150" s="1209" t="s">
        <v>1737</v>
      </c>
      <c r="M150" s="57">
        <v>20</v>
      </c>
      <c r="N150" s="1974"/>
      <c r="O150" s="1968"/>
      <c r="P150" s="1969"/>
    </row>
    <row r="151" spans="1:48" ht="20" customHeight="1">
      <c r="A151" s="57">
        <f t="shared" si="2"/>
        <v>150</v>
      </c>
      <c r="B151" s="1213" t="s">
        <v>358</v>
      </c>
      <c r="C151" s="1213" t="s">
        <v>171</v>
      </c>
      <c r="D151" s="57"/>
      <c r="E151" s="800">
        <v>45997</v>
      </c>
      <c r="F151" s="1211" t="s">
        <v>1981</v>
      </c>
      <c r="G151" s="1963" t="s">
        <v>1982</v>
      </c>
      <c r="H151" s="1963"/>
      <c r="I151" s="1963"/>
      <c r="J151" s="1963"/>
      <c r="K151" s="800">
        <v>46007</v>
      </c>
      <c r="L151" s="1209" t="s">
        <v>1973</v>
      </c>
      <c r="M151" s="57">
        <v>24</v>
      </c>
      <c r="N151" s="1974"/>
      <c r="O151" s="1968"/>
      <c r="P151" s="1969"/>
    </row>
    <row r="152" spans="1:48" ht="20" customHeight="1">
      <c r="A152" s="57">
        <f t="shared" si="2"/>
        <v>151</v>
      </c>
      <c r="B152" s="1213" t="s">
        <v>461</v>
      </c>
      <c r="C152" s="1213" t="s">
        <v>171</v>
      </c>
      <c r="D152" s="57"/>
      <c r="E152" s="800">
        <v>46004</v>
      </c>
      <c r="F152" s="1211" t="s">
        <v>1981</v>
      </c>
      <c r="G152" s="1963" t="s">
        <v>1982</v>
      </c>
      <c r="H152" s="1963"/>
      <c r="I152" s="1963"/>
      <c r="J152" s="1963"/>
      <c r="K152" s="800">
        <v>46009</v>
      </c>
      <c r="L152" s="1209" t="s">
        <v>1974</v>
      </c>
      <c r="M152" s="57">
        <v>26</v>
      </c>
      <c r="N152" s="1974"/>
      <c r="O152" s="1968"/>
      <c r="P152" s="1969"/>
    </row>
    <row r="153" spans="1:48" ht="20" customHeight="1">
      <c r="A153" s="57">
        <f t="shared" si="2"/>
        <v>152</v>
      </c>
      <c r="B153" s="1209" t="s">
        <v>433</v>
      </c>
      <c r="C153" s="1209" t="s">
        <v>168</v>
      </c>
      <c r="D153" s="57"/>
      <c r="E153" s="1210">
        <v>45948</v>
      </c>
      <c r="F153" s="314">
        <v>11.145</v>
      </c>
      <c r="G153" s="1963" t="s">
        <v>1982</v>
      </c>
      <c r="H153" s="1963"/>
      <c r="I153" s="1963"/>
      <c r="J153" s="1963"/>
      <c r="K153" s="1217">
        <v>46012</v>
      </c>
      <c r="L153" s="1242" t="s">
        <v>2003</v>
      </c>
      <c r="M153" s="57">
        <v>15</v>
      </c>
      <c r="N153" s="1974"/>
      <c r="O153" s="1968"/>
      <c r="P153" s="1969"/>
    </row>
    <row r="154" spans="1:48" ht="20" customHeight="1">
      <c r="A154" s="57">
        <f t="shared" si="2"/>
        <v>153</v>
      </c>
      <c r="B154" s="1213" t="s">
        <v>185</v>
      </c>
      <c r="C154" s="1213" t="s">
        <v>111</v>
      </c>
      <c r="D154" s="57"/>
      <c r="E154" s="800">
        <v>46005</v>
      </c>
      <c r="F154" s="1211" t="s">
        <v>1986</v>
      </c>
      <c r="G154" s="1963" t="s">
        <v>1982</v>
      </c>
      <c r="H154" s="1963"/>
      <c r="I154" s="1963"/>
      <c r="J154" s="1963"/>
      <c r="K154" s="1217">
        <v>46012</v>
      </c>
      <c r="L154" s="1209" t="s">
        <v>1681</v>
      </c>
      <c r="M154" s="57">
        <v>17</v>
      </c>
      <c r="N154" s="1974"/>
      <c r="O154" s="1968"/>
      <c r="P154" s="1969"/>
    </row>
    <row r="155" spans="1:48" ht="20" customHeight="1">
      <c r="A155" s="57">
        <f t="shared" si="2"/>
        <v>154</v>
      </c>
      <c r="B155" s="1213" t="s">
        <v>460</v>
      </c>
      <c r="C155" s="1213" t="s">
        <v>171</v>
      </c>
      <c r="D155" s="57"/>
      <c r="E155" s="800">
        <v>46009</v>
      </c>
      <c r="F155" s="1211" t="s">
        <v>1981</v>
      </c>
      <c r="G155" s="1963" t="s">
        <v>1982</v>
      </c>
      <c r="H155" s="1963"/>
      <c r="I155" s="1963"/>
      <c r="J155" s="1963"/>
      <c r="K155" s="800">
        <v>46012</v>
      </c>
      <c r="L155" s="1209" t="s">
        <v>1974</v>
      </c>
      <c r="M155" s="57">
        <v>26</v>
      </c>
      <c r="N155" s="1974"/>
      <c r="O155" s="1968"/>
      <c r="P155" s="1969"/>
    </row>
    <row r="156" spans="1:48" ht="20" customHeight="1">
      <c r="A156" s="57">
        <f t="shared" si="2"/>
        <v>155</v>
      </c>
      <c r="B156" s="1209" t="s">
        <v>1290</v>
      </c>
      <c r="C156" s="1209" t="s">
        <v>114</v>
      </c>
      <c r="D156" s="57"/>
      <c r="E156" s="800">
        <v>46008</v>
      </c>
      <c r="F156" s="1211">
        <v>22.946000000000002</v>
      </c>
      <c r="G156" s="1963" t="s">
        <v>1982</v>
      </c>
      <c r="H156" s="1963"/>
      <c r="I156" s="1963"/>
      <c r="J156" s="1963"/>
      <c r="K156" s="800">
        <v>46012</v>
      </c>
      <c r="L156" s="1209" t="s">
        <v>1737</v>
      </c>
      <c r="M156" s="57">
        <v>20</v>
      </c>
      <c r="N156" s="1974"/>
      <c r="O156" s="1968"/>
      <c r="P156" s="1969"/>
    </row>
    <row r="157" spans="1:48" ht="31.5" customHeight="1">
      <c r="A157" s="57">
        <f t="shared" si="2"/>
        <v>156</v>
      </c>
      <c r="B157" s="1216" t="s">
        <v>1480</v>
      </c>
      <c r="C157" s="1218" t="s">
        <v>105</v>
      </c>
      <c r="D157" s="57"/>
      <c r="E157" s="1217">
        <v>46010</v>
      </c>
      <c r="F157" s="1211" t="s">
        <v>1991</v>
      </c>
      <c r="G157" s="1963" t="s">
        <v>1982</v>
      </c>
      <c r="H157" s="1963"/>
      <c r="I157" s="1963"/>
      <c r="J157" s="1963"/>
      <c r="K157" s="800">
        <v>46015</v>
      </c>
      <c r="L157" s="1209" t="s">
        <v>1828</v>
      </c>
      <c r="M157" s="57">
        <v>23</v>
      </c>
      <c r="N157" s="1970"/>
      <c r="O157" s="1968"/>
      <c r="P157" s="1969"/>
    </row>
    <row r="158" spans="1:48" ht="55.5" customHeight="1">
      <c r="A158" s="57">
        <f t="shared" si="2"/>
        <v>157</v>
      </c>
      <c r="B158" s="1239" t="s">
        <v>463</v>
      </c>
      <c r="C158" s="1213" t="s">
        <v>228</v>
      </c>
      <c r="D158" s="57"/>
      <c r="E158" s="800">
        <v>46012</v>
      </c>
      <c r="F158" s="1211" t="s">
        <v>1983</v>
      </c>
      <c r="G158" s="1963" t="s">
        <v>1982</v>
      </c>
      <c r="H158" s="1963"/>
      <c r="I158" s="1963"/>
      <c r="J158" s="1963"/>
      <c r="K158" s="800">
        <v>46016</v>
      </c>
      <c r="L158" s="1209" t="s">
        <v>1974</v>
      </c>
      <c r="M158" s="57">
        <v>26</v>
      </c>
      <c r="N158" s="1980"/>
      <c r="O158" s="1981"/>
      <c r="P158" s="1982"/>
    </row>
    <row r="159" spans="1:48" ht="23.5" customHeight="1">
      <c r="A159" s="57">
        <f t="shared" si="2"/>
        <v>158</v>
      </c>
      <c r="B159" s="1213" t="s">
        <v>390</v>
      </c>
      <c r="C159" s="1213" t="s">
        <v>234</v>
      </c>
      <c r="D159" s="57"/>
      <c r="E159" s="800">
        <v>46003</v>
      </c>
      <c r="F159" s="1211" t="s">
        <v>1984</v>
      </c>
      <c r="G159" s="1963" t="s">
        <v>1982</v>
      </c>
      <c r="H159" s="1963"/>
      <c r="I159" s="1963"/>
      <c r="J159" s="1963"/>
      <c r="K159" s="800">
        <v>46017</v>
      </c>
      <c r="L159" s="1242" t="s">
        <v>2003</v>
      </c>
      <c r="M159" s="57">
        <v>15</v>
      </c>
      <c r="N159" s="1979"/>
      <c r="O159" s="1968"/>
      <c r="P159" s="1969"/>
    </row>
    <row r="160" spans="1:48" ht="38.5" customHeight="1">
      <c r="A160" s="57">
        <f t="shared" si="2"/>
        <v>159</v>
      </c>
      <c r="B160" s="1239" t="s">
        <v>257</v>
      </c>
      <c r="C160" s="1209" t="s">
        <v>228</v>
      </c>
      <c r="D160" s="57"/>
      <c r="E160" s="800">
        <v>46008</v>
      </c>
      <c r="F160" s="1211" t="s">
        <v>1983</v>
      </c>
      <c r="G160" s="1963" t="s">
        <v>1982</v>
      </c>
      <c r="H160" s="1963"/>
      <c r="I160" s="1963"/>
      <c r="J160" s="1963"/>
      <c r="K160" s="800">
        <v>46017</v>
      </c>
      <c r="L160" s="1242" t="s">
        <v>1737</v>
      </c>
      <c r="M160" s="57">
        <v>20</v>
      </c>
      <c r="N160" s="1979"/>
      <c r="O160" s="1968"/>
      <c r="P160" s="1969"/>
      <c r="Q160" s="1228"/>
      <c r="R160" s="1228"/>
      <c r="S160" s="1228"/>
      <c r="T160" s="1228"/>
      <c r="U160" s="1228"/>
      <c r="V160" s="1228"/>
      <c r="W160" s="1228"/>
      <c r="X160" s="1228"/>
      <c r="Y160" s="1228"/>
      <c r="Z160" s="1228"/>
      <c r="AA160" s="1228"/>
      <c r="AB160" s="1228"/>
      <c r="AC160" s="1228"/>
      <c r="AD160" s="1228"/>
      <c r="AE160" s="1228"/>
      <c r="AF160" s="1228"/>
      <c r="AG160" s="1228"/>
      <c r="AH160" s="1228"/>
      <c r="AI160" s="1228"/>
      <c r="AJ160" s="1228"/>
      <c r="AK160" s="1228"/>
      <c r="AL160" s="1228"/>
      <c r="AM160" s="1228"/>
      <c r="AN160" s="1228"/>
      <c r="AO160" s="1228"/>
      <c r="AP160" s="1228"/>
      <c r="AQ160" s="1228"/>
      <c r="AR160" s="1228"/>
      <c r="AS160" s="1228"/>
      <c r="AT160" s="1228"/>
      <c r="AU160" s="1228"/>
      <c r="AV160" s="1228"/>
    </row>
    <row r="161" spans="1:48" ht="30" customHeight="1">
      <c r="A161" s="57">
        <f t="shared" si="2"/>
        <v>160</v>
      </c>
      <c r="B161" s="1213" t="s">
        <v>398</v>
      </c>
      <c r="C161" s="1213" t="s">
        <v>105</v>
      </c>
      <c r="D161" s="57"/>
      <c r="E161" s="1215">
        <v>46018</v>
      </c>
      <c r="F161" s="1211" t="s">
        <v>1991</v>
      </c>
      <c r="G161" s="1963" t="s">
        <v>1982</v>
      </c>
      <c r="H161" s="1963"/>
      <c r="I161" s="1963"/>
      <c r="J161" s="1963"/>
      <c r="K161" s="800">
        <v>46021</v>
      </c>
      <c r="L161" s="1242" t="s">
        <v>2003</v>
      </c>
      <c r="M161" s="57">
        <v>15</v>
      </c>
      <c r="N161" s="1964"/>
      <c r="O161" s="1977"/>
      <c r="P161" s="1978"/>
    </row>
    <row r="162" spans="1:48" ht="32" customHeight="1">
      <c r="A162" s="57">
        <f t="shared" si="2"/>
        <v>161</v>
      </c>
      <c r="B162" s="1240" t="s">
        <v>850</v>
      </c>
      <c r="C162" s="1240" t="s">
        <v>101</v>
      </c>
      <c r="D162" s="57"/>
      <c r="E162" s="800">
        <v>46019</v>
      </c>
      <c r="F162" s="1211" t="s">
        <v>1985</v>
      </c>
      <c r="G162" s="1963" t="s">
        <v>1982</v>
      </c>
      <c r="H162" s="1963"/>
      <c r="I162" s="1963"/>
      <c r="J162" s="1963"/>
      <c r="K162" s="800">
        <v>46021</v>
      </c>
      <c r="L162" s="1209" t="s">
        <v>1974</v>
      </c>
      <c r="M162" s="57">
        <v>26</v>
      </c>
      <c r="N162" s="1964"/>
      <c r="O162" s="1975"/>
      <c r="P162" s="1976"/>
      <c r="Q162" s="1228"/>
      <c r="R162" s="1228"/>
      <c r="S162" s="1228"/>
      <c r="T162" s="1228"/>
      <c r="U162" s="1228"/>
      <c r="V162" s="1228"/>
      <c r="W162" s="1228"/>
      <c r="X162" s="1228"/>
      <c r="Y162" s="1228"/>
      <c r="Z162" s="1228"/>
      <c r="AA162" s="1228"/>
      <c r="AB162" s="1228"/>
      <c r="AC162" s="1228"/>
      <c r="AD162" s="1228"/>
      <c r="AE162" s="1228"/>
      <c r="AF162" s="1228"/>
      <c r="AG162" s="1228"/>
      <c r="AH162" s="1228"/>
      <c r="AI162" s="1228"/>
      <c r="AJ162" s="1228"/>
      <c r="AK162" s="1228"/>
      <c r="AL162" s="1228"/>
      <c r="AM162" s="1228"/>
      <c r="AN162" s="1228"/>
      <c r="AO162" s="1228"/>
      <c r="AP162" s="1228"/>
      <c r="AQ162" s="1228"/>
      <c r="AR162" s="1228"/>
      <c r="AS162" s="1228"/>
      <c r="AT162" s="1228"/>
      <c r="AU162" s="1228"/>
      <c r="AV162" s="1228"/>
    </row>
    <row r="163" spans="1:48" ht="35.5" customHeight="1">
      <c r="A163" s="57">
        <f t="shared" si="2"/>
        <v>162</v>
      </c>
      <c r="B163" s="1245" t="s">
        <v>1289</v>
      </c>
      <c r="C163" s="1242" t="s">
        <v>111</v>
      </c>
      <c r="D163" s="1243"/>
      <c r="E163" s="1217">
        <v>46019</v>
      </c>
      <c r="F163" s="1211" t="s">
        <v>1986</v>
      </c>
      <c r="G163" s="1963" t="s">
        <v>1982</v>
      </c>
      <c r="H163" s="1963"/>
      <c r="I163" s="1963"/>
      <c r="J163" s="1963"/>
      <c r="K163" s="800">
        <v>46022</v>
      </c>
      <c r="L163" s="1244" t="s">
        <v>1737</v>
      </c>
      <c r="M163" s="57">
        <v>20</v>
      </c>
      <c r="N163" s="1972"/>
      <c r="O163" s="1961"/>
      <c r="P163" s="1962"/>
      <c r="Q163" s="1228"/>
      <c r="R163" s="1228"/>
      <c r="S163" s="1228"/>
      <c r="T163" s="1228"/>
      <c r="U163" s="1228"/>
      <c r="V163" s="1228"/>
      <c r="W163" s="1228"/>
      <c r="X163" s="1228"/>
      <c r="Y163" s="1228"/>
      <c r="Z163" s="1228"/>
      <c r="AA163" s="1228"/>
      <c r="AB163" s="1228"/>
      <c r="AC163" s="1228"/>
      <c r="AD163" s="1228"/>
      <c r="AE163" s="1228"/>
      <c r="AF163" s="1228"/>
      <c r="AG163" s="1228"/>
      <c r="AH163" s="1228"/>
      <c r="AI163" s="1228"/>
      <c r="AJ163" s="1228"/>
      <c r="AK163" s="1228"/>
      <c r="AL163" s="1228"/>
      <c r="AM163" s="1228"/>
      <c r="AN163" s="1228"/>
      <c r="AO163" s="1228"/>
      <c r="AP163" s="1228"/>
      <c r="AQ163" s="1228"/>
      <c r="AR163" s="1228"/>
      <c r="AS163" s="1228"/>
      <c r="AT163" s="1228"/>
      <c r="AU163" s="1228"/>
      <c r="AV163" s="1228"/>
    </row>
    <row r="164" spans="1:48" ht="20" customHeight="1">
      <c r="A164" s="57">
        <f t="shared" si="2"/>
        <v>163</v>
      </c>
      <c r="B164" s="1221" t="s">
        <v>184</v>
      </c>
      <c r="C164" s="1222" t="s">
        <v>103</v>
      </c>
      <c r="D164" s="57"/>
      <c r="E164" s="1217">
        <v>46012</v>
      </c>
      <c r="F164" s="1211" t="s">
        <v>1993</v>
      </c>
      <c r="G164" s="1963" t="s">
        <v>1982</v>
      </c>
      <c r="H164" s="1963"/>
      <c r="I164" s="1963"/>
      <c r="J164" s="1963"/>
      <c r="K164" s="800">
        <v>46026</v>
      </c>
      <c r="L164" s="1209" t="s">
        <v>1681</v>
      </c>
      <c r="M164" s="57">
        <v>17</v>
      </c>
      <c r="N164" s="1967"/>
      <c r="O164" s="1968"/>
      <c r="P164" s="1969"/>
      <c r="Q164" s="1228"/>
      <c r="R164" s="1228"/>
      <c r="S164" s="1228"/>
      <c r="T164" s="1228"/>
      <c r="U164" s="1228"/>
      <c r="V164" s="1228"/>
      <c r="W164" s="1228"/>
      <c r="X164" s="1228"/>
      <c r="Y164" s="1228"/>
      <c r="Z164" s="1228"/>
      <c r="AA164" s="1228"/>
      <c r="AB164" s="1228"/>
      <c r="AC164" s="1228"/>
      <c r="AD164" s="1228"/>
      <c r="AE164" s="1228"/>
      <c r="AF164" s="1228"/>
      <c r="AG164" s="1228"/>
      <c r="AH164" s="1228"/>
      <c r="AI164" s="1228"/>
      <c r="AJ164" s="1228"/>
      <c r="AK164" s="1228"/>
      <c r="AL164" s="1228"/>
      <c r="AM164" s="1228"/>
      <c r="AN164" s="1228"/>
      <c r="AO164" s="1228"/>
      <c r="AP164" s="1228"/>
      <c r="AQ164" s="1228"/>
      <c r="AR164" s="1228"/>
      <c r="AS164" s="1228"/>
      <c r="AT164" s="1228"/>
      <c r="AU164" s="1228"/>
      <c r="AV164" s="1228"/>
    </row>
    <row r="165" spans="1:48" ht="30.5" customHeight="1">
      <c r="A165" s="57">
        <f t="shared" si="2"/>
        <v>164</v>
      </c>
      <c r="B165" s="985" t="s">
        <v>2004</v>
      </c>
      <c r="C165" s="1222" t="s">
        <v>168</v>
      </c>
      <c r="D165" s="1243"/>
      <c r="E165" s="1217">
        <v>46022</v>
      </c>
      <c r="F165" s="314">
        <v>11.145</v>
      </c>
      <c r="G165" s="1963" t="s">
        <v>1982</v>
      </c>
      <c r="H165" s="1963"/>
      <c r="I165" s="1963"/>
      <c r="J165" s="1963"/>
      <c r="K165" s="800">
        <v>46026</v>
      </c>
      <c r="L165" s="1209" t="s">
        <v>1974</v>
      </c>
      <c r="M165" s="1243">
        <v>26</v>
      </c>
      <c r="N165" s="1971"/>
      <c r="O165" s="1961"/>
      <c r="P165" s="1962"/>
      <c r="Q165" s="1228"/>
      <c r="R165" s="1228"/>
      <c r="S165" s="1228"/>
      <c r="T165" s="1228"/>
      <c r="U165" s="1228"/>
      <c r="V165" s="1228"/>
      <c r="W165" s="1228"/>
      <c r="X165" s="1228"/>
      <c r="Y165" s="1228"/>
      <c r="Z165" s="1228"/>
      <c r="AA165" s="1228"/>
      <c r="AB165" s="1228"/>
      <c r="AC165" s="1228"/>
      <c r="AD165" s="1228"/>
      <c r="AE165" s="1228"/>
      <c r="AF165" s="1228"/>
      <c r="AG165" s="1228"/>
      <c r="AH165" s="1228"/>
      <c r="AI165" s="1228"/>
      <c r="AJ165" s="1228"/>
      <c r="AK165" s="1228"/>
      <c r="AL165" s="1228"/>
      <c r="AM165" s="1228"/>
      <c r="AN165" s="1228"/>
      <c r="AO165" s="1228"/>
      <c r="AP165" s="1228"/>
      <c r="AQ165" s="1228"/>
      <c r="AR165" s="1228"/>
      <c r="AS165" s="1228"/>
      <c r="AT165" s="1228"/>
      <c r="AU165" s="1228"/>
      <c r="AV165" s="1228"/>
    </row>
    <row r="166" spans="1:48" ht="20" customHeight="1">
      <c r="A166" s="57">
        <f t="shared" si="2"/>
        <v>165</v>
      </c>
      <c r="B166" s="985" t="s">
        <v>2005</v>
      </c>
      <c r="C166" s="1222" t="s">
        <v>234</v>
      </c>
      <c r="D166" s="1243"/>
      <c r="E166" s="1217">
        <v>46022</v>
      </c>
      <c r="F166" s="1211" t="s">
        <v>1984</v>
      </c>
      <c r="G166" s="1963" t="s">
        <v>1982</v>
      </c>
      <c r="H166" s="1963"/>
      <c r="I166" s="1963"/>
      <c r="J166" s="1963"/>
      <c r="K166" s="800">
        <v>46027</v>
      </c>
      <c r="L166" s="1209" t="s">
        <v>2006</v>
      </c>
      <c r="M166" s="1243">
        <v>15</v>
      </c>
      <c r="N166" s="1971"/>
      <c r="O166" s="1961"/>
      <c r="P166" s="1962"/>
      <c r="Q166" s="1228"/>
      <c r="R166" s="1228"/>
      <c r="S166" s="1228"/>
      <c r="T166" s="1228"/>
      <c r="U166" s="1228"/>
      <c r="V166" s="1228"/>
      <c r="W166" s="1228"/>
      <c r="X166" s="1228"/>
      <c r="Y166" s="1228"/>
      <c r="Z166" s="1228"/>
      <c r="AA166" s="1228"/>
      <c r="AB166" s="1228"/>
      <c r="AC166" s="1228"/>
      <c r="AD166" s="1228"/>
      <c r="AE166" s="1228"/>
      <c r="AF166" s="1228"/>
      <c r="AG166" s="1228"/>
      <c r="AH166" s="1228"/>
      <c r="AI166" s="1228"/>
      <c r="AJ166" s="1228"/>
      <c r="AK166" s="1228"/>
      <c r="AL166" s="1228"/>
      <c r="AM166" s="1228"/>
      <c r="AN166" s="1228"/>
      <c r="AO166" s="1228"/>
      <c r="AP166" s="1228"/>
      <c r="AQ166" s="1228"/>
      <c r="AR166" s="1228"/>
      <c r="AS166" s="1228"/>
      <c r="AT166" s="1228"/>
      <c r="AU166" s="1228"/>
      <c r="AV166" s="1228"/>
    </row>
    <row r="167" spans="1:48" ht="20" customHeight="1">
      <c r="A167" s="57">
        <f t="shared" si="2"/>
        <v>166</v>
      </c>
      <c r="B167" s="1248" t="s">
        <v>147</v>
      </c>
      <c r="C167" s="1249" t="s">
        <v>101</v>
      </c>
      <c r="D167" s="1243"/>
      <c r="E167" s="1217">
        <v>46024</v>
      </c>
      <c r="F167" s="1211" t="s">
        <v>1985</v>
      </c>
      <c r="G167" s="1963" t="s">
        <v>1982</v>
      </c>
      <c r="H167" s="1963"/>
      <c r="I167" s="1963"/>
      <c r="J167" s="1963"/>
      <c r="K167" s="800">
        <v>46029</v>
      </c>
      <c r="L167" s="1244" t="s">
        <v>1737</v>
      </c>
      <c r="M167" s="1243">
        <v>20</v>
      </c>
      <c r="N167" s="1971"/>
      <c r="O167" s="1961"/>
      <c r="P167" s="1962"/>
      <c r="Q167" s="1228"/>
      <c r="R167" s="1228"/>
      <c r="S167" s="1228"/>
      <c r="T167" s="1228"/>
      <c r="U167" s="1228"/>
      <c r="V167" s="1228"/>
      <c r="W167" s="1228"/>
      <c r="X167" s="1228"/>
      <c r="Y167" s="1228"/>
      <c r="Z167" s="1228"/>
      <c r="AA167" s="1228"/>
      <c r="AB167" s="1228"/>
      <c r="AC167" s="1228"/>
      <c r="AD167" s="1228"/>
      <c r="AE167" s="1228"/>
      <c r="AF167" s="1228"/>
      <c r="AG167" s="1228"/>
      <c r="AH167" s="1228"/>
      <c r="AI167" s="1228"/>
      <c r="AJ167" s="1228"/>
      <c r="AK167" s="1228"/>
      <c r="AL167" s="1228"/>
      <c r="AM167" s="1228"/>
      <c r="AN167" s="1228"/>
      <c r="AO167" s="1228"/>
      <c r="AP167" s="1228"/>
      <c r="AQ167" s="1228"/>
      <c r="AR167" s="1228"/>
      <c r="AS167" s="1228"/>
      <c r="AT167" s="1228"/>
      <c r="AU167" s="1228"/>
      <c r="AV167" s="1228"/>
    </row>
    <row r="168" spans="1:48" ht="20" customHeight="1">
      <c r="A168" s="57">
        <f t="shared" si="2"/>
        <v>167</v>
      </c>
      <c r="B168" s="1265" t="s">
        <v>401</v>
      </c>
      <c r="C168" s="1266" t="s">
        <v>105</v>
      </c>
      <c r="D168" s="1243"/>
      <c r="E168" s="1217">
        <v>46029</v>
      </c>
      <c r="F168" s="1211" t="s">
        <v>1991</v>
      </c>
      <c r="G168" s="1963" t="s">
        <v>1982</v>
      </c>
      <c r="H168" s="1963"/>
      <c r="I168" s="1963"/>
      <c r="J168" s="1963"/>
      <c r="K168" s="800">
        <v>46032</v>
      </c>
      <c r="L168" s="1244" t="s">
        <v>2008</v>
      </c>
      <c r="M168" s="1243"/>
      <c r="N168" s="1960"/>
      <c r="O168" s="1961"/>
      <c r="P168" s="1962"/>
      <c r="Q168" s="1228"/>
      <c r="R168" s="1228"/>
      <c r="S168" s="1228"/>
      <c r="T168" s="1228"/>
      <c r="U168" s="1228"/>
      <c r="V168" s="1228"/>
      <c r="W168" s="1228"/>
      <c r="X168" s="1228"/>
      <c r="Y168" s="1228"/>
      <c r="Z168" s="1228"/>
      <c r="AA168" s="1228"/>
      <c r="AB168" s="1228"/>
      <c r="AC168" s="1228"/>
      <c r="AD168" s="1228"/>
      <c r="AE168" s="1228"/>
      <c r="AF168" s="1228"/>
      <c r="AG168" s="1228"/>
      <c r="AH168" s="1228"/>
      <c r="AI168" s="1228"/>
      <c r="AJ168" s="1228"/>
      <c r="AK168" s="1228"/>
      <c r="AL168" s="1228"/>
      <c r="AM168" s="1228"/>
      <c r="AN168" s="1228"/>
      <c r="AO168" s="1228"/>
      <c r="AP168" s="1228"/>
      <c r="AQ168" s="1228"/>
      <c r="AR168" s="1228"/>
      <c r="AS168" s="1228"/>
      <c r="AT168" s="1228"/>
      <c r="AU168" s="1228"/>
      <c r="AV168" s="1228"/>
    </row>
    <row r="169" spans="1:48" ht="20" customHeight="1">
      <c r="A169" s="57">
        <f t="shared" si="2"/>
        <v>168</v>
      </c>
      <c r="B169" s="1263" t="s">
        <v>163</v>
      </c>
      <c r="C169" s="1264" t="s">
        <v>114</v>
      </c>
      <c r="D169" s="1243"/>
      <c r="E169" s="1217">
        <v>46027</v>
      </c>
      <c r="F169" s="1211">
        <v>22.946000000000002</v>
      </c>
      <c r="G169" s="1985" t="s">
        <v>1982</v>
      </c>
      <c r="H169" s="1986"/>
      <c r="I169" s="1986"/>
      <c r="J169" s="1987"/>
      <c r="K169" s="800">
        <v>46033</v>
      </c>
      <c r="L169" s="1209" t="s">
        <v>1974</v>
      </c>
      <c r="M169" s="1243">
        <v>26</v>
      </c>
      <c r="N169" s="1964"/>
      <c r="O169" s="1965"/>
      <c r="P169" s="1966"/>
      <c r="Q169" s="1228"/>
      <c r="R169" s="1228"/>
      <c r="S169" s="1228"/>
      <c r="T169" s="1228"/>
      <c r="U169" s="1228"/>
      <c r="V169" s="1228"/>
      <c r="W169" s="1228"/>
      <c r="X169" s="1228"/>
      <c r="Y169" s="1228"/>
      <c r="Z169" s="1228"/>
      <c r="AA169" s="1228"/>
      <c r="AB169" s="1228"/>
      <c r="AC169" s="1228"/>
      <c r="AD169" s="1228"/>
      <c r="AE169" s="1228"/>
      <c r="AF169" s="1228"/>
      <c r="AG169" s="1228"/>
      <c r="AH169" s="1228"/>
      <c r="AI169" s="1228"/>
      <c r="AJ169" s="1228"/>
      <c r="AK169" s="1228"/>
      <c r="AL169" s="1228"/>
      <c r="AM169" s="1228"/>
      <c r="AN169" s="1228"/>
      <c r="AO169" s="1228"/>
      <c r="AP169" s="1228"/>
      <c r="AQ169" s="1228"/>
      <c r="AR169" s="1228"/>
      <c r="AS169" s="1228"/>
      <c r="AT169" s="1228"/>
      <c r="AU169" s="1228"/>
      <c r="AV169" s="1228"/>
    </row>
    <row r="170" spans="1:48" ht="20" customHeight="1">
      <c r="A170" s="57">
        <f t="shared" si="2"/>
        <v>169</v>
      </c>
      <c r="B170" s="1275" t="s">
        <v>355</v>
      </c>
      <c r="C170" s="1266" t="s">
        <v>168</v>
      </c>
      <c r="D170" s="1243"/>
      <c r="E170" s="1217">
        <v>46030</v>
      </c>
      <c r="F170" s="314">
        <v>11.145</v>
      </c>
      <c r="G170" s="1963" t="s">
        <v>1982</v>
      </c>
      <c r="H170" s="1963"/>
      <c r="I170" s="1963"/>
      <c r="J170" s="1963"/>
      <c r="K170" s="800">
        <v>46035</v>
      </c>
      <c r="L170" s="1244" t="s">
        <v>1737</v>
      </c>
      <c r="M170" s="1243">
        <v>20</v>
      </c>
      <c r="N170" s="1973"/>
      <c r="O170" s="1959"/>
      <c r="P170" s="1959"/>
      <c r="Q170" s="1228"/>
      <c r="R170" s="1228"/>
      <c r="S170" s="1228"/>
      <c r="T170" s="1228"/>
      <c r="U170" s="1228"/>
      <c r="V170" s="1228"/>
      <c r="W170" s="1228"/>
      <c r="X170" s="1228"/>
      <c r="Y170" s="1228"/>
      <c r="Z170" s="1228"/>
      <c r="AA170" s="1228"/>
      <c r="AB170" s="1228"/>
      <c r="AC170" s="1228"/>
      <c r="AD170" s="1228"/>
      <c r="AE170" s="1228"/>
      <c r="AF170" s="1228"/>
      <c r="AG170" s="1228"/>
      <c r="AH170" s="1228"/>
      <c r="AI170" s="1228"/>
      <c r="AJ170" s="1228"/>
      <c r="AK170" s="1228"/>
      <c r="AL170" s="1228"/>
      <c r="AM170" s="1228"/>
      <c r="AN170" s="1228"/>
      <c r="AO170" s="1228"/>
      <c r="AP170" s="1228"/>
      <c r="AQ170" s="1228"/>
      <c r="AR170" s="1228"/>
      <c r="AS170" s="1228"/>
      <c r="AT170" s="1228"/>
      <c r="AU170" s="1228"/>
      <c r="AV170" s="1228"/>
    </row>
    <row r="171" spans="1:48" ht="20" customHeight="1">
      <c r="A171" s="57">
        <f t="shared" si="2"/>
        <v>170</v>
      </c>
      <c r="B171" s="1265" t="s">
        <v>738</v>
      </c>
      <c r="C171" s="1266" t="s">
        <v>234</v>
      </c>
      <c r="D171" s="1243"/>
      <c r="E171" s="1217">
        <v>46029</v>
      </c>
      <c r="F171" s="1211" t="s">
        <v>1984</v>
      </c>
      <c r="G171" s="1985" t="s">
        <v>1982</v>
      </c>
      <c r="H171" s="1986"/>
      <c r="I171" s="1986"/>
      <c r="J171" s="1987"/>
      <c r="K171" s="800">
        <v>46037</v>
      </c>
      <c r="L171" s="1209" t="s">
        <v>1681</v>
      </c>
      <c r="M171" s="57">
        <v>17</v>
      </c>
      <c r="N171" s="1960"/>
      <c r="O171" s="1961"/>
      <c r="P171" s="1962"/>
      <c r="Q171" s="1228"/>
      <c r="R171" s="1228"/>
      <c r="S171" s="1228"/>
      <c r="T171" s="1228"/>
      <c r="U171" s="1228"/>
      <c r="V171" s="1228"/>
      <c r="W171" s="1228"/>
      <c r="X171" s="1228"/>
      <c r="Y171" s="1228"/>
      <c r="Z171" s="1228"/>
      <c r="AA171" s="1228"/>
      <c r="AB171" s="1228"/>
      <c r="AC171" s="1228"/>
      <c r="AD171" s="1228"/>
      <c r="AE171" s="1228"/>
      <c r="AF171" s="1228"/>
      <c r="AG171" s="1228"/>
      <c r="AH171" s="1228"/>
      <c r="AI171" s="1228"/>
      <c r="AJ171" s="1228"/>
      <c r="AK171" s="1228"/>
      <c r="AL171" s="1228"/>
      <c r="AM171" s="1228"/>
      <c r="AN171" s="1228"/>
      <c r="AO171" s="1228"/>
      <c r="AP171" s="1228"/>
      <c r="AQ171" s="1228"/>
      <c r="AR171" s="1228"/>
      <c r="AS171" s="1228"/>
      <c r="AT171" s="1228"/>
      <c r="AU171" s="1228"/>
      <c r="AV171" s="1228"/>
    </row>
    <row r="172" spans="1:48" ht="20" customHeight="1">
      <c r="A172" s="57">
        <f t="shared" si="2"/>
        <v>171</v>
      </c>
      <c r="B172" s="1270" t="s">
        <v>733</v>
      </c>
      <c r="C172" s="1271" t="s">
        <v>234</v>
      </c>
      <c r="D172" s="1243"/>
      <c r="E172" s="1217">
        <v>46035</v>
      </c>
      <c r="F172" s="1211" t="s">
        <v>1984</v>
      </c>
      <c r="G172" s="1963" t="s">
        <v>1982</v>
      </c>
      <c r="H172" s="1963"/>
      <c r="I172" s="1963"/>
      <c r="J172" s="1963"/>
      <c r="K172" s="800">
        <v>46038</v>
      </c>
      <c r="L172" s="1209" t="s">
        <v>1974</v>
      </c>
      <c r="M172" s="1243">
        <v>26</v>
      </c>
      <c r="N172" s="1960"/>
      <c r="O172" s="1961"/>
      <c r="P172" s="1962"/>
      <c r="Q172" s="1228"/>
      <c r="R172" s="1228"/>
      <c r="S172" s="1228"/>
      <c r="T172" s="1228"/>
      <c r="U172" s="1228"/>
      <c r="V172" s="1228"/>
      <c r="W172" s="1228"/>
      <c r="X172" s="1228"/>
      <c r="Y172" s="1228"/>
      <c r="Z172" s="1228"/>
      <c r="AA172" s="1228"/>
      <c r="AB172" s="1228"/>
      <c r="AC172" s="1228"/>
      <c r="AD172" s="1228"/>
      <c r="AE172" s="1228"/>
      <c r="AF172" s="1228"/>
      <c r="AG172" s="1228"/>
      <c r="AH172" s="1228"/>
      <c r="AI172" s="1228"/>
      <c r="AJ172" s="1228"/>
      <c r="AK172" s="1228"/>
      <c r="AL172" s="1228"/>
      <c r="AM172" s="1228"/>
      <c r="AN172" s="1228"/>
      <c r="AO172" s="1228"/>
      <c r="AP172" s="1228"/>
      <c r="AQ172" s="1228"/>
      <c r="AR172" s="1228"/>
      <c r="AS172" s="1228"/>
      <c r="AT172" s="1228"/>
      <c r="AU172" s="1228"/>
      <c r="AV172" s="1228"/>
    </row>
    <row r="173" spans="1:48" ht="20" customHeight="1">
      <c r="A173" s="57">
        <f t="shared" si="2"/>
        <v>172</v>
      </c>
      <c r="B173" s="1267" t="s">
        <v>1787</v>
      </c>
      <c r="C173" s="1268" t="s">
        <v>111</v>
      </c>
      <c r="D173" s="1243"/>
      <c r="E173" s="1217">
        <v>46034</v>
      </c>
      <c r="F173" s="1211" t="s">
        <v>1986</v>
      </c>
      <c r="G173" s="1963" t="s">
        <v>1982</v>
      </c>
      <c r="H173" s="1963"/>
      <c r="I173" s="1963"/>
      <c r="J173" s="1963"/>
      <c r="K173" s="800">
        <v>46039</v>
      </c>
      <c r="L173" s="1244" t="s">
        <v>2008</v>
      </c>
      <c r="M173" s="1243"/>
      <c r="N173" s="1960"/>
      <c r="O173" s="1961"/>
      <c r="P173" s="1962"/>
      <c r="Q173" s="1228"/>
      <c r="R173" s="1228"/>
      <c r="S173" s="1228"/>
      <c r="T173" s="1228"/>
      <c r="U173" s="1228"/>
      <c r="V173" s="1228"/>
      <c r="W173" s="1228"/>
      <c r="X173" s="1228"/>
      <c r="Y173" s="1228"/>
      <c r="Z173" s="1228"/>
      <c r="AA173" s="1228"/>
      <c r="AB173" s="1228"/>
      <c r="AC173" s="1228"/>
      <c r="AD173" s="1228"/>
      <c r="AE173" s="1228"/>
      <c r="AF173" s="1228"/>
      <c r="AG173" s="1228"/>
      <c r="AH173" s="1228"/>
      <c r="AI173" s="1228"/>
      <c r="AJ173" s="1228"/>
      <c r="AK173" s="1228"/>
      <c r="AL173" s="1228"/>
      <c r="AM173" s="1228"/>
      <c r="AN173" s="1228"/>
      <c r="AO173" s="1228"/>
      <c r="AP173" s="1228"/>
      <c r="AQ173" s="1228"/>
      <c r="AR173" s="1228"/>
      <c r="AS173" s="1228"/>
      <c r="AT173" s="1228"/>
      <c r="AU173" s="1228"/>
      <c r="AV173" s="1228"/>
    </row>
    <row r="174" spans="1:48" ht="20" customHeight="1">
      <c r="A174" s="57">
        <f t="shared" si="2"/>
        <v>173</v>
      </c>
      <c r="B174" s="1272" t="s">
        <v>354</v>
      </c>
      <c r="C174" s="1273" t="s">
        <v>168</v>
      </c>
      <c r="D174" s="1243"/>
      <c r="E174" s="1217">
        <v>45671</v>
      </c>
      <c r="F174" s="314">
        <v>11.145</v>
      </c>
      <c r="G174" s="1963" t="s">
        <v>1982</v>
      </c>
      <c r="H174" s="1963"/>
      <c r="I174" s="1963"/>
      <c r="J174" s="1963"/>
      <c r="K174" s="800">
        <v>46040</v>
      </c>
      <c r="L174" s="1244" t="s">
        <v>1737</v>
      </c>
      <c r="M174" s="1243">
        <v>20</v>
      </c>
      <c r="N174" s="1960"/>
      <c r="O174" s="1961"/>
      <c r="P174" s="1962"/>
      <c r="Q174" s="1228"/>
      <c r="R174" s="1228"/>
      <c r="S174" s="1228"/>
      <c r="T174" s="1228"/>
      <c r="U174" s="1228"/>
      <c r="V174" s="1228"/>
      <c r="W174" s="1228"/>
      <c r="X174" s="1228"/>
      <c r="Y174" s="1228"/>
      <c r="Z174" s="1228"/>
      <c r="AA174" s="1228"/>
      <c r="AB174" s="1228"/>
      <c r="AC174" s="1228"/>
      <c r="AD174" s="1228"/>
      <c r="AE174" s="1228"/>
      <c r="AF174" s="1228"/>
      <c r="AG174" s="1228"/>
      <c r="AH174" s="1228"/>
      <c r="AI174" s="1228"/>
      <c r="AJ174" s="1228"/>
      <c r="AK174" s="1228"/>
      <c r="AL174" s="1228"/>
      <c r="AM174" s="1228"/>
      <c r="AN174" s="1228"/>
      <c r="AO174" s="1228"/>
      <c r="AP174" s="1228"/>
      <c r="AQ174" s="1228"/>
      <c r="AR174" s="1228"/>
      <c r="AS174" s="1228"/>
      <c r="AT174" s="1228"/>
      <c r="AU174" s="1228"/>
      <c r="AV174" s="1228"/>
    </row>
    <row r="175" spans="1:48" ht="20" customHeight="1">
      <c r="A175" s="57">
        <f t="shared" si="2"/>
        <v>174</v>
      </c>
      <c r="B175" s="1277" t="s">
        <v>425</v>
      </c>
      <c r="C175" s="1278" t="s">
        <v>168</v>
      </c>
      <c r="D175" s="1243"/>
      <c r="E175" s="1217">
        <v>46039</v>
      </c>
      <c r="F175" s="314">
        <v>11.145</v>
      </c>
      <c r="G175" s="1963" t="s">
        <v>1982</v>
      </c>
      <c r="H175" s="1963"/>
      <c r="I175" s="1963"/>
      <c r="J175" s="1963"/>
      <c r="K175" s="800">
        <v>46042</v>
      </c>
      <c r="L175" s="1209" t="s">
        <v>1974</v>
      </c>
      <c r="M175" s="1243">
        <v>26</v>
      </c>
      <c r="N175" s="1960"/>
      <c r="O175" s="1961"/>
      <c r="P175" s="1962"/>
      <c r="Q175" s="1228"/>
      <c r="R175" s="1228"/>
      <c r="S175" s="1228"/>
      <c r="T175" s="1228"/>
      <c r="U175" s="1228"/>
      <c r="V175" s="1228"/>
      <c r="W175" s="1228"/>
      <c r="X175" s="1228"/>
      <c r="Y175" s="1228"/>
      <c r="Z175" s="1228"/>
      <c r="AA175" s="1228"/>
      <c r="AB175" s="1228"/>
      <c r="AC175" s="1228"/>
      <c r="AD175" s="1228"/>
      <c r="AE175" s="1228"/>
      <c r="AF175" s="1228"/>
      <c r="AG175" s="1228"/>
      <c r="AH175" s="1228"/>
      <c r="AI175" s="1228"/>
      <c r="AJ175" s="1228"/>
      <c r="AK175" s="1228"/>
      <c r="AL175" s="1228"/>
      <c r="AM175" s="1228"/>
      <c r="AN175" s="1228"/>
      <c r="AO175" s="1228"/>
      <c r="AP175" s="1228"/>
      <c r="AQ175" s="1228"/>
      <c r="AR175" s="1228"/>
      <c r="AS175" s="1228"/>
      <c r="AT175" s="1228"/>
      <c r="AU175" s="1228"/>
      <c r="AV175" s="1228"/>
    </row>
    <row r="176" spans="1:48" ht="20" customHeight="1">
      <c r="A176" s="57">
        <f t="shared" si="2"/>
        <v>175</v>
      </c>
      <c r="B176" s="1295" t="s">
        <v>1358</v>
      </c>
      <c r="C176" s="1296" t="s">
        <v>101</v>
      </c>
      <c r="D176" s="1243"/>
      <c r="E176" s="1217">
        <v>46042</v>
      </c>
      <c r="F176" s="1211" t="s">
        <v>1985</v>
      </c>
      <c r="G176" s="1963" t="s">
        <v>1982</v>
      </c>
      <c r="H176" s="1963"/>
      <c r="I176" s="1963"/>
      <c r="J176" s="1963"/>
      <c r="K176" s="800">
        <v>46046</v>
      </c>
      <c r="L176" s="1209" t="s">
        <v>1974</v>
      </c>
      <c r="M176" s="1243">
        <v>26</v>
      </c>
      <c r="N176" s="1960"/>
      <c r="O176" s="1961"/>
      <c r="P176" s="1962"/>
      <c r="Q176" s="1228"/>
      <c r="R176" s="1228"/>
      <c r="S176" s="1228"/>
      <c r="T176" s="1228"/>
      <c r="U176" s="1228"/>
      <c r="V176" s="1228"/>
      <c r="W176" s="1228"/>
      <c r="X176" s="1228"/>
      <c r="Y176" s="1228"/>
      <c r="Z176" s="1228"/>
      <c r="AA176" s="1228"/>
      <c r="AB176" s="1228"/>
      <c r="AC176" s="1228"/>
      <c r="AD176" s="1228"/>
      <c r="AE176" s="1228"/>
      <c r="AF176" s="1228"/>
      <c r="AG176" s="1228"/>
      <c r="AH176" s="1228"/>
      <c r="AI176" s="1228"/>
      <c r="AJ176" s="1228"/>
      <c r="AK176" s="1228"/>
      <c r="AL176" s="1228"/>
      <c r="AM176" s="1228"/>
      <c r="AN176" s="1228"/>
      <c r="AO176" s="1228"/>
      <c r="AP176" s="1228"/>
      <c r="AQ176" s="1228"/>
      <c r="AR176" s="1228"/>
      <c r="AS176" s="1228"/>
      <c r="AT176" s="1228"/>
      <c r="AU176" s="1228"/>
      <c r="AV176" s="1228"/>
    </row>
    <row r="177" spans="1:48" ht="20" customHeight="1">
      <c r="A177" s="57">
        <f t="shared" si="2"/>
        <v>176</v>
      </c>
      <c r="B177" s="1305" t="s">
        <v>1863</v>
      </c>
      <c r="C177" s="1306" t="s">
        <v>123</v>
      </c>
      <c r="D177" s="1243"/>
      <c r="E177" s="1217">
        <v>46049</v>
      </c>
      <c r="F177" s="1214" t="s">
        <v>1987</v>
      </c>
      <c r="G177" s="1963" t="s">
        <v>1982</v>
      </c>
      <c r="H177" s="1963"/>
      <c r="I177" s="1963"/>
      <c r="J177" s="1963"/>
      <c r="K177" s="800">
        <v>46052</v>
      </c>
      <c r="L177" s="1209" t="s">
        <v>1974</v>
      </c>
      <c r="M177" s="1243">
        <v>26</v>
      </c>
      <c r="N177" s="1959"/>
      <c r="O177" s="1959"/>
      <c r="P177" s="1959"/>
      <c r="Q177" s="1228"/>
      <c r="R177" s="1228"/>
      <c r="S177" s="1228"/>
      <c r="T177" s="1228"/>
      <c r="U177" s="1228"/>
      <c r="V177" s="1228"/>
      <c r="W177" s="1228"/>
      <c r="X177" s="1228"/>
      <c r="Y177" s="1228"/>
      <c r="Z177" s="1228"/>
      <c r="AA177" s="1228"/>
      <c r="AB177" s="1228"/>
      <c r="AC177" s="1228"/>
      <c r="AD177" s="1228"/>
      <c r="AE177" s="1228"/>
      <c r="AF177" s="1228"/>
      <c r="AG177" s="1228"/>
      <c r="AH177" s="1228"/>
      <c r="AI177" s="1228"/>
      <c r="AJ177" s="1228"/>
      <c r="AK177" s="1228"/>
      <c r="AL177" s="1228"/>
      <c r="AM177" s="1228"/>
      <c r="AN177" s="1228"/>
      <c r="AO177" s="1228"/>
      <c r="AP177" s="1228"/>
      <c r="AQ177" s="1228"/>
      <c r="AR177" s="1228"/>
      <c r="AS177" s="1228"/>
      <c r="AT177" s="1228"/>
      <c r="AU177" s="1228"/>
      <c r="AV177" s="1228"/>
    </row>
    <row r="178" spans="1:48" ht="20" customHeight="1">
      <c r="A178" s="57">
        <f t="shared" si="2"/>
        <v>177</v>
      </c>
      <c r="B178" s="1330" t="s">
        <v>164</v>
      </c>
      <c r="C178" s="1331" t="s">
        <v>111</v>
      </c>
      <c r="D178" s="1243"/>
      <c r="E178" s="1217">
        <v>46053</v>
      </c>
      <c r="F178" s="1211" t="s">
        <v>1986</v>
      </c>
      <c r="G178" s="1963" t="s">
        <v>1982</v>
      </c>
      <c r="H178" s="1963"/>
      <c r="I178" s="1963"/>
      <c r="J178" s="1963"/>
      <c r="K178" s="800">
        <v>46058</v>
      </c>
      <c r="L178" s="1209" t="s">
        <v>1974</v>
      </c>
      <c r="M178" s="1243">
        <v>26</v>
      </c>
      <c r="N178" s="1960"/>
      <c r="O178" s="1961"/>
      <c r="P178" s="1962"/>
      <c r="Q178" s="1228"/>
      <c r="R178" s="1228"/>
      <c r="S178" s="1228"/>
      <c r="T178" s="1228"/>
      <c r="U178" s="1228"/>
      <c r="V178" s="1228"/>
      <c r="W178" s="1228"/>
      <c r="X178" s="1228"/>
      <c r="Y178" s="1228"/>
      <c r="Z178" s="1228"/>
      <c r="AA178" s="1228"/>
      <c r="AB178" s="1228"/>
      <c r="AC178" s="1228"/>
      <c r="AD178" s="1228"/>
      <c r="AE178" s="1228"/>
      <c r="AF178" s="1228"/>
      <c r="AG178" s="1228"/>
      <c r="AH178" s="1228"/>
      <c r="AI178" s="1228"/>
      <c r="AJ178" s="1228"/>
      <c r="AK178" s="1228"/>
      <c r="AL178" s="1228"/>
      <c r="AM178" s="1228"/>
      <c r="AN178" s="1228"/>
      <c r="AO178" s="1228"/>
      <c r="AP178" s="1228"/>
      <c r="AQ178" s="1228"/>
      <c r="AR178" s="1228"/>
      <c r="AS178" s="1228"/>
      <c r="AT178" s="1228"/>
      <c r="AU178" s="1228"/>
      <c r="AV178" s="1228"/>
    </row>
    <row r="179" spans="1:48" ht="20" customHeight="1">
      <c r="A179" s="57">
        <f t="shared" si="2"/>
        <v>178</v>
      </c>
      <c r="B179" s="1439" t="s">
        <v>735</v>
      </c>
      <c r="C179" s="1440" t="s">
        <v>228</v>
      </c>
      <c r="D179" s="1243"/>
      <c r="E179" s="1217">
        <v>46058</v>
      </c>
      <c r="F179" s="1211" t="s">
        <v>1983</v>
      </c>
      <c r="G179" s="1963" t="s">
        <v>1982</v>
      </c>
      <c r="H179" s="1963"/>
      <c r="I179" s="1963"/>
      <c r="J179" s="1963"/>
      <c r="K179" s="800">
        <v>46061</v>
      </c>
      <c r="L179" s="1209" t="s">
        <v>1974</v>
      </c>
      <c r="M179" s="1243">
        <v>26</v>
      </c>
      <c r="N179" s="1960"/>
      <c r="O179" s="1961"/>
      <c r="P179" s="1962"/>
      <c r="Q179" s="1228"/>
      <c r="R179" s="1228"/>
      <c r="S179" s="1228"/>
      <c r="T179" s="1228"/>
      <c r="U179" s="1228"/>
      <c r="V179" s="1228"/>
      <c r="W179" s="1228"/>
      <c r="X179" s="1228"/>
      <c r="Y179" s="1228"/>
      <c r="Z179" s="1228"/>
      <c r="AA179" s="1228"/>
      <c r="AB179" s="1228"/>
      <c r="AC179" s="1228"/>
      <c r="AD179" s="1228"/>
      <c r="AE179" s="1228"/>
      <c r="AF179" s="1228"/>
      <c r="AG179" s="1228"/>
      <c r="AH179" s="1228"/>
      <c r="AI179" s="1228"/>
      <c r="AJ179" s="1228"/>
      <c r="AK179" s="1228"/>
      <c r="AL179" s="1228"/>
      <c r="AM179" s="1228"/>
      <c r="AN179" s="1228"/>
      <c r="AO179" s="1228"/>
      <c r="AP179" s="1228"/>
      <c r="AQ179" s="1228"/>
      <c r="AR179" s="1228"/>
      <c r="AS179" s="1228"/>
      <c r="AT179" s="1228"/>
      <c r="AU179" s="1228"/>
      <c r="AV179" s="1228"/>
    </row>
    <row r="180" spans="1:48" ht="20" customHeight="1">
      <c r="A180" s="57">
        <f t="shared" si="2"/>
        <v>179</v>
      </c>
      <c r="B180" s="1443" t="s">
        <v>740</v>
      </c>
      <c r="C180" s="1444" t="s">
        <v>168</v>
      </c>
      <c r="D180" s="1243"/>
      <c r="E180" s="1217">
        <v>46061</v>
      </c>
      <c r="F180" s="314">
        <v>11.145</v>
      </c>
      <c r="G180" s="1963" t="s">
        <v>1982</v>
      </c>
      <c r="H180" s="1963"/>
      <c r="I180" s="1963"/>
      <c r="J180" s="1963"/>
      <c r="K180" s="800">
        <v>46064</v>
      </c>
      <c r="L180" s="1209" t="s">
        <v>1974</v>
      </c>
      <c r="M180" s="1243">
        <v>26</v>
      </c>
      <c r="N180" s="1960"/>
      <c r="O180" s="1961"/>
      <c r="P180" s="1962"/>
      <c r="Q180" s="1228"/>
      <c r="R180" s="1228"/>
      <c r="S180" s="1228"/>
      <c r="T180" s="1228"/>
      <c r="U180" s="1228"/>
      <c r="V180" s="1228"/>
      <c r="W180" s="1228"/>
      <c r="X180" s="1228"/>
      <c r="Y180" s="1228"/>
      <c r="Z180" s="1228"/>
      <c r="AA180" s="1228"/>
      <c r="AB180" s="1228"/>
      <c r="AC180" s="1228"/>
      <c r="AD180" s="1228"/>
      <c r="AE180" s="1228"/>
      <c r="AF180" s="1228"/>
      <c r="AG180" s="1228"/>
      <c r="AH180" s="1228"/>
      <c r="AI180" s="1228"/>
      <c r="AJ180" s="1228"/>
      <c r="AK180" s="1228"/>
      <c r="AL180" s="1228"/>
      <c r="AM180" s="1228"/>
      <c r="AN180" s="1228"/>
      <c r="AO180" s="1228"/>
      <c r="AP180" s="1228"/>
      <c r="AQ180" s="1228"/>
      <c r="AR180" s="1228"/>
      <c r="AS180" s="1228"/>
      <c r="AT180" s="1228"/>
      <c r="AU180" s="1228"/>
      <c r="AV180" s="1228"/>
    </row>
    <row r="181" spans="1:48" ht="20" customHeight="1">
      <c r="A181" s="57">
        <f t="shared" si="2"/>
        <v>180</v>
      </c>
      <c r="B181" s="1476" t="s">
        <v>745</v>
      </c>
      <c r="C181" s="1444" t="s">
        <v>168</v>
      </c>
      <c r="D181" s="1243"/>
      <c r="E181" s="1217">
        <v>46064</v>
      </c>
      <c r="F181" s="314">
        <v>11.145</v>
      </c>
      <c r="G181" s="1963" t="s">
        <v>1982</v>
      </c>
      <c r="H181" s="1963"/>
      <c r="I181" s="1963"/>
      <c r="J181" s="1963"/>
      <c r="K181" s="800">
        <v>46066</v>
      </c>
      <c r="L181" s="1209" t="s">
        <v>1974</v>
      </c>
      <c r="M181" s="1243">
        <v>26</v>
      </c>
      <c r="N181" s="1960"/>
      <c r="O181" s="1961"/>
      <c r="P181" s="1962"/>
      <c r="Q181" s="1228"/>
      <c r="R181" s="1228"/>
      <c r="S181" s="1228"/>
      <c r="T181" s="1228"/>
      <c r="U181" s="1228"/>
      <c r="V181" s="1228"/>
      <c r="W181" s="1228"/>
      <c r="X181" s="1228"/>
      <c r="Y181" s="1228"/>
      <c r="Z181" s="1228"/>
      <c r="AA181" s="1228"/>
      <c r="AB181" s="1228"/>
      <c r="AC181" s="1228"/>
      <c r="AD181" s="1228"/>
      <c r="AE181" s="1228"/>
      <c r="AF181" s="1228"/>
      <c r="AG181" s="1228"/>
      <c r="AH181" s="1228"/>
      <c r="AI181" s="1228"/>
      <c r="AJ181" s="1228"/>
      <c r="AK181" s="1228"/>
      <c r="AL181" s="1228"/>
      <c r="AM181" s="1228"/>
      <c r="AN181" s="1228"/>
      <c r="AO181" s="1228"/>
      <c r="AP181" s="1228"/>
      <c r="AQ181" s="1228"/>
      <c r="AR181" s="1228"/>
      <c r="AS181" s="1228"/>
      <c r="AT181" s="1228"/>
      <c r="AU181" s="1228"/>
      <c r="AV181" s="1228"/>
    </row>
    <row r="182" spans="1:48" ht="20" customHeight="1">
      <c r="A182" s="57">
        <f t="shared" si="2"/>
        <v>181</v>
      </c>
      <c r="B182" s="1491" t="s">
        <v>743</v>
      </c>
      <c r="C182" s="1659" t="s">
        <v>111</v>
      </c>
      <c r="D182" s="1243"/>
      <c r="E182" s="1217">
        <v>46065</v>
      </c>
      <c r="F182" s="314">
        <v>11.145</v>
      </c>
      <c r="G182" s="1963" t="s">
        <v>1982</v>
      </c>
      <c r="H182" s="1963"/>
      <c r="I182" s="1963"/>
      <c r="J182" s="1963"/>
      <c r="K182" s="1217">
        <v>46071</v>
      </c>
      <c r="L182" s="1209" t="s">
        <v>1974</v>
      </c>
      <c r="M182" s="1243">
        <v>26</v>
      </c>
      <c r="N182" s="1959"/>
      <c r="O182" s="1959"/>
      <c r="P182" s="1959"/>
      <c r="Q182" s="1228"/>
      <c r="R182" s="1228"/>
      <c r="S182" s="1228"/>
      <c r="T182" s="1228"/>
      <c r="U182" s="1228"/>
      <c r="V182" s="1228"/>
      <c r="W182" s="1228"/>
      <c r="X182" s="1228"/>
      <c r="Y182" s="1228"/>
      <c r="Z182" s="1228"/>
      <c r="AA182" s="1228"/>
      <c r="AB182" s="1228"/>
      <c r="AC182" s="1228"/>
      <c r="AD182" s="1228"/>
      <c r="AE182" s="1228"/>
      <c r="AF182" s="1228"/>
      <c r="AG182" s="1228"/>
      <c r="AH182" s="1228"/>
      <c r="AI182" s="1228"/>
      <c r="AJ182" s="1228"/>
      <c r="AK182" s="1228"/>
      <c r="AL182" s="1228"/>
      <c r="AM182" s="1228"/>
      <c r="AN182" s="1228"/>
      <c r="AO182" s="1228"/>
      <c r="AP182" s="1228"/>
      <c r="AQ182" s="1228"/>
      <c r="AR182" s="1228"/>
      <c r="AS182" s="1228"/>
      <c r="AT182" s="1228"/>
      <c r="AU182" s="1228"/>
      <c r="AV182" s="1228"/>
    </row>
    <row r="183" spans="1:48" ht="20" customHeight="1">
      <c r="A183" s="57">
        <f t="shared" si="2"/>
        <v>182</v>
      </c>
      <c r="B183" s="1569" t="s">
        <v>392</v>
      </c>
      <c r="C183" s="1570" t="s">
        <v>168</v>
      </c>
      <c r="D183" s="1243"/>
      <c r="E183" s="1217">
        <v>46078</v>
      </c>
      <c r="F183" s="314">
        <v>11.145</v>
      </c>
      <c r="G183" s="1984" t="s">
        <v>1982</v>
      </c>
      <c r="H183" s="1963"/>
      <c r="I183" s="1963"/>
      <c r="J183" s="1963"/>
      <c r="K183" s="1217">
        <v>46080</v>
      </c>
      <c r="L183" s="1209" t="s">
        <v>1974</v>
      </c>
      <c r="M183" s="1243">
        <v>26</v>
      </c>
      <c r="N183" s="1959"/>
      <c r="O183" s="1959"/>
      <c r="P183" s="1959"/>
      <c r="Q183" s="1228"/>
      <c r="R183" s="1228"/>
      <c r="S183" s="1228"/>
      <c r="T183" s="1228"/>
      <c r="U183" s="1228"/>
      <c r="V183" s="1228"/>
      <c r="W183" s="1228"/>
      <c r="X183" s="1228"/>
      <c r="Y183" s="1228"/>
      <c r="Z183" s="1228"/>
      <c r="AA183" s="1228"/>
      <c r="AB183" s="1228"/>
      <c r="AC183" s="1228"/>
      <c r="AD183" s="1228"/>
      <c r="AE183" s="1228"/>
      <c r="AF183" s="1228"/>
      <c r="AG183" s="1228"/>
      <c r="AH183" s="1228"/>
      <c r="AI183" s="1228"/>
      <c r="AJ183" s="1228"/>
      <c r="AK183" s="1228"/>
      <c r="AL183" s="1228"/>
      <c r="AM183" s="1228"/>
      <c r="AN183" s="1228"/>
      <c r="AO183" s="1228"/>
      <c r="AP183" s="1228"/>
      <c r="AQ183" s="1228"/>
      <c r="AR183" s="1228"/>
      <c r="AS183" s="1228"/>
      <c r="AT183" s="1228"/>
      <c r="AU183" s="1228"/>
      <c r="AV183" s="1228"/>
    </row>
    <row r="184" spans="1:48" ht="20" customHeight="1">
      <c r="A184" s="57">
        <f t="shared" si="2"/>
        <v>183</v>
      </c>
      <c r="B184" s="1537" t="s">
        <v>1825</v>
      </c>
      <c r="C184" s="1538" t="s">
        <v>101</v>
      </c>
      <c r="D184" s="1243"/>
      <c r="E184" s="1217">
        <v>46073</v>
      </c>
      <c r="F184" s="1211" t="s">
        <v>1985</v>
      </c>
      <c r="G184" s="1963" t="s">
        <v>1982</v>
      </c>
      <c r="H184" s="1963"/>
      <c r="I184" s="1963"/>
      <c r="J184" s="1963"/>
      <c r="K184" s="1217">
        <v>46077</v>
      </c>
      <c r="L184" s="1209" t="s">
        <v>1974</v>
      </c>
      <c r="M184" s="1243">
        <v>26</v>
      </c>
      <c r="N184" s="1959"/>
      <c r="O184" s="1959"/>
      <c r="P184" s="1959"/>
      <c r="Q184" s="1228"/>
      <c r="R184" s="1228"/>
      <c r="S184" s="1228"/>
      <c r="T184" s="1228"/>
      <c r="U184" s="1441"/>
      <c r="V184" s="1228"/>
      <c r="W184" s="1228"/>
      <c r="X184" s="1228"/>
      <c r="Y184" s="1228"/>
      <c r="Z184" s="1228"/>
      <c r="AA184" s="1228"/>
      <c r="AB184" s="1228"/>
      <c r="AC184" s="1228"/>
      <c r="AD184" s="1228"/>
      <c r="AE184" s="1228"/>
      <c r="AF184" s="1228"/>
      <c r="AG184" s="1228"/>
      <c r="AH184" s="1228"/>
      <c r="AI184" s="1228"/>
      <c r="AJ184" s="1228"/>
      <c r="AK184" s="1228"/>
      <c r="AL184" s="1228"/>
      <c r="AM184" s="1228"/>
      <c r="AN184" s="1228"/>
      <c r="AO184" s="1228"/>
      <c r="AP184" s="1228"/>
      <c r="AQ184" s="1228"/>
      <c r="AR184" s="1228"/>
      <c r="AS184" s="1228"/>
      <c r="AT184" s="1228"/>
      <c r="AU184" s="1228"/>
      <c r="AV184" s="1228"/>
    </row>
    <row r="185" spans="1:48" ht="20" customHeight="1">
      <c r="A185" s="57">
        <f t="shared" si="2"/>
        <v>184</v>
      </c>
      <c r="B185" s="1515" t="s">
        <v>140</v>
      </c>
      <c r="C185" s="1516" t="s">
        <v>2047</v>
      </c>
      <c r="D185" s="1243"/>
      <c r="E185" s="1217">
        <v>46072</v>
      </c>
      <c r="F185" s="1211" t="s">
        <v>1986</v>
      </c>
      <c r="G185" s="1963" t="s">
        <v>1982</v>
      </c>
      <c r="H185" s="1963"/>
      <c r="I185" s="1963"/>
      <c r="J185" s="1963"/>
      <c r="K185" s="1217">
        <v>46084</v>
      </c>
      <c r="L185" s="1244" t="s">
        <v>2046</v>
      </c>
      <c r="M185" s="1243">
        <v>16</v>
      </c>
      <c r="N185" s="1959"/>
      <c r="O185" s="1959"/>
      <c r="P185" s="1959"/>
      <c r="Q185" s="1228"/>
      <c r="R185" s="1228"/>
      <c r="S185" s="1228"/>
      <c r="T185" s="1228"/>
      <c r="U185" s="1228"/>
      <c r="V185" s="1228"/>
      <c r="W185" s="1228"/>
      <c r="X185" s="1228"/>
      <c r="Y185" s="1228"/>
      <c r="Z185" s="1228"/>
      <c r="AA185" s="1228"/>
      <c r="AB185" s="1228"/>
      <c r="AC185" s="1228"/>
      <c r="AD185" s="1228"/>
      <c r="AE185" s="1228"/>
      <c r="AF185" s="1228"/>
      <c r="AG185" s="1228"/>
      <c r="AH185" s="1228"/>
      <c r="AI185" s="1228"/>
      <c r="AJ185" s="1228"/>
      <c r="AK185" s="1228"/>
      <c r="AL185" s="1228"/>
      <c r="AM185" s="1228"/>
      <c r="AN185" s="1228"/>
      <c r="AO185" s="1228"/>
      <c r="AP185" s="1228"/>
      <c r="AQ185" s="1228"/>
      <c r="AR185" s="1228"/>
      <c r="AS185" s="1228"/>
      <c r="AT185" s="1228"/>
      <c r="AU185" s="1228"/>
      <c r="AV185" s="1228"/>
    </row>
    <row r="186" spans="1:48" ht="20" customHeight="1">
      <c r="A186" s="57">
        <f t="shared" si="2"/>
        <v>185</v>
      </c>
      <c r="B186" s="1572" t="s">
        <v>343</v>
      </c>
      <c r="C186" s="1573" t="s">
        <v>118</v>
      </c>
      <c r="D186" s="1243"/>
      <c r="E186" s="1217">
        <v>46082</v>
      </c>
      <c r="F186" s="1211" t="s">
        <v>1992</v>
      </c>
      <c r="G186" s="1963" t="s">
        <v>1982</v>
      </c>
      <c r="H186" s="1963"/>
      <c r="I186" s="1963"/>
      <c r="J186" s="1963"/>
      <c r="K186" s="1217">
        <v>46090</v>
      </c>
      <c r="L186" s="1209" t="s">
        <v>1974</v>
      </c>
      <c r="M186" s="1243">
        <v>19</v>
      </c>
      <c r="N186" s="1959"/>
      <c r="O186" s="1959"/>
      <c r="P186" s="1959"/>
      <c r="Q186" s="1228"/>
      <c r="R186" s="1228"/>
      <c r="S186" s="1228"/>
      <c r="T186" s="1228"/>
      <c r="U186" s="1228"/>
      <c r="V186" s="1228"/>
      <c r="W186" s="1228"/>
      <c r="X186" s="1228"/>
      <c r="Y186" s="1228"/>
      <c r="Z186" s="1228"/>
      <c r="AA186" s="1228"/>
      <c r="AB186" s="1228"/>
      <c r="AC186" s="1228"/>
      <c r="AD186" s="1228"/>
      <c r="AE186" s="1228"/>
      <c r="AF186" s="1228"/>
      <c r="AG186" s="1228"/>
      <c r="AH186" s="1228"/>
      <c r="AI186" s="1228"/>
      <c r="AJ186" s="1228"/>
      <c r="AK186" s="1228"/>
      <c r="AL186" s="1228"/>
      <c r="AM186" s="1228"/>
      <c r="AN186" s="1228"/>
      <c r="AO186" s="1228"/>
      <c r="AP186" s="1228"/>
      <c r="AQ186" s="1228"/>
      <c r="AR186" s="1228"/>
      <c r="AS186" s="1228"/>
      <c r="AT186" s="1228"/>
      <c r="AU186" s="1228"/>
      <c r="AV186" s="1228"/>
    </row>
    <row r="187" spans="1:48" ht="20" customHeight="1">
      <c r="A187" s="57">
        <f t="shared" si="2"/>
        <v>186</v>
      </c>
      <c r="B187" s="1629" t="s">
        <v>342</v>
      </c>
      <c r="C187" s="1628" t="s">
        <v>111</v>
      </c>
      <c r="D187" s="1243"/>
      <c r="E187" s="1217">
        <v>46091</v>
      </c>
      <c r="F187" s="1211" t="s">
        <v>1986</v>
      </c>
      <c r="G187" s="1963" t="s">
        <v>1982</v>
      </c>
      <c r="H187" s="1963"/>
      <c r="I187" s="1963"/>
      <c r="J187" s="1963"/>
      <c r="K187" s="1217">
        <v>46097</v>
      </c>
      <c r="L187" s="1209" t="s">
        <v>1974</v>
      </c>
      <c r="M187" s="1243">
        <v>19</v>
      </c>
      <c r="N187" s="1959"/>
      <c r="O187" s="1959"/>
      <c r="P187" s="1959"/>
      <c r="Q187" s="1228"/>
      <c r="R187" s="1228"/>
      <c r="S187" s="1228"/>
      <c r="T187" s="1228"/>
      <c r="U187" s="1228"/>
      <c r="V187" s="1228"/>
      <c r="W187" s="1228"/>
      <c r="X187" s="1228"/>
      <c r="Y187" s="1228"/>
      <c r="Z187" s="1228"/>
      <c r="AA187" s="1228"/>
      <c r="AB187" s="1228"/>
      <c r="AC187" s="1228"/>
      <c r="AD187" s="1228"/>
      <c r="AE187" s="1228"/>
      <c r="AF187" s="1228"/>
      <c r="AG187" s="1228"/>
      <c r="AH187" s="1228"/>
      <c r="AI187" s="1228"/>
      <c r="AJ187" s="1228"/>
      <c r="AK187" s="1228"/>
      <c r="AL187" s="1228"/>
      <c r="AM187" s="1228"/>
      <c r="AN187" s="1228"/>
      <c r="AO187" s="1228"/>
      <c r="AP187" s="1228"/>
      <c r="AQ187" s="1228"/>
      <c r="AR187" s="1228"/>
      <c r="AS187" s="1228"/>
      <c r="AT187" s="1228"/>
      <c r="AU187" s="1228"/>
      <c r="AV187" s="1228"/>
    </row>
    <row r="188" spans="1:48" ht="20" customHeight="1">
      <c r="A188" s="57">
        <f t="shared" si="2"/>
        <v>187</v>
      </c>
      <c r="B188" s="1655" t="s">
        <v>271</v>
      </c>
      <c r="C188" s="1656" t="s">
        <v>171</v>
      </c>
      <c r="D188" s="1243"/>
      <c r="E188" s="1217">
        <v>46098</v>
      </c>
      <c r="F188" s="1211" t="s">
        <v>1981</v>
      </c>
      <c r="G188" s="1963" t="s">
        <v>1982</v>
      </c>
      <c r="H188" s="1963"/>
      <c r="I188" s="1963"/>
      <c r="J188" s="1963"/>
      <c r="K188" s="1217">
        <v>46102</v>
      </c>
      <c r="L188" s="1209" t="s">
        <v>1974</v>
      </c>
      <c r="M188" s="1243">
        <v>19</v>
      </c>
      <c r="N188" s="1959"/>
      <c r="O188" s="1959"/>
      <c r="P188" s="1959"/>
      <c r="Q188" s="1228"/>
      <c r="R188" s="1228"/>
      <c r="S188" s="1228"/>
      <c r="T188" s="1228"/>
      <c r="U188" s="1228"/>
      <c r="V188" s="1228"/>
      <c r="W188" s="1228"/>
      <c r="X188" s="1228"/>
      <c r="Y188" s="1228"/>
      <c r="Z188" s="1228"/>
      <c r="AA188" s="1228"/>
      <c r="AB188" s="1228"/>
      <c r="AC188" s="1228"/>
      <c r="AD188" s="1228"/>
      <c r="AE188" s="1228"/>
      <c r="AF188" s="1228"/>
      <c r="AG188" s="1228"/>
      <c r="AH188" s="1228"/>
      <c r="AI188" s="1228"/>
      <c r="AJ188" s="1228"/>
      <c r="AK188" s="1228"/>
      <c r="AL188" s="1228"/>
      <c r="AM188" s="1228"/>
      <c r="AN188" s="1228"/>
      <c r="AO188" s="1228"/>
      <c r="AP188" s="1228"/>
      <c r="AQ188" s="1228"/>
      <c r="AR188" s="1228"/>
      <c r="AS188" s="1228"/>
      <c r="AT188" s="1228"/>
      <c r="AU188" s="1228"/>
      <c r="AV188" s="1228"/>
    </row>
    <row r="189" spans="1:48" ht="20" customHeight="1">
      <c r="A189" s="57">
        <f t="shared" si="2"/>
        <v>188</v>
      </c>
      <c r="B189" s="1670" t="s">
        <v>233</v>
      </c>
      <c r="C189" s="1668" t="s">
        <v>234</v>
      </c>
      <c r="D189" s="1243"/>
      <c r="E189" s="1217" t="s">
        <v>2068</v>
      </c>
      <c r="F189" s="1211" t="s">
        <v>1984</v>
      </c>
      <c r="G189" s="1963" t="s">
        <v>1982</v>
      </c>
      <c r="H189" s="1963"/>
      <c r="I189" s="1963"/>
      <c r="J189" s="1963"/>
      <c r="K189" s="1217">
        <v>46110</v>
      </c>
      <c r="L189" s="1244" t="s">
        <v>2069</v>
      </c>
      <c r="M189" s="1243">
        <v>22</v>
      </c>
      <c r="N189" s="1959"/>
      <c r="O189" s="1959"/>
      <c r="P189" s="1959"/>
      <c r="Q189" s="1228"/>
      <c r="R189" s="1228"/>
      <c r="S189" s="1228"/>
      <c r="T189" s="1228"/>
      <c r="U189" s="1228"/>
      <c r="V189" s="1228"/>
      <c r="W189" s="1228"/>
      <c r="X189" s="1228"/>
      <c r="Y189" s="1228"/>
      <c r="Z189" s="1228"/>
      <c r="AA189" s="1228"/>
      <c r="AB189" s="1228"/>
      <c r="AC189" s="1228"/>
      <c r="AD189" s="1228"/>
      <c r="AE189" s="1228"/>
      <c r="AF189" s="1228"/>
      <c r="AG189" s="1228"/>
      <c r="AH189" s="1228"/>
      <c r="AI189" s="1228"/>
      <c r="AJ189" s="1228"/>
      <c r="AK189" s="1228"/>
      <c r="AL189" s="1228"/>
      <c r="AM189" s="1228"/>
      <c r="AN189" s="1228"/>
      <c r="AO189" s="1228"/>
      <c r="AP189" s="1228"/>
      <c r="AQ189" s="1228"/>
      <c r="AR189" s="1228"/>
      <c r="AS189" s="1228"/>
      <c r="AT189" s="1228"/>
      <c r="AU189" s="1228"/>
      <c r="AV189" s="1228"/>
    </row>
    <row r="190" spans="1:48" ht="20" customHeight="1">
      <c r="A190" s="1223"/>
      <c r="B190" s="1219"/>
      <c r="C190" s="1224"/>
      <c r="D190" s="1223"/>
      <c r="E190" s="1220"/>
      <c r="F190" s="1225"/>
      <c r="G190" s="1983"/>
      <c r="H190" s="1983"/>
      <c r="I190" s="1983"/>
      <c r="J190" s="1983"/>
      <c r="K190" s="1220"/>
      <c r="L190" s="1226"/>
      <c r="M190" s="1223"/>
      <c r="N190" s="1227"/>
      <c r="O190" s="1227"/>
      <c r="P190" s="1227"/>
      <c r="Q190" s="1228"/>
      <c r="R190" s="1228"/>
      <c r="S190" s="1228"/>
      <c r="T190" s="1228"/>
      <c r="U190" s="1228"/>
      <c r="V190" s="1228"/>
      <c r="W190" s="1228"/>
      <c r="X190" s="1228"/>
      <c r="Y190" s="1228"/>
      <c r="Z190" s="1228"/>
      <c r="AA190" s="1228"/>
      <c r="AB190" s="1228"/>
      <c r="AC190" s="1228"/>
      <c r="AD190" s="1228"/>
      <c r="AE190" s="1228"/>
      <c r="AF190" s="1228"/>
      <c r="AG190" s="1228"/>
      <c r="AH190" s="1228"/>
      <c r="AI190" s="1228"/>
      <c r="AJ190" s="1228"/>
      <c r="AK190" s="1228"/>
      <c r="AL190" s="1228"/>
      <c r="AM190" s="1228"/>
      <c r="AN190" s="1228"/>
      <c r="AO190" s="1228"/>
      <c r="AP190" s="1228"/>
      <c r="AQ190" s="1228"/>
      <c r="AR190" s="1228"/>
      <c r="AS190" s="1228"/>
      <c r="AT190" s="1228"/>
      <c r="AU190" s="1228"/>
      <c r="AV190" s="1228"/>
    </row>
    <row r="191" spans="1:48" ht="20" customHeight="1">
      <c r="A191" s="1223"/>
      <c r="B191" s="1219"/>
      <c r="C191" s="1224"/>
      <c r="D191" s="1223"/>
      <c r="E191" s="1220"/>
      <c r="F191" s="1225"/>
      <c r="G191" s="1983"/>
      <c r="H191" s="1983"/>
      <c r="I191" s="1983"/>
      <c r="J191" s="1983"/>
      <c r="K191" s="1220"/>
      <c r="L191" s="1226"/>
      <c r="M191" s="1223"/>
      <c r="N191" s="1227"/>
      <c r="O191" s="1227"/>
      <c r="P191" s="1227"/>
      <c r="Q191" s="1228"/>
      <c r="R191" s="1228"/>
      <c r="S191" s="1228"/>
      <c r="T191" s="1228"/>
      <c r="U191" s="1228"/>
      <c r="V191" s="1228"/>
      <c r="W191" s="1228"/>
      <c r="X191" s="1228"/>
      <c r="Y191" s="1228"/>
      <c r="Z191" s="1228"/>
      <c r="AA191" s="1228"/>
      <c r="AB191" s="1228"/>
      <c r="AC191" s="1228"/>
      <c r="AD191" s="1228"/>
      <c r="AE191" s="1228"/>
      <c r="AF191" s="1228"/>
      <c r="AG191" s="1228"/>
      <c r="AH191" s="1228"/>
      <c r="AI191" s="1228"/>
      <c r="AJ191" s="1228"/>
      <c r="AK191" s="1228"/>
      <c r="AL191" s="1228"/>
      <c r="AM191" s="1228"/>
      <c r="AN191" s="1228"/>
      <c r="AO191" s="1228"/>
      <c r="AP191" s="1228"/>
      <c r="AQ191" s="1228"/>
      <c r="AR191" s="1228"/>
      <c r="AS191" s="1228"/>
      <c r="AT191" s="1228"/>
      <c r="AU191" s="1228"/>
      <c r="AV191" s="1228"/>
    </row>
    <row r="192" spans="1:48" ht="20" customHeight="1">
      <c r="A192" s="1223"/>
      <c r="B192" s="1219"/>
      <c r="C192" s="1224"/>
      <c r="D192" s="1223"/>
      <c r="E192" s="1220"/>
      <c r="F192" s="1225"/>
      <c r="G192" s="1983"/>
      <c r="H192" s="1983"/>
      <c r="I192" s="1983"/>
      <c r="J192" s="1983"/>
      <c r="K192" s="1220"/>
      <c r="L192" s="1226"/>
      <c r="M192" s="1223"/>
      <c r="N192" s="1227"/>
      <c r="O192" s="1227"/>
      <c r="P192" s="1227"/>
      <c r="Q192" s="1228"/>
      <c r="R192" s="1228"/>
      <c r="S192" s="1228"/>
      <c r="T192" s="1228"/>
      <c r="U192" s="1228"/>
      <c r="V192" s="1228"/>
      <c r="W192" s="1228"/>
      <c r="X192" s="1228"/>
      <c r="Y192" s="1228"/>
      <c r="Z192" s="1228"/>
      <c r="AA192" s="1228"/>
      <c r="AB192" s="1228"/>
      <c r="AC192" s="1228"/>
      <c r="AD192" s="1228"/>
      <c r="AE192" s="1228"/>
      <c r="AF192" s="1228"/>
      <c r="AG192" s="1228"/>
      <c r="AH192" s="1228"/>
      <c r="AI192" s="1228"/>
      <c r="AJ192" s="1228"/>
      <c r="AK192" s="1228"/>
      <c r="AL192" s="1228"/>
      <c r="AM192" s="1228"/>
      <c r="AN192" s="1228"/>
      <c r="AO192" s="1228"/>
      <c r="AP192" s="1228"/>
      <c r="AQ192" s="1228"/>
      <c r="AR192" s="1228"/>
      <c r="AS192" s="1228"/>
      <c r="AT192" s="1228"/>
      <c r="AU192" s="1228"/>
      <c r="AV192" s="1228"/>
    </row>
    <row r="193" spans="1:48" ht="20" customHeight="1">
      <c r="A193" s="1223"/>
      <c r="B193" s="1219"/>
      <c r="C193" s="1224"/>
      <c r="D193" s="1223"/>
      <c r="E193" s="1220"/>
      <c r="F193" s="1225"/>
      <c r="G193" s="1983"/>
      <c r="H193" s="1983"/>
      <c r="I193" s="1983"/>
      <c r="J193" s="1983"/>
      <c r="K193" s="1220"/>
      <c r="L193" s="1226"/>
      <c r="M193" s="1223"/>
      <c r="N193" s="1227"/>
      <c r="O193" s="1227"/>
      <c r="P193" s="1227"/>
      <c r="Q193" s="1228"/>
      <c r="R193" s="1228"/>
      <c r="S193" s="1228"/>
      <c r="T193" s="1228"/>
      <c r="U193" s="1228"/>
      <c r="V193" s="1228"/>
      <c r="W193" s="1228"/>
      <c r="X193" s="1228"/>
      <c r="Y193" s="1228"/>
      <c r="Z193" s="1228"/>
      <c r="AA193" s="1228"/>
      <c r="AB193" s="1228"/>
      <c r="AC193" s="1228"/>
      <c r="AD193" s="1228"/>
      <c r="AE193" s="1228"/>
      <c r="AF193" s="1228"/>
      <c r="AG193" s="1228"/>
      <c r="AH193" s="1228"/>
      <c r="AI193" s="1228"/>
      <c r="AJ193" s="1228"/>
      <c r="AK193" s="1228"/>
      <c r="AL193" s="1228"/>
      <c r="AM193" s="1228"/>
      <c r="AN193" s="1228"/>
      <c r="AO193" s="1228"/>
      <c r="AP193" s="1228"/>
      <c r="AQ193" s="1228"/>
      <c r="AR193" s="1228"/>
      <c r="AS193" s="1228"/>
      <c r="AT193" s="1228"/>
      <c r="AU193" s="1228"/>
      <c r="AV193" s="1228"/>
    </row>
    <row r="194" spans="1:48" ht="20" customHeight="1">
      <c r="A194" s="1223"/>
      <c r="B194" s="1219"/>
      <c r="C194" s="1224"/>
      <c r="D194" s="1223"/>
      <c r="E194" s="1220"/>
      <c r="F194" s="1225"/>
      <c r="G194" s="1983"/>
      <c r="H194" s="1983"/>
      <c r="I194" s="1983"/>
      <c r="J194" s="1983"/>
      <c r="K194" s="1220"/>
      <c r="L194" s="1226"/>
      <c r="M194" s="1223"/>
      <c r="N194" s="1227"/>
      <c r="O194" s="1227"/>
      <c r="P194" s="1227"/>
      <c r="Q194" s="1228"/>
      <c r="R194" s="1228"/>
      <c r="S194" s="1228"/>
      <c r="T194" s="1228"/>
      <c r="U194" s="1228"/>
      <c r="V194" s="1228"/>
      <c r="W194" s="1228"/>
      <c r="X194" s="1228"/>
      <c r="Y194" s="1228"/>
      <c r="Z194" s="1228"/>
      <c r="AA194" s="1228"/>
      <c r="AB194" s="1228"/>
      <c r="AC194" s="1228"/>
      <c r="AD194" s="1228"/>
      <c r="AE194" s="1228"/>
      <c r="AF194" s="1228"/>
      <c r="AG194" s="1228"/>
      <c r="AH194" s="1228"/>
      <c r="AI194" s="1228"/>
      <c r="AJ194" s="1228"/>
      <c r="AK194" s="1228"/>
      <c r="AL194" s="1228"/>
      <c r="AM194" s="1228"/>
      <c r="AN194" s="1228"/>
      <c r="AO194" s="1228"/>
      <c r="AP194" s="1228"/>
      <c r="AQ194" s="1228"/>
      <c r="AR194" s="1228"/>
      <c r="AS194" s="1228"/>
      <c r="AT194" s="1228"/>
      <c r="AU194" s="1228"/>
      <c r="AV194" s="1228"/>
    </row>
    <row r="195" spans="1:48" ht="20" customHeight="1">
      <c r="A195" s="1223"/>
      <c r="B195" s="1219"/>
      <c r="C195" s="1224"/>
      <c r="D195" s="1223"/>
      <c r="E195" s="1220"/>
      <c r="F195" s="1225"/>
      <c r="G195" s="1983"/>
      <c r="H195" s="1983"/>
      <c r="I195" s="1983"/>
      <c r="J195" s="1983"/>
      <c r="K195" s="1220"/>
      <c r="L195" s="1226"/>
      <c r="M195" s="1223"/>
      <c r="N195" s="1227"/>
      <c r="O195" s="1227"/>
      <c r="P195" s="1227"/>
      <c r="Q195" s="1228"/>
      <c r="R195" s="1228"/>
      <c r="S195" s="1228"/>
      <c r="T195" s="1228"/>
      <c r="U195" s="1228"/>
      <c r="V195" s="1228"/>
      <c r="W195" s="1228"/>
      <c r="X195" s="1228"/>
      <c r="Y195" s="1228"/>
      <c r="Z195" s="1228"/>
      <c r="AA195" s="1228"/>
      <c r="AB195" s="1228"/>
      <c r="AC195" s="1228"/>
      <c r="AD195" s="1228"/>
      <c r="AE195" s="1228"/>
      <c r="AF195" s="1228"/>
      <c r="AG195" s="1228"/>
      <c r="AH195" s="1228"/>
      <c r="AI195" s="1228"/>
      <c r="AJ195" s="1228"/>
      <c r="AK195" s="1228"/>
      <c r="AL195" s="1228"/>
      <c r="AM195" s="1228"/>
      <c r="AN195" s="1228"/>
      <c r="AO195" s="1228"/>
      <c r="AP195" s="1228"/>
      <c r="AQ195" s="1228"/>
      <c r="AR195" s="1228"/>
      <c r="AS195" s="1228"/>
      <c r="AT195" s="1228"/>
      <c r="AU195" s="1228"/>
      <c r="AV195" s="1228"/>
    </row>
    <row r="196" spans="1:48" ht="20" customHeight="1">
      <c r="A196" s="1223"/>
      <c r="B196" s="1219"/>
      <c r="C196" s="1224"/>
      <c r="D196" s="1223"/>
      <c r="E196" s="1220"/>
      <c r="F196" s="1225"/>
      <c r="G196" s="1983"/>
      <c r="H196" s="1983"/>
      <c r="I196" s="1983"/>
      <c r="J196" s="1983"/>
      <c r="K196" s="1220"/>
      <c r="L196" s="1226"/>
      <c r="M196" s="1223"/>
      <c r="N196" s="1227"/>
      <c r="O196" s="1227"/>
      <c r="P196" s="1227"/>
      <c r="Q196" s="1228"/>
      <c r="R196" s="1228"/>
      <c r="S196" s="1228"/>
      <c r="T196" s="1228"/>
      <c r="U196" s="1228"/>
      <c r="V196" s="1228"/>
      <c r="W196" s="1228"/>
      <c r="X196" s="1228"/>
      <c r="Y196" s="1228"/>
      <c r="Z196" s="1228"/>
      <c r="AA196" s="1228"/>
      <c r="AB196" s="1228"/>
      <c r="AC196" s="1228"/>
      <c r="AD196" s="1228"/>
      <c r="AE196" s="1228"/>
      <c r="AF196" s="1228"/>
      <c r="AG196" s="1228"/>
      <c r="AH196" s="1228"/>
      <c r="AI196" s="1228"/>
      <c r="AJ196" s="1228"/>
      <c r="AK196" s="1228"/>
      <c r="AL196" s="1228"/>
      <c r="AM196" s="1228"/>
      <c r="AN196" s="1228"/>
      <c r="AO196" s="1228"/>
      <c r="AP196" s="1228"/>
      <c r="AQ196" s="1228"/>
      <c r="AR196" s="1228"/>
      <c r="AS196" s="1228"/>
      <c r="AT196" s="1228"/>
      <c r="AU196" s="1228"/>
      <c r="AV196" s="1228"/>
    </row>
    <row r="197" spans="1:48" ht="20" customHeight="1">
      <c r="A197" s="1223"/>
      <c r="B197" s="1219"/>
      <c r="C197" s="1224"/>
      <c r="D197" s="1223"/>
      <c r="E197" s="1220"/>
      <c r="F197" s="1225"/>
      <c r="G197" s="1983"/>
      <c r="H197" s="1983"/>
      <c r="I197" s="1983"/>
      <c r="J197" s="1983"/>
      <c r="K197" s="1220"/>
      <c r="L197" s="1226"/>
      <c r="M197" s="1223"/>
      <c r="N197" s="1227"/>
      <c r="O197" s="1227"/>
      <c r="P197" s="1227"/>
      <c r="Q197" s="1228"/>
      <c r="R197" s="1228"/>
      <c r="S197" s="1228"/>
      <c r="T197" s="1228"/>
      <c r="U197" s="1228"/>
      <c r="V197" s="1228"/>
      <c r="W197" s="1228"/>
      <c r="X197" s="1228"/>
      <c r="Y197" s="1228"/>
      <c r="Z197" s="1228"/>
      <c r="AA197" s="1228"/>
      <c r="AB197" s="1228"/>
      <c r="AC197" s="1228"/>
      <c r="AD197" s="1228"/>
      <c r="AE197" s="1228"/>
      <c r="AF197" s="1228"/>
      <c r="AG197" s="1228"/>
      <c r="AH197" s="1228"/>
      <c r="AI197" s="1228"/>
      <c r="AJ197" s="1228"/>
      <c r="AK197" s="1228"/>
      <c r="AL197" s="1228"/>
      <c r="AM197" s="1228"/>
      <c r="AN197" s="1228"/>
      <c r="AO197" s="1228"/>
      <c r="AP197" s="1228"/>
      <c r="AQ197" s="1228"/>
      <c r="AR197" s="1228"/>
      <c r="AS197" s="1228"/>
      <c r="AT197" s="1228"/>
      <c r="AU197" s="1228"/>
      <c r="AV197" s="1228"/>
    </row>
    <row r="198" spans="1:48" ht="20" customHeight="1">
      <c r="A198" s="1223"/>
      <c r="B198" s="1219"/>
      <c r="C198" s="1224"/>
      <c r="D198" s="1223"/>
      <c r="E198" s="1220"/>
      <c r="F198" s="1225"/>
      <c r="G198" s="1983"/>
      <c r="H198" s="1983"/>
      <c r="I198" s="1983"/>
      <c r="J198" s="1983"/>
      <c r="K198" s="1220"/>
      <c r="L198" s="1226"/>
      <c r="M198" s="1223"/>
      <c r="N198" s="1227"/>
      <c r="O198" s="1227"/>
      <c r="P198" s="1227"/>
      <c r="Q198" s="1228"/>
      <c r="R198" s="1228"/>
      <c r="S198" s="1228"/>
      <c r="T198" s="1228"/>
      <c r="U198" s="1228"/>
      <c r="V198" s="1228"/>
      <c r="W198" s="1228"/>
      <c r="X198" s="1228"/>
      <c r="Y198" s="1228"/>
      <c r="Z198" s="1228"/>
      <c r="AA198" s="1228"/>
      <c r="AB198" s="1228"/>
      <c r="AC198" s="1228"/>
      <c r="AD198" s="1228"/>
      <c r="AE198" s="1228"/>
      <c r="AF198" s="1228"/>
      <c r="AG198" s="1228"/>
      <c r="AH198" s="1228"/>
      <c r="AI198" s="1228"/>
      <c r="AJ198" s="1228"/>
      <c r="AK198" s="1228"/>
      <c r="AL198" s="1228"/>
      <c r="AM198" s="1228"/>
      <c r="AN198" s="1228"/>
      <c r="AO198" s="1228"/>
      <c r="AP198" s="1228"/>
      <c r="AQ198" s="1228"/>
      <c r="AR198" s="1228"/>
      <c r="AS198" s="1228"/>
      <c r="AT198" s="1228"/>
      <c r="AU198" s="1228"/>
      <c r="AV198" s="1228"/>
    </row>
    <row r="199" spans="1:48" ht="20" customHeight="1">
      <c r="A199" s="1223"/>
      <c r="B199" s="1219"/>
      <c r="C199" s="1224"/>
      <c r="D199" s="1223"/>
      <c r="E199" s="1220"/>
      <c r="F199" s="1225"/>
      <c r="G199" s="1983"/>
      <c r="H199" s="1983"/>
      <c r="I199" s="1983"/>
      <c r="J199" s="1983"/>
      <c r="K199" s="1220"/>
      <c r="L199" s="1226"/>
      <c r="M199" s="1223"/>
      <c r="N199" s="1227"/>
      <c r="O199" s="1227"/>
      <c r="P199" s="1227"/>
      <c r="Q199" s="1228"/>
      <c r="R199" s="1228"/>
      <c r="S199" s="1228"/>
      <c r="T199" s="1228"/>
      <c r="U199" s="1228"/>
      <c r="V199" s="1228"/>
      <c r="W199" s="1228"/>
      <c r="X199" s="1228"/>
      <c r="Y199" s="1228"/>
      <c r="Z199" s="1228"/>
      <c r="AA199" s="1228"/>
      <c r="AB199" s="1228"/>
      <c r="AC199" s="1228"/>
      <c r="AD199" s="1228"/>
      <c r="AE199" s="1228"/>
      <c r="AF199" s="1228"/>
      <c r="AG199" s="1228"/>
      <c r="AH199" s="1228"/>
      <c r="AI199" s="1228"/>
      <c r="AJ199" s="1228"/>
      <c r="AK199" s="1228"/>
      <c r="AL199" s="1228"/>
      <c r="AM199" s="1228"/>
      <c r="AN199" s="1228"/>
      <c r="AO199" s="1228"/>
      <c r="AP199" s="1228"/>
      <c r="AQ199" s="1228"/>
      <c r="AR199" s="1228"/>
      <c r="AS199" s="1228"/>
      <c r="AT199" s="1228"/>
      <c r="AU199" s="1228"/>
      <c r="AV199" s="1228"/>
    </row>
    <row r="200" spans="1:48" ht="20" customHeight="1">
      <c r="A200" s="1223"/>
      <c r="B200" s="1219"/>
      <c r="C200" s="1224"/>
      <c r="D200" s="1223"/>
      <c r="E200" s="1220"/>
      <c r="F200" s="1225"/>
      <c r="G200" s="1983"/>
      <c r="H200" s="1983"/>
      <c r="I200" s="1983"/>
      <c r="J200" s="1983"/>
      <c r="K200" s="1220"/>
      <c r="L200" s="1226"/>
      <c r="M200" s="1223"/>
      <c r="N200" s="1227"/>
      <c r="O200" s="1227"/>
      <c r="P200" s="1227"/>
      <c r="Q200" s="1228"/>
      <c r="R200" s="1228"/>
      <c r="S200" s="1228"/>
      <c r="T200" s="1228"/>
      <c r="U200" s="1228"/>
      <c r="V200" s="1228"/>
      <c r="W200" s="1228"/>
      <c r="X200" s="1228"/>
      <c r="Y200" s="1228"/>
      <c r="Z200" s="1228"/>
      <c r="AA200" s="1228"/>
      <c r="AB200" s="1228"/>
      <c r="AC200" s="1228"/>
      <c r="AD200" s="1228"/>
      <c r="AE200" s="1228"/>
      <c r="AF200" s="1228"/>
      <c r="AG200" s="1228"/>
      <c r="AH200" s="1228"/>
      <c r="AI200" s="1228"/>
      <c r="AJ200" s="1228"/>
      <c r="AK200" s="1228"/>
      <c r="AL200" s="1228"/>
      <c r="AM200" s="1228"/>
      <c r="AN200" s="1228"/>
      <c r="AO200" s="1228"/>
      <c r="AP200" s="1228"/>
      <c r="AQ200" s="1228"/>
      <c r="AR200" s="1228"/>
      <c r="AS200" s="1228"/>
      <c r="AT200" s="1228"/>
      <c r="AU200" s="1228"/>
      <c r="AV200" s="1228"/>
    </row>
    <row r="201" spans="1:48" ht="20" customHeight="1">
      <c r="A201" s="1223"/>
      <c r="B201" s="1219"/>
      <c r="C201" s="1224"/>
      <c r="D201" s="1223"/>
      <c r="E201" s="1220"/>
      <c r="F201" s="1225"/>
      <c r="G201" s="1983"/>
      <c r="H201" s="1983"/>
      <c r="I201" s="1983"/>
      <c r="J201" s="1983"/>
      <c r="K201" s="1220"/>
      <c r="L201" s="1226"/>
      <c r="M201" s="1223"/>
      <c r="N201" s="1227"/>
      <c r="O201" s="1227"/>
      <c r="P201" s="1227"/>
      <c r="Q201" s="1228"/>
      <c r="R201" s="1228"/>
      <c r="S201" s="1228"/>
      <c r="T201" s="1228"/>
      <c r="U201" s="1228"/>
      <c r="V201" s="1228"/>
      <c r="W201" s="1228"/>
      <c r="X201" s="1228"/>
      <c r="Y201" s="1228"/>
      <c r="Z201" s="1228"/>
      <c r="AA201" s="1228"/>
      <c r="AB201" s="1228"/>
      <c r="AC201" s="1228"/>
      <c r="AD201" s="1228"/>
      <c r="AE201" s="1228"/>
      <c r="AF201" s="1228"/>
      <c r="AG201" s="1228"/>
      <c r="AH201" s="1228"/>
      <c r="AI201" s="1228"/>
      <c r="AJ201" s="1228"/>
      <c r="AK201" s="1228"/>
      <c r="AL201" s="1228"/>
      <c r="AM201" s="1228"/>
      <c r="AN201" s="1228"/>
      <c r="AO201" s="1228"/>
      <c r="AP201" s="1228"/>
      <c r="AQ201" s="1228"/>
      <c r="AR201" s="1228"/>
      <c r="AS201" s="1228"/>
      <c r="AT201" s="1228"/>
      <c r="AU201" s="1228"/>
      <c r="AV201" s="1228"/>
    </row>
    <row r="202" spans="1:48" ht="20" customHeight="1">
      <c r="A202" s="1223"/>
      <c r="B202" s="1219"/>
      <c r="C202" s="1224"/>
      <c r="D202" s="1223"/>
      <c r="E202" s="1220"/>
      <c r="F202" s="1225"/>
      <c r="G202" s="1983"/>
      <c r="H202" s="1983"/>
      <c r="I202" s="1983"/>
      <c r="J202" s="1983"/>
      <c r="K202" s="1220"/>
      <c r="L202" s="1226"/>
      <c r="M202" s="1223"/>
      <c r="N202" s="1227"/>
      <c r="O202" s="1227"/>
      <c r="P202" s="1227"/>
      <c r="Q202" s="1228"/>
      <c r="R202" s="1228"/>
      <c r="S202" s="1228"/>
      <c r="T202" s="1228"/>
      <c r="U202" s="1228"/>
      <c r="V202" s="1228"/>
      <c r="W202" s="1228"/>
      <c r="X202" s="1228"/>
      <c r="Y202" s="1228"/>
      <c r="Z202" s="1228"/>
      <c r="AA202" s="1228"/>
      <c r="AB202" s="1228"/>
      <c r="AC202" s="1228"/>
      <c r="AD202" s="1228"/>
      <c r="AE202" s="1228"/>
      <c r="AF202" s="1228"/>
      <c r="AG202" s="1228"/>
      <c r="AH202" s="1228"/>
      <c r="AI202" s="1228"/>
      <c r="AJ202" s="1228"/>
      <c r="AK202" s="1228"/>
      <c r="AL202" s="1228"/>
      <c r="AM202" s="1228"/>
      <c r="AN202" s="1228"/>
      <c r="AO202" s="1228"/>
      <c r="AP202" s="1228"/>
      <c r="AQ202" s="1228"/>
      <c r="AR202" s="1228"/>
      <c r="AS202" s="1228"/>
      <c r="AT202" s="1228"/>
      <c r="AU202" s="1228"/>
      <c r="AV202" s="1228"/>
    </row>
    <row r="203" spans="1:48" ht="20" customHeight="1">
      <c r="A203" s="1223"/>
      <c r="B203" s="1219"/>
      <c r="C203" s="1224"/>
      <c r="D203" s="1223"/>
      <c r="E203" s="1220"/>
      <c r="F203" s="1225"/>
      <c r="G203" s="1983"/>
      <c r="H203" s="1983"/>
      <c r="I203" s="1983"/>
      <c r="J203" s="1983"/>
      <c r="K203" s="1220"/>
      <c r="L203" s="1226"/>
      <c r="M203" s="1223"/>
      <c r="N203" s="1227"/>
      <c r="O203" s="1227"/>
      <c r="P203" s="1227"/>
      <c r="Q203" s="1228"/>
      <c r="R203" s="1228"/>
      <c r="S203" s="1228"/>
      <c r="T203" s="1228"/>
      <c r="U203" s="1228"/>
      <c r="V203" s="1228"/>
      <c r="W203" s="1228"/>
      <c r="X203" s="1228"/>
      <c r="Y203" s="1228"/>
      <c r="Z203" s="1228"/>
      <c r="AA203" s="1228"/>
      <c r="AB203" s="1228"/>
      <c r="AC203" s="1228"/>
      <c r="AD203" s="1228"/>
      <c r="AE203" s="1228"/>
      <c r="AF203" s="1228"/>
      <c r="AG203" s="1228"/>
      <c r="AH203" s="1228"/>
      <c r="AI203" s="1228"/>
      <c r="AJ203" s="1228"/>
      <c r="AK203" s="1228"/>
      <c r="AL203" s="1228"/>
      <c r="AM203" s="1228"/>
      <c r="AN203" s="1228"/>
      <c r="AO203" s="1228"/>
      <c r="AP203" s="1228"/>
      <c r="AQ203" s="1228"/>
      <c r="AR203" s="1228"/>
      <c r="AS203" s="1228"/>
      <c r="AT203" s="1228"/>
      <c r="AU203" s="1228"/>
      <c r="AV203" s="1228"/>
    </row>
    <row r="204" spans="1:48" ht="20" customHeight="1">
      <c r="A204" s="1223"/>
      <c r="B204" s="1219"/>
      <c r="C204" s="1224"/>
      <c r="D204" s="1223"/>
      <c r="E204" s="1220"/>
      <c r="F204" s="1225"/>
      <c r="G204" s="1983"/>
      <c r="H204" s="1983"/>
      <c r="I204" s="1983"/>
      <c r="J204" s="1983"/>
      <c r="K204" s="1220"/>
      <c r="L204" s="1226"/>
      <c r="M204" s="1223"/>
      <c r="N204" s="1227"/>
      <c r="O204" s="1227"/>
      <c r="P204" s="1227"/>
      <c r="Q204" s="1228"/>
      <c r="R204" s="1228"/>
      <c r="S204" s="1228"/>
      <c r="T204" s="1228"/>
      <c r="U204" s="1228"/>
      <c r="V204" s="1228"/>
      <c r="W204" s="1228"/>
      <c r="X204" s="1228"/>
      <c r="Y204" s="1228"/>
      <c r="Z204" s="1228"/>
      <c r="AA204" s="1228"/>
      <c r="AB204" s="1228"/>
      <c r="AC204" s="1228"/>
      <c r="AD204" s="1228"/>
      <c r="AE204" s="1228"/>
      <c r="AF204" s="1228"/>
      <c r="AG204" s="1228"/>
      <c r="AH204" s="1228"/>
      <c r="AI204" s="1228"/>
      <c r="AJ204" s="1228"/>
      <c r="AK204" s="1228"/>
      <c r="AL204" s="1228"/>
      <c r="AM204" s="1228"/>
      <c r="AN204" s="1228"/>
      <c r="AO204" s="1228"/>
      <c r="AP204" s="1228"/>
      <c r="AQ204" s="1228"/>
      <c r="AR204" s="1228"/>
      <c r="AS204" s="1228"/>
      <c r="AT204" s="1228"/>
      <c r="AU204" s="1228"/>
      <c r="AV204" s="1228"/>
    </row>
    <row r="205" spans="1:48" ht="20" customHeight="1">
      <c r="A205" s="1223"/>
      <c r="B205" s="1219"/>
      <c r="C205" s="1224"/>
      <c r="D205" s="1223"/>
      <c r="E205" s="1220"/>
      <c r="F205" s="1225"/>
      <c r="G205" s="1983"/>
      <c r="H205" s="1983"/>
      <c r="I205" s="1983"/>
      <c r="J205" s="1983"/>
      <c r="K205" s="1220"/>
      <c r="L205" s="1226"/>
      <c r="M205" s="1223"/>
      <c r="N205" s="1227"/>
      <c r="O205" s="1227"/>
      <c r="P205" s="1227"/>
      <c r="Q205" s="1228"/>
      <c r="R205" s="1228"/>
      <c r="S205" s="1228"/>
      <c r="T205" s="1228"/>
      <c r="U205" s="1228"/>
      <c r="V205" s="1228"/>
      <c r="W205" s="1228"/>
      <c r="X205" s="1228"/>
      <c r="Y205" s="1228"/>
      <c r="Z205" s="1228"/>
      <c r="AA205" s="1228"/>
      <c r="AB205" s="1228"/>
      <c r="AC205" s="1228"/>
      <c r="AD205" s="1228"/>
      <c r="AE205" s="1228"/>
      <c r="AF205" s="1228"/>
      <c r="AG205" s="1228"/>
      <c r="AH205" s="1228"/>
      <c r="AI205" s="1228"/>
      <c r="AJ205" s="1228"/>
      <c r="AK205" s="1228"/>
      <c r="AL205" s="1228"/>
      <c r="AM205" s="1228"/>
      <c r="AN205" s="1228"/>
      <c r="AO205" s="1228"/>
      <c r="AP205" s="1228"/>
      <c r="AQ205" s="1228"/>
      <c r="AR205" s="1228"/>
      <c r="AS205" s="1228"/>
      <c r="AT205" s="1228"/>
      <c r="AU205" s="1228"/>
      <c r="AV205" s="1228"/>
    </row>
    <row r="206" spans="1:48" ht="20" customHeight="1">
      <c r="A206" s="1223"/>
      <c r="B206" s="1219"/>
      <c r="C206" s="1224"/>
      <c r="D206" s="1223"/>
      <c r="E206" s="1220"/>
      <c r="F206" s="1225"/>
      <c r="G206" s="1983"/>
      <c r="H206" s="1983"/>
      <c r="I206" s="1983"/>
      <c r="J206" s="1983"/>
      <c r="K206" s="1220"/>
      <c r="L206" s="1226"/>
      <c r="M206" s="1223"/>
      <c r="N206" s="1227"/>
      <c r="O206" s="1227"/>
      <c r="P206" s="1227"/>
      <c r="Q206" s="1228"/>
      <c r="R206" s="1228"/>
      <c r="S206" s="1228"/>
      <c r="T206" s="1228"/>
      <c r="U206" s="1228"/>
      <c r="V206" s="1228"/>
      <c r="W206" s="1228"/>
      <c r="X206" s="1228"/>
      <c r="Y206" s="1228"/>
      <c r="Z206" s="1228"/>
      <c r="AA206" s="1228"/>
      <c r="AB206" s="1228"/>
      <c r="AC206" s="1228"/>
      <c r="AD206" s="1228"/>
      <c r="AE206" s="1228"/>
      <c r="AF206" s="1228"/>
      <c r="AG206" s="1228"/>
      <c r="AH206" s="1228"/>
      <c r="AI206" s="1228"/>
      <c r="AJ206" s="1228"/>
      <c r="AK206" s="1228"/>
      <c r="AL206" s="1228"/>
      <c r="AM206" s="1228"/>
      <c r="AN206" s="1228"/>
      <c r="AO206" s="1228"/>
      <c r="AP206" s="1228"/>
      <c r="AQ206" s="1228"/>
      <c r="AR206" s="1228"/>
      <c r="AS206" s="1228"/>
      <c r="AT206" s="1228"/>
      <c r="AU206" s="1228"/>
      <c r="AV206" s="1228"/>
    </row>
    <row r="207" spans="1:48" ht="20" customHeight="1">
      <c r="A207" s="1223"/>
      <c r="B207" s="1219"/>
      <c r="C207" s="1224"/>
      <c r="D207" s="1223"/>
      <c r="E207" s="1220"/>
      <c r="F207" s="1225"/>
      <c r="G207" s="1983"/>
      <c r="H207" s="1983"/>
      <c r="I207" s="1983"/>
      <c r="J207" s="1983"/>
      <c r="K207" s="1220"/>
      <c r="L207" s="1226"/>
      <c r="M207" s="1223"/>
      <c r="N207" s="1227"/>
      <c r="O207" s="1227"/>
      <c r="P207" s="1227"/>
      <c r="Q207" s="1228"/>
      <c r="R207" s="1228"/>
      <c r="S207" s="1228"/>
      <c r="T207" s="1228"/>
      <c r="U207" s="1228"/>
      <c r="V207" s="1228"/>
      <c r="W207" s="1228"/>
      <c r="X207" s="1228"/>
      <c r="Y207" s="1228"/>
      <c r="Z207" s="1228"/>
      <c r="AA207" s="1228"/>
      <c r="AB207" s="1228"/>
      <c r="AC207" s="1228"/>
      <c r="AD207" s="1228"/>
      <c r="AE207" s="1228"/>
      <c r="AF207" s="1228"/>
      <c r="AG207" s="1228"/>
      <c r="AH207" s="1228"/>
      <c r="AI207" s="1228"/>
      <c r="AJ207" s="1228"/>
      <c r="AK207" s="1228"/>
      <c r="AL207" s="1228"/>
      <c r="AM207" s="1228"/>
      <c r="AN207" s="1228"/>
      <c r="AO207" s="1228"/>
      <c r="AP207" s="1228"/>
      <c r="AQ207" s="1228"/>
      <c r="AR207" s="1228"/>
      <c r="AS207" s="1228"/>
      <c r="AT207" s="1228"/>
      <c r="AU207" s="1228"/>
      <c r="AV207" s="1228"/>
    </row>
    <row r="208" spans="1:48" ht="20" customHeight="1">
      <c r="A208" s="1223"/>
      <c r="B208" s="1219"/>
      <c r="C208" s="1224"/>
      <c r="D208" s="1223"/>
      <c r="E208" s="1220"/>
      <c r="F208" s="1225"/>
      <c r="G208" s="1983"/>
      <c r="H208" s="1983"/>
      <c r="I208" s="1983"/>
      <c r="J208" s="1983"/>
      <c r="K208" s="1220"/>
      <c r="L208" s="1226"/>
      <c r="M208" s="1223"/>
      <c r="N208" s="1227"/>
      <c r="O208" s="1227"/>
      <c r="P208" s="1227"/>
      <c r="Q208" s="1228"/>
      <c r="R208" s="1228"/>
      <c r="S208" s="1228"/>
      <c r="T208" s="1228"/>
      <c r="U208" s="1228"/>
      <c r="V208" s="1228"/>
      <c r="W208" s="1228"/>
      <c r="X208" s="1228"/>
      <c r="Y208" s="1228"/>
      <c r="Z208" s="1228"/>
      <c r="AA208" s="1228"/>
      <c r="AB208" s="1228"/>
      <c r="AC208" s="1228"/>
      <c r="AD208" s="1228"/>
      <c r="AE208" s="1228"/>
      <c r="AF208" s="1228"/>
      <c r="AG208" s="1228"/>
      <c r="AH208" s="1228"/>
      <c r="AI208" s="1228"/>
      <c r="AJ208" s="1228"/>
      <c r="AK208" s="1228"/>
      <c r="AL208" s="1228"/>
      <c r="AM208" s="1228"/>
      <c r="AN208" s="1228"/>
      <c r="AO208" s="1228"/>
      <c r="AP208" s="1228"/>
      <c r="AQ208" s="1228"/>
      <c r="AR208" s="1228"/>
      <c r="AS208" s="1228"/>
      <c r="AT208" s="1228"/>
      <c r="AU208" s="1228"/>
      <c r="AV208" s="1228"/>
    </row>
    <row r="209" spans="1:48" ht="20" customHeight="1">
      <c r="A209" s="1223"/>
      <c r="B209" s="1219"/>
      <c r="C209" s="1224"/>
      <c r="D209" s="1223"/>
      <c r="E209" s="1220"/>
      <c r="F209" s="1225"/>
      <c r="G209" s="1983"/>
      <c r="H209" s="1983"/>
      <c r="I209" s="1983"/>
      <c r="J209" s="1983"/>
      <c r="K209" s="1220"/>
      <c r="L209" s="1226"/>
      <c r="M209" s="1223"/>
      <c r="N209" s="1227"/>
      <c r="O209" s="1227"/>
      <c r="P209" s="1227"/>
      <c r="Q209" s="1228"/>
      <c r="R209" s="1228"/>
      <c r="S209" s="1228"/>
      <c r="T209" s="1228"/>
      <c r="U209" s="1228"/>
      <c r="V209" s="1228"/>
      <c r="W209" s="1228"/>
      <c r="X209" s="1228"/>
      <c r="Y209" s="1228"/>
      <c r="Z209" s="1228"/>
      <c r="AA209" s="1228"/>
      <c r="AB209" s="1228"/>
      <c r="AC209" s="1228"/>
      <c r="AD209" s="1228"/>
      <c r="AE209" s="1228"/>
      <c r="AF209" s="1228"/>
      <c r="AG209" s="1228"/>
      <c r="AH209" s="1228"/>
      <c r="AI209" s="1228"/>
      <c r="AJ209" s="1228"/>
      <c r="AK209" s="1228"/>
      <c r="AL209" s="1228"/>
      <c r="AM209" s="1228"/>
      <c r="AN209" s="1228"/>
      <c r="AO209" s="1228"/>
      <c r="AP209" s="1228"/>
      <c r="AQ209" s="1228"/>
      <c r="AR209" s="1228"/>
      <c r="AS209" s="1228"/>
      <c r="AT209" s="1228"/>
      <c r="AU209" s="1228"/>
      <c r="AV209" s="1228"/>
    </row>
    <row r="210" spans="1:48" ht="20" customHeight="1">
      <c r="A210" s="1223"/>
      <c r="B210" s="1219"/>
      <c r="C210" s="1224"/>
      <c r="D210" s="1223"/>
      <c r="E210" s="1220"/>
      <c r="F210" s="1225"/>
      <c r="G210" s="1983"/>
      <c r="H210" s="1983"/>
      <c r="I210" s="1983"/>
      <c r="J210" s="1983"/>
      <c r="K210" s="1220"/>
      <c r="L210" s="1226"/>
      <c r="M210" s="1223"/>
      <c r="N210" s="1227"/>
      <c r="O210" s="1227"/>
      <c r="P210" s="1227"/>
      <c r="Q210" s="1228"/>
      <c r="R210" s="1228"/>
      <c r="S210" s="1228"/>
      <c r="T210" s="1228"/>
      <c r="U210" s="1228"/>
      <c r="V210" s="1228"/>
      <c r="W210" s="1228"/>
      <c r="X210" s="1228"/>
      <c r="Y210" s="1228"/>
      <c r="Z210" s="1228"/>
      <c r="AA210" s="1228"/>
      <c r="AB210" s="1228"/>
      <c r="AC210" s="1228"/>
      <c r="AD210" s="1228"/>
      <c r="AE210" s="1228"/>
      <c r="AF210" s="1228"/>
      <c r="AG210" s="1228"/>
      <c r="AH210" s="1228"/>
      <c r="AI210" s="1228"/>
      <c r="AJ210" s="1228"/>
      <c r="AK210" s="1228"/>
      <c r="AL210" s="1228"/>
      <c r="AM210" s="1228"/>
      <c r="AN210" s="1228"/>
      <c r="AO210" s="1228"/>
      <c r="AP210" s="1228"/>
      <c r="AQ210" s="1228"/>
      <c r="AR210" s="1228"/>
      <c r="AS210" s="1228"/>
      <c r="AT210" s="1228"/>
      <c r="AU210" s="1228"/>
      <c r="AV210" s="1228"/>
    </row>
    <row r="211" spans="1:48" ht="20" customHeight="1">
      <c r="A211" s="1223"/>
      <c r="B211" s="1219"/>
      <c r="C211" s="1224"/>
      <c r="D211" s="1223"/>
      <c r="E211" s="1220"/>
      <c r="F211" s="1225"/>
      <c r="G211" s="1983"/>
      <c r="H211" s="1983"/>
      <c r="I211" s="1983"/>
      <c r="J211" s="1983"/>
      <c r="K211" s="1220"/>
      <c r="L211" s="1226"/>
      <c r="M211" s="1223"/>
      <c r="N211" s="1227"/>
      <c r="O211" s="1227"/>
      <c r="P211" s="1227"/>
      <c r="Q211" s="1228"/>
      <c r="R211" s="1228"/>
      <c r="S211" s="1228"/>
      <c r="T211" s="1228"/>
      <c r="U211" s="1228"/>
      <c r="V211" s="1228"/>
      <c r="W211" s="1228"/>
      <c r="X211" s="1228"/>
      <c r="Y211" s="1228"/>
      <c r="Z211" s="1228"/>
      <c r="AA211" s="1228"/>
      <c r="AB211" s="1228"/>
      <c r="AC211" s="1228"/>
      <c r="AD211" s="1228"/>
      <c r="AE211" s="1228"/>
      <c r="AF211" s="1228"/>
      <c r="AG211" s="1228"/>
      <c r="AH211" s="1228"/>
      <c r="AI211" s="1228"/>
      <c r="AJ211" s="1228"/>
      <c r="AK211" s="1228"/>
      <c r="AL211" s="1228"/>
      <c r="AM211" s="1228"/>
      <c r="AN211" s="1228"/>
      <c r="AO211" s="1228"/>
      <c r="AP211" s="1228"/>
      <c r="AQ211" s="1228"/>
      <c r="AR211" s="1228"/>
      <c r="AS211" s="1228"/>
      <c r="AT211" s="1228"/>
      <c r="AU211" s="1228"/>
      <c r="AV211" s="1228"/>
    </row>
    <row r="212" spans="1:48" ht="20" customHeight="1">
      <c r="A212" s="1223"/>
      <c r="B212" s="1219"/>
      <c r="C212" s="1224"/>
      <c r="D212" s="1223"/>
      <c r="E212" s="1220"/>
      <c r="F212" s="1225"/>
      <c r="G212" s="1983"/>
      <c r="H212" s="1983"/>
      <c r="I212" s="1983"/>
      <c r="J212" s="1983"/>
      <c r="K212" s="1220"/>
      <c r="L212" s="1226"/>
      <c r="M212" s="1223"/>
      <c r="N212" s="1227"/>
      <c r="O212" s="1227"/>
      <c r="P212" s="1227"/>
      <c r="Q212" s="1228"/>
      <c r="R212" s="1228"/>
      <c r="S212" s="1228"/>
      <c r="T212" s="1228"/>
      <c r="U212" s="1228"/>
      <c r="V212" s="1228"/>
      <c r="W212" s="1228"/>
      <c r="X212" s="1228"/>
      <c r="Y212" s="1228"/>
      <c r="Z212" s="1228"/>
      <c r="AA212" s="1228"/>
      <c r="AB212" s="1228"/>
      <c r="AC212" s="1228"/>
      <c r="AD212" s="1228"/>
      <c r="AE212" s="1228"/>
      <c r="AF212" s="1228"/>
      <c r="AG212" s="1228"/>
      <c r="AH212" s="1228"/>
      <c r="AI212" s="1228"/>
      <c r="AJ212" s="1228"/>
      <c r="AK212" s="1228"/>
      <c r="AL212" s="1228"/>
      <c r="AM212" s="1228"/>
      <c r="AN212" s="1228"/>
      <c r="AO212" s="1228"/>
      <c r="AP212" s="1228"/>
      <c r="AQ212" s="1228"/>
      <c r="AR212" s="1228"/>
      <c r="AS212" s="1228"/>
      <c r="AT212" s="1228"/>
      <c r="AU212" s="1228"/>
      <c r="AV212" s="1228"/>
    </row>
    <row r="213" spans="1:48" ht="20" customHeight="1">
      <c r="A213" s="1223"/>
      <c r="B213" s="1219"/>
      <c r="C213" s="1224"/>
      <c r="D213" s="1223"/>
      <c r="E213" s="1220"/>
      <c r="F213" s="1225"/>
      <c r="G213" s="1983"/>
      <c r="H213" s="1983"/>
      <c r="I213" s="1983"/>
      <c r="J213" s="1983"/>
      <c r="K213" s="1220"/>
      <c r="L213" s="1226"/>
      <c r="M213" s="1223"/>
      <c r="N213" s="1227"/>
      <c r="O213" s="1227"/>
      <c r="P213" s="1227"/>
      <c r="Q213" s="1228"/>
      <c r="R213" s="1228"/>
      <c r="S213" s="1228"/>
      <c r="T213" s="1228"/>
      <c r="U213" s="1228"/>
      <c r="V213" s="1228"/>
      <c r="W213" s="1228"/>
      <c r="X213" s="1228"/>
      <c r="Y213" s="1228"/>
      <c r="Z213" s="1228"/>
      <c r="AA213" s="1228"/>
      <c r="AB213" s="1228"/>
      <c r="AC213" s="1228"/>
      <c r="AD213" s="1228"/>
      <c r="AE213" s="1228"/>
      <c r="AF213" s="1228"/>
      <c r="AG213" s="1228"/>
      <c r="AH213" s="1228"/>
      <c r="AI213" s="1228"/>
      <c r="AJ213" s="1228"/>
      <c r="AK213" s="1228"/>
      <c r="AL213" s="1228"/>
      <c r="AM213" s="1228"/>
      <c r="AN213" s="1228"/>
      <c r="AO213" s="1228"/>
      <c r="AP213" s="1228"/>
      <c r="AQ213" s="1228"/>
      <c r="AR213" s="1228"/>
      <c r="AS213" s="1228"/>
      <c r="AT213" s="1228"/>
      <c r="AU213" s="1228"/>
      <c r="AV213" s="1228"/>
    </row>
    <row r="214" spans="1:48" ht="20" customHeight="1">
      <c r="A214" s="1223"/>
      <c r="B214" s="1219"/>
      <c r="C214" s="1224"/>
      <c r="D214" s="1223"/>
      <c r="E214" s="1220"/>
      <c r="F214" s="1225"/>
      <c r="G214" s="1983"/>
      <c r="H214" s="1983"/>
      <c r="I214" s="1983"/>
      <c r="J214" s="1983"/>
      <c r="K214" s="1220"/>
      <c r="L214" s="1226"/>
      <c r="M214" s="1223"/>
      <c r="N214" s="1227"/>
      <c r="O214" s="1227"/>
      <c r="P214" s="1227"/>
      <c r="Q214" s="1228"/>
      <c r="R214" s="1228"/>
      <c r="S214" s="1228"/>
      <c r="T214" s="1228"/>
      <c r="U214" s="1228"/>
      <c r="V214" s="1228"/>
      <c r="W214" s="1228"/>
      <c r="X214" s="1228"/>
      <c r="Y214" s="1228"/>
      <c r="Z214" s="1228"/>
      <c r="AA214" s="1228"/>
      <c r="AB214" s="1228"/>
      <c r="AC214" s="1228"/>
      <c r="AD214" s="1228"/>
      <c r="AE214" s="1228"/>
      <c r="AF214" s="1228"/>
      <c r="AG214" s="1228"/>
      <c r="AH214" s="1228"/>
      <c r="AI214" s="1228"/>
      <c r="AJ214" s="1228"/>
      <c r="AK214" s="1228"/>
      <c r="AL214" s="1228"/>
      <c r="AM214" s="1228"/>
      <c r="AN214" s="1228"/>
      <c r="AO214" s="1228"/>
      <c r="AP214" s="1228"/>
      <c r="AQ214" s="1228"/>
      <c r="AR214" s="1228"/>
      <c r="AS214" s="1228"/>
      <c r="AT214" s="1228"/>
      <c r="AU214" s="1228"/>
      <c r="AV214" s="1228"/>
    </row>
    <row r="215" spans="1:48" ht="20" customHeight="1">
      <c r="A215" s="1223"/>
      <c r="B215" s="1219"/>
      <c r="C215" s="1224"/>
      <c r="D215" s="1223"/>
      <c r="E215" s="1220"/>
      <c r="F215" s="1225"/>
      <c r="G215" s="1983"/>
      <c r="H215" s="1983"/>
      <c r="I215" s="1983"/>
      <c r="J215" s="1983"/>
      <c r="K215" s="1220"/>
      <c r="L215" s="1226"/>
      <c r="M215" s="1223"/>
      <c r="N215" s="1227"/>
      <c r="O215" s="1227"/>
      <c r="P215" s="1227"/>
      <c r="Q215" s="1228"/>
      <c r="R215" s="1228"/>
      <c r="S215" s="1228"/>
      <c r="T215" s="1228"/>
      <c r="U215" s="1228"/>
      <c r="V215" s="1228"/>
      <c r="W215" s="1228"/>
      <c r="X215" s="1228"/>
      <c r="Y215" s="1228"/>
      <c r="Z215" s="1228"/>
      <c r="AA215" s="1228"/>
      <c r="AB215" s="1228"/>
      <c r="AC215" s="1228"/>
      <c r="AD215" s="1228"/>
      <c r="AE215" s="1228"/>
      <c r="AF215" s="1228"/>
      <c r="AG215" s="1228"/>
      <c r="AH215" s="1228"/>
      <c r="AI215" s="1228"/>
      <c r="AJ215" s="1228"/>
      <c r="AK215" s="1228"/>
      <c r="AL215" s="1228"/>
      <c r="AM215" s="1228"/>
      <c r="AN215" s="1228"/>
      <c r="AO215" s="1228"/>
      <c r="AP215" s="1228"/>
      <c r="AQ215" s="1228"/>
      <c r="AR215" s="1228"/>
      <c r="AS215" s="1228"/>
      <c r="AT215" s="1228"/>
      <c r="AU215" s="1228"/>
      <c r="AV215" s="1228"/>
    </row>
    <row r="216" spans="1:48" ht="20" customHeight="1">
      <c r="A216" s="1223"/>
      <c r="B216" s="1219"/>
      <c r="C216" s="1224"/>
      <c r="D216" s="1223"/>
      <c r="E216" s="1220"/>
      <c r="F216" s="1225"/>
      <c r="G216" s="1983"/>
      <c r="H216" s="1983"/>
      <c r="I216" s="1983"/>
      <c r="J216" s="1983"/>
      <c r="K216" s="1220"/>
      <c r="L216" s="1226"/>
      <c r="M216" s="1223"/>
      <c r="N216" s="1227"/>
      <c r="O216" s="1227"/>
      <c r="P216" s="1227"/>
      <c r="Q216" s="1228"/>
      <c r="R216" s="1228"/>
      <c r="S216" s="1228"/>
      <c r="T216" s="1228"/>
      <c r="U216" s="1228"/>
      <c r="V216" s="1228"/>
      <c r="W216" s="1228"/>
      <c r="X216" s="1228"/>
      <c r="Y216" s="1228"/>
      <c r="Z216" s="1228"/>
      <c r="AA216" s="1228"/>
      <c r="AB216" s="1228"/>
      <c r="AC216" s="1228"/>
      <c r="AD216" s="1228"/>
      <c r="AE216" s="1228"/>
      <c r="AF216" s="1228"/>
      <c r="AG216" s="1228"/>
      <c r="AH216" s="1228"/>
      <c r="AI216" s="1228"/>
      <c r="AJ216" s="1228"/>
      <c r="AK216" s="1228"/>
      <c r="AL216" s="1228"/>
      <c r="AM216" s="1228"/>
      <c r="AN216" s="1228"/>
      <c r="AO216" s="1228"/>
      <c r="AP216" s="1228"/>
      <c r="AQ216" s="1228"/>
      <c r="AR216" s="1228"/>
      <c r="AS216" s="1228"/>
      <c r="AT216" s="1228"/>
      <c r="AU216" s="1228"/>
      <c r="AV216" s="1228"/>
    </row>
    <row r="217" spans="1:48" ht="20" customHeight="1">
      <c r="A217" s="1223"/>
      <c r="B217" s="1219"/>
      <c r="C217" s="1224"/>
      <c r="D217" s="1223"/>
      <c r="E217" s="1220"/>
      <c r="F217" s="1225"/>
      <c r="G217" s="1983"/>
      <c r="H217" s="1983"/>
      <c r="I217" s="1983"/>
      <c r="J217" s="1983"/>
      <c r="K217" s="1220"/>
      <c r="L217" s="1226"/>
      <c r="M217" s="1223"/>
      <c r="N217" s="1227"/>
      <c r="O217" s="1227"/>
      <c r="P217" s="1227"/>
      <c r="Q217" s="1228"/>
      <c r="R217" s="1228"/>
      <c r="S217" s="1228"/>
      <c r="T217" s="1228"/>
      <c r="U217" s="1228"/>
      <c r="V217" s="1228"/>
      <c r="W217" s="1228"/>
      <c r="X217" s="1228"/>
      <c r="Y217" s="1228"/>
      <c r="Z217" s="1228"/>
      <c r="AA217" s="1228"/>
      <c r="AB217" s="1228"/>
      <c r="AC217" s="1228"/>
      <c r="AD217" s="1228"/>
      <c r="AE217" s="1228"/>
      <c r="AF217" s="1228"/>
      <c r="AG217" s="1228"/>
      <c r="AH217" s="1228"/>
      <c r="AI217" s="1228"/>
      <c r="AJ217" s="1228"/>
      <c r="AK217" s="1228"/>
      <c r="AL217" s="1228"/>
      <c r="AM217" s="1228"/>
      <c r="AN217" s="1228"/>
      <c r="AO217" s="1228"/>
      <c r="AP217" s="1228"/>
      <c r="AQ217" s="1228"/>
      <c r="AR217" s="1228"/>
      <c r="AS217" s="1228"/>
      <c r="AT217" s="1228"/>
      <c r="AU217" s="1228"/>
      <c r="AV217" s="1228"/>
    </row>
    <row r="218" spans="1:48" ht="20" customHeight="1">
      <c r="A218" s="1223"/>
      <c r="B218" s="1219"/>
      <c r="C218" s="1224"/>
      <c r="D218" s="1223"/>
      <c r="E218" s="1220"/>
      <c r="F218" s="1225"/>
      <c r="G218" s="1983"/>
      <c r="H218" s="1983"/>
      <c r="I218" s="1983"/>
      <c r="J218" s="1983"/>
      <c r="K218" s="1220"/>
      <c r="L218" s="1226"/>
      <c r="M218" s="1223"/>
      <c r="N218" s="1227"/>
      <c r="O218" s="1227"/>
      <c r="P218" s="1227"/>
      <c r="Q218" s="1228"/>
      <c r="R218" s="1228"/>
      <c r="S218" s="1228"/>
      <c r="T218" s="1228"/>
      <c r="U218" s="1228"/>
      <c r="V218" s="1228"/>
      <c r="W218" s="1228"/>
      <c r="X218" s="1228"/>
      <c r="Y218" s="1228"/>
      <c r="Z218" s="1228"/>
      <c r="AA218" s="1228"/>
      <c r="AB218" s="1228"/>
      <c r="AC218" s="1228"/>
      <c r="AD218" s="1228"/>
      <c r="AE218" s="1228"/>
      <c r="AF218" s="1228"/>
      <c r="AG218" s="1228"/>
      <c r="AH218" s="1228"/>
      <c r="AI218" s="1228"/>
      <c r="AJ218" s="1228"/>
      <c r="AK218" s="1228"/>
      <c r="AL218" s="1228"/>
      <c r="AM218" s="1228"/>
      <c r="AN218" s="1228"/>
      <c r="AO218" s="1228"/>
      <c r="AP218" s="1228"/>
      <c r="AQ218" s="1228"/>
      <c r="AR218" s="1228"/>
      <c r="AS218" s="1228"/>
      <c r="AT218" s="1228"/>
      <c r="AU218" s="1228"/>
      <c r="AV218" s="1228"/>
    </row>
    <row r="219" spans="1:48" ht="20" customHeight="1">
      <c r="A219" s="1223"/>
      <c r="B219" s="1219"/>
      <c r="C219" s="1224"/>
      <c r="D219" s="1223"/>
      <c r="E219" s="1220"/>
      <c r="F219" s="1225"/>
      <c r="G219" s="1983"/>
      <c r="H219" s="1983"/>
      <c r="I219" s="1983"/>
      <c r="J219" s="1983"/>
      <c r="K219" s="1220"/>
      <c r="L219" s="1226"/>
      <c r="M219" s="1223"/>
      <c r="N219" s="1227"/>
      <c r="O219" s="1227"/>
      <c r="P219" s="1227"/>
      <c r="Q219" s="1228"/>
      <c r="R219" s="1228"/>
      <c r="S219" s="1228"/>
      <c r="T219" s="1228"/>
      <c r="U219" s="1228"/>
      <c r="V219" s="1228"/>
      <c r="W219" s="1228"/>
      <c r="X219" s="1228"/>
      <c r="Y219" s="1228"/>
      <c r="Z219" s="1228"/>
      <c r="AA219" s="1228"/>
      <c r="AB219" s="1228"/>
      <c r="AC219" s="1228"/>
      <c r="AD219" s="1228"/>
      <c r="AE219" s="1228"/>
      <c r="AF219" s="1228"/>
      <c r="AG219" s="1228"/>
      <c r="AH219" s="1228"/>
      <c r="AI219" s="1228"/>
      <c r="AJ219" s="1228"/>
      <c r="AK219" s="1228"/>
      <c r="AL219" s="1228"/>
      <c r="AM219" s="1228"/>
      <c r="AN219" s="1228"/>
      <c r="AO219" s="1228"/>
      <c r="AP219" s="1228"/>
      <c r="AQ219" s="1228"/>
      <c r="AR219" s="1228"/>
      <c r="AS219" s="1228"/>
      <c r="AT219" s="1228"/>
      <c r="AU219" s="1228"/>
      <c r="AV219" s="1228"/>
    </row>
    <row r="220" spans="1:48" ht="20" customHeight="1">
      <c r="A220" s="1223"/>
      <c r="B220" s="1219"/>
      <c r="C220" s="1224"/>
      <c r="D220" s="1223"/>
      <c r="E220" s="1220"/>
      <c r="F220" s="1225"/>
      <c r="G220" s="1983"/>
      <c r="H220" s="1983"/>
      <c r="I220" s="1983"/>
      <c r="J220" s="1983"/>
      <c r="K220" s="1220"/>
      <c r="L220" s="1226"/>
      <c r="M220" s="1223"/>
      <c r="N220" s="1227"/>
      <c r="O220" s="1227"/>
      <c r="P220" s="1227"/>
      <c r="Q220" s="1228"/>
      <c r="R220" s="1228"/>
      <c r="S220" s="1228"/>
      <c r="T220" s="1228"/>
      <c r="U220" s="1228"/>
      <c r="V220" s="1228"/>
      <c r="W220" s="1228"/>
      <c r="X220" s="1228"/>
      <c r="Y220" s="1228"/>
      <c r="Z220" s="1228"/>
      <c r="AA220" s="1228"/>
      <c r="AB220" s="1228"/>
      <c r="AC220" s="1228"/>
      <c r="AD220" s="1228"/>
      <c r="AE220" s="1228"/>
      <c r="AF220" s="1228"/>
      <c r="AG220" s="1228"/>
      <c r="AH220" s="1228"/>
      <c r="AI220" s="1228"/>
      <c r="AJ220" s="1228"/>
      <c r="AK220" s="1228"/>
      <c r="AL220" s="1228"/>
      <c r="AM220" s="1228"/>
      <c r="AN220" s="1228"/>
      <c r="AO220" s="1228"/>
      <c r="AP220" s="1228"/>
      <c r="AQ220" s="1228"/>
      <c r="AR220" s="1228"/>
      <c r="AS220" s="1228"/>
      <c r="AT220" s="1228"/>
      <c r="AU220" s="1228"/>
      <c r="AV220" s="1228"/>
    </row>
    <row r="221" spans="1:48" ht="20" customHeight="1">
      <c r="A221" s="1223"/>
      <c r="B221" s="1219"/>
      <c r="C221" s="1224"/>
      <c r="D221" s="1223"/>
      <c r="E221" s="1220"/>
      <c r="F221" s="1225"/>
      <c r="G221" s="1983"/>
      <c r="H221" s="1983"/>
      <c r="I221" s="1983"/>
      <c r="J221" s="1983"/>
      <c r="K221" s="1220"/>
      <c r="L221" s="1226"/>
      <c r="M221" s="1223"/>
      <c r="N221" s="1227"/>
      <c r="O221" s="1227"/>
      <c r="P221" s="1227"/>
      <c r="Q221" s="1228"/>
      <c r="R221" s="1228"/>
      <c r="S221" s="1228"/>
      <c r="T221" s="1228"/>
      <c r="U221" s="1228"/>
      <c r="V221" s="1228"/>
      <c r="W221" s="1228"/>
      <c r="X221" s="1228"/>
      <c r="Y221" s="1228"/>
      <c r="Z221" s="1228"/>
      <c r="AA221" s="1228"/>
      <c r="AB221" s="1228"/>
      <c r="AC221" s="1228"/>
      <c r="AD221" s="1228"/>
      <c r="AE221" s="1228"/>
      <c r="AF221" s="1228"/>
      <c r="AG221" s="1228"/>
      <c r="AH221" s="1228"/>
      <c r="AI221" s="1228"/>
      <c r="AJ221" s="1228"/>
      <c r="AK221" s="1228"/>
      <c r="AL221" s="1228"/>
      <c r="AM221" s="1228"/>
      <c r="AN221" s="1228"/>
      <c r="AO221" s="1228"/>
      <c r="AP221" s="1228"/>
      <c r="AQ221" s="1228"/>
      <c r="AR221" s="1228"/>
      <c r="AS221" s="1228"/>
      <c r="AT221" s="1228"/>
      <c r="AU221" s="1228"/>
      <c r="AV221" s="1228"/>
    </row>
    <row r="222" spans="1:48" ht="20" customHeight="1">
      <c r="A222" s="1223"/>
      <c r="B222" s="1219"/>
      <c r="C222" s="1224"/>
      <c r="D222" s="1223"/>
      <c r="E222" s="1220"/>
      <c r="F222" s="1225"/>
      <c r="G222" s="1983"/>
      <c r="H222" s="1983"/>
      <c r="I222" s="1983"/>
      <c r="J222" s="1983"/>
      <c r="K222" s="1220"/>
      <c r="L222" s="1226"/>
      <c r="M222" s="1223"/>
      <c r="N222" s="1227"/>
      <c r="O222" s="1227"/>
      <c r="P222" s="1227"/>
      <c r="Q222" s="1228"/>
      <c r="R222" s="1228"/>
      <c r="S222" s="1228"/>
      <c r="T222" s="1228"/>
      <c r="U222" s="1228"/>
      <c r="V222" s="1228"/>
      <c r="W222" s="1228"/>
      <c r="X222" s="1228"/>
      <c r="Y222" s="1228"/>
      <c r="Z222" s="1228"/>
      <c r="AA222" s="1228"/>
      <c r="AB222" s="1228"/>
      <c r="AC222" s="1228"/>
      <c r="AD222" s="1228"/>
      <c r="AE222" s="1228"/>
      <c r="AF222" s="1228"/>
      <c r="AG222" s="1228"/>
      <c r="AH222" s="1228"/>
      <c r="AI222" s="1228"/>
      <c r="AJ222" s="1228"/>
      <c r="AK222" s="1228"/>
      <c r="AL222" s="1228"/>
      <c r="AM222" s="1228"/>
      <c r="AN222" s="1228"/>
      <c r="AO222" s="1228"/>
      <c r="AP222" s="1228"/>
      <c r="AQ222" s="1228"/>
      <c r="AR222" s="1228"/>
      <c r="AS222" s="1228"/>
      <c r="AT222" s="1228"/>
      <c r="AU222" s="1228"/>
      <c r="AV222" s="1228"/>
    </row>
    <row r="223" spans="1:48" ht="20" customHeight="1">
      <c r="A223" s="1223"/>
      <c r="B223" s="1219"/>
      <c r="C223" s="1224"/>
      <c r="D223" s="1223"/>
      <c r="E223" s="1220"/>
      <c r="F223" s="1225"/>
      <c r="G223" s="1983"/>
      <c r="H223" s="1983"/>
      <c r="I223" s="1983"/>
      <c r="J223" s="1983"/>
      <c r="K223" s="1220"/>
      <c r="L223" s="1226"/>
      <c r="M223" s="1223"/>
      <c r="N223" s="1227"/>
      <c r="O223" s="1227"/>
      <c r="P223" s="1227"/>
      <c r="Q223" s="1228"/>
      <c r="R223" s="1228"/>
      <c r="S223" s="1228"/>
      <c r="T223" s="1228"/>
      <c r="U223" s="1228"/>
      <c r="V223" s="1228"/>
      <c r="W223" s="1228"/>
      <c r="X223" s="1228"/>
      <c r="Y223" s="1228"/>
      <c r="Z223" s="1228"/>
      <c r="AA223" s="1228"/>
      <c r="AB223" s="1228"/>
      <c r="AC223" s="1228"/>
      <c r="AD223" s="1228"/>
      <c r="AE223" s="1228"/>
      <c r="AF223" s="1228"/>
      <c r="AG223" s="1228"/>
      <c r="AH223" s="1228"/>
      <c r="AI223" s="1228"/>
      <c r="AJ223" s="1228"/>
      <c r="AK223" s="1228"/>
      <c r="AL223" s="1228"/>
      <c r="AM223" s="1228"/>
      <c r="AN223" s="1228"/>
      <c r="AO223" s="1228"/>
      <c r="AP223" s="1228"/>
      <c r="AQ223" s="1228"/>
      <c r="AR223" s="1228"/>
      <c r="AS223" s="1228"/>
      <c r="AT223" s="1228"/>
      <c r="AU223" s="1228"/>
      <c r="AV223" s="1228"/>
    </row>
    <row r="224" spans="1:48" ht="20" customHeight="1">
      <c r="A224" s="1223"/>
      <c r="B224" s="1219"/>
      <c r="C224" s="1224"/>
      <c r="D224" s="1223"/>
      <c r="E224" s="1220"/>
      <c r="F224" s="1225"/>
      <c r="G224" s="1983"/>
      <c r="H224" s="1983"/>
      <c r="I224" s="1983"/>
      <c r="J224" s="1983"/>
      <c r="K224" s="1220"/>
      <c r="L224" s="1226"/>
      <c r="M224" s="1223"/>
      <c r="N224" s="1227"/>
      <c r="O224" s="1227"/>
      <c r="P224" s="1227"/>
      <c r="Q224" s="1228"/>
      <c r="R224" s="1228"/>
      <c r="S224" s="1228"/>
      <c r="T224" s="1228"/>
      <c r="U224" s="1228"/>
      <c r="V224" s="1228"/>
      <c r="W224" s="1228"/>
      <c r="X224" s="1228"/>
      <c r="Y224" s="1228"/>
      <c r="Z224" s="1228"/>
      <c r="AA224" s="1228"/>
      <c r="AB224" s="1228"/>
      <c r="AC224" s="1228"/>
      <c r="AD224" s="1228"/>
      <c r="AE224" s="1228"/>
      <c r="AF224" s="1228"/>
      <c r="AG224" s="1228"/>
      <c r="AH224" s="1228"/>
      <c r="AI224" s="1228"/>
      <c r="AJ224" s="1228"/>
      <c r="AK224" s="1228"/>
      <c r="AL224" s="1228"/>
      <c r="AM224" s="1228"/>
      <c r="AN224" s="1228"/>
      <c r="AO224" s="1228"/>
      <c r="AP224" s="1228"/>
      <c r="AQ224" s="1228"/>
      <c r="AR224" s="1228"/>
      <c r="AS224" s="1228"/>
      <c r="AT224" s="1228"/>
      <c r="AU224" s="1228"/>
      <c r="AV224" s="1228"/>
    </row>
    <row r="225" spans="1:48" ht="20" customHeight="1">
      <c r="A225" s="1223"/>
      <c r="B225" s="1219"/>
      <c r="C225" s="1224"/>
      <c r="D225" s="1223"/>
      <c r="E225" s="1220"/>
      <c r="F225" s="1225"/>
      <c r="G225" s="1983"/>
      <c r="H225" s="1983"/>
      <c r="I225" s="1983"/>
      <c r="J225" s="1983"/>
      <c r="K225" s="1220"/>
      <c r="L225" s="1226"/>
      <c r="M225" s="1223"/>
      <c r="N225" s="1227"/>
      <c r="O225" s="1227"/>
      <c r="P225" s="1227"/>
      <c r="Q225" s="1228"/>
      <c r="R225" s="1228"/>
      <c r="S225" s="1228"/>
      <c r="T225" s="1228"/>
      <c r="U225" s="1228"/>
      <c r="V225" s="1228"/>
      <c r="W225" s="1228"/>
      <c r="X225" s="1228"/>
      <c r="Y225" s="1228"/>
      <c r="Z225" s="1228"/>
      <c r="AA225" s="1228"/>
      <c r="AB225" s="1228"/>
      <c r="AC225" s="1228"/>
      <c r="AD225" s="1228"/>
      <c r="AE225" s="1228"/>
      <c r="AF225" s="1228"/>
      <c r="AG225" s="1228"/>
      <c r="AH225" s="1228"/>
      <c r="AI225" s="1228"/>
      <c r="AJ225" s="1228"/>
      <c r="AK225" s="1228"/>
      <c r="AL225" s="1228"/>
      <c r="AM225" s="1228"/>
      <c r="AN225" s="1228"/>
      <c r="AO225" s="1228"/>
      <c r="AP225" s="1228"/>
      <c r="AQ225" s="1228"/>
      <c r="AR225" s="1228"/>
      <c r="AS225" s="1228"/>
      <c r="AT225" s="1228"/>
      <c r="AU225" s="1228"/>
      <c r="AV225" s="1228"/>
    </row>
    <row r="226" spans="1:48" ht="20" customHeight="1">
      <c r="A226" s="1223"/>
      <c r="B226" s="1219"/>
      <c r="C226" s="1224"/>
      <c r="D226" s="1223"/>
      <c r="E226" s="1220"/>
      <c r="F226" s="1225"/>
      <c r="G226" s="1983"/>
      <c r="H226" s="1983"/>
      <c r="I226" s="1983"/>
      <c r="J226" s="1983"/>
      <c r="K226" s="1220"/>
      <c r="L226" s="1226"/>
      <c r="M226" s="1223"/>
      <c r="N226" s="1227"/>
      <c r="O226" s="1227"/>
      <c r="P226" s="1227"/>
      <c r="Q226" s="1228"/>
      <c r="R226" s="1228"/>
      <c r="S226" s="1228"/>
      <c r="T226" s="1228"/>
      <c r="U226" s="1228"/>
      <c r="V226" s="1228"/>
      <c r="W226" s="1228"/>
      <c r="X226" s="1228"/>
      <c r="Y226" s="1228"/>
      <c r="Z226" s="1228"/>
      <c r="AA226" s="1228"/>
      <c r="AB226" s="1228"/>
      <c r="AC226" s="1228"/>
      <c r="AD226" s="1228"/>
      <c r="AE226" s="1228"/>
      <c r="AF226" s="1228"/>
      <c r="AG226" s="1228"/>
      <c r="AH226" s="1228"/>
      <c r="AI226" s="1228"/>
      <c r="AJ226" s="1228"/>
      <c r="AK226" s="1228"/>
      <c r="AL226" s="1228"/>
      <c r="AM226" s="1228"/>
      <c r="AN226" s="1228"/>
      <c r="AO226" s="1228"/>
      <c r="AP226" s="1228"/>
      <c r="AQ226" s="1228"/>
      <c r="AR226" s="1228"/>
      <c r="AS226" s="1228"/>
      <c r="AT226" s="1228"/>
      <c r="AU226" s="1228"/>
      <c r="AV226" s="1228"/>
    </row>
    <row r="227" spans="1:48" ht="20" customHeight="1">
      <c r="A227" s="1223"/>
      <c r="B227" s="1219"/>
      <c r="C227" s="1224"/>
      <c r="D227" s="1223"/>
      <c r="E227" s="1220"/>
      <c r="F227" s="1225"/>
      <c r="G227" s="1983"/>
      <c r="H227" s="1983"/>
      <c r="I227" s="1983"/>
      <c r="J227" s="1983"/>
      <c r="K227" s="1220"/>
      <c r="L227" s="1226"/>
      <c r="M227" s="1223"/>
      <c r="N227" s="1227"/>
      <c r="O227" s="1227"/>
      <c r="P227" s="1227"/>
      <c r="Q227" s="1228"/>
      <c r="R227" s="1228"/>
      <c r="S227" s="1228"/>
      <c r="T227" s="1228"/>
      <c r="U227" s="1228"/>
      <c r="V227" s="1228"/>
      <c r="W227" s="1228"/>
      <c r="X227" s="1228"/>
      <c r="Y227" s="1228"/>
      <c r="Z227" s="1228"/>
      <c r="AA227" s="1228"/>
      <c r="AB227" s="1228"/>
      <c r="AC227" s="1228"/>
      <c r="AD227" s="1228"/>
      <c r="AE227" s="1228"/>
      <c r="AF227" s="1228"/>
      <c r="AG227" s="1228"/>
      <c r="AH227" s="1228"/>
      <c r="AI227" s="1228"/>
      <c r="AJ227" s="1228"/>
      <c r="AK227" s="1228"/>
      <c r="AL227" s="1228"/>
      <c r="AM227" s="1228"/>
      <c r="AN227" s="1228"/>
      <c r="AO227" s="1228"/>
      <c r="AP227" s="1228"/>
      <c r="AQ227" s="1228"/>
      <c r="AR227" s="1228"/>
      <c r="AS227" s="1228"/>
      <c r="AT227" s="1228"/>
      <c r="AU227" s="1228"/>
      <c r="AV227" s="1228"/>
    </row>
    <row r="228" spans="1:48" ht="20" customHeight="1">
      <c r="A228" s="1223"/>
      <c r="B228" s="1219"/>
      <c r="C228" s="1224"/>
      <c r="D228" s="1223"/>
      <c r="E228" s="1220"/>
      <c r="F228" s="1225"/>
      <c r="G228" s="1983"/>
      <c r="H228" s="1983"/>
      <c r="I228" s="1983"/>
      <c r="J228" s="1983"/>
      <c r="K228" s="1220"/>
      <c r="L228" s="1226"/>
      <c r="M228" s="1223"/>
      <c r="N228" s="1227"/>
      <c r="O228" s="1227"/>
      <c r="P228" s="1227"/>
      <c r="Q228" s="1228"/>
      <c r="R228" s="1228"/>
      <c r="S228" s="1228"/>
      <c r="T228" s="1228"/>
      <c r="U228" s="1228"/>
      <c r="V228" s="1228"/>
      <c r="W228" s="1228"/>
      <c r="X228" s="1228"/>
      <c r="Y228" s="1228"/>
      <c r="Z228" s="1228"/>
      <c r="AA228" s="1228"/>
      <c r="AB228" s="1228"/>
      <c r="AC228" s="1228"/>
      <c r="AD228" s="1228"/>
      <c r="AE228" s="1228"/>
      <c r="AF228" s="1228"/>
      <c r="AG228" s="1228"/>
      <c r="AH228" s="1228"/>
      <c r="AI228" s="1228"/>
      <c r="AJ228" s="1228"/>
      <c r="AK228" s="1228"/>
      <c r="AL228" s="1228"/>
      <c r="AM228" s="1228"/>
      <c r="AN228" s="1228"/>
      <c r="AO228" s="1228"/>
      <c r="AP228" s="1228"/>
      <c r="AQ228" s="1228"/>
      <c r="AR228" s="1228"/>
      <c r="AS228" s="1228"/>
      <c r="AT228" s="1228"/>
      <c r="AU228" s="1228"/>
      <c r="AV228" s="1228"/>
    </row>
    <row r="229" spans="1:48" ht="20" customHeight="1">
      <c r="A229" s="1223"/>
      <c r="B229" s="1219"/>
      <c r="C229" s="1224"/>
      <c r="D229" s="1223"/>
      <c r="E229" s="1220"/>
      <c r="F229" s="1225"/>
      <c r="G229" s="1983"/>
      <c r="H229" s="1983"/>
      <c r="I229" s="1983"/>
      <c r="J229" s="1983"/>
      <c r="K229" s="1220"/>
      <c r="L229" s="1226"/>
      <c r="M229" s="1223"/>
      <c r="N229" s="1227"/>
      <c r="O229" s="1227"/>
      <c r="P229" s="1227"/>
      <c r="Q229" s="1228"/>
      <c r="R229" s="1228"/>
      <c r="S229" s="1228"/>
      <c r="T229" s="1228"/>
      <c r="U229" s="1228"/>
      <c r="V229" s="1228"/>
      <c r="W229" s="1228"/>
      <c r="X229" s="1228"/>
      <c r="Y229" s="1228"/>
      <c r="Z229" s="1228"/>
      <c r="AA229" s="1228"/>
      <c r="AB229" s="1228"/>
      <c r="AC229" s="1228"/>
      <c r="AD229" s="1228"/>
      <c r="AE229" s="1228"/>
      <c r="AF229" s="1228"/>
      <c r="AG229" s="1228"/>
      <c r="AH229" s="1228"/>
      <c r="AI229" s="1228"/>
      <c r="AJ229" s="1228"/>
      <c r="AK229" s="1228"/>
      <c r="AL229" s="1228"/>
      <c r="AM229" s="1228"/>
      <c r="AN229" s="1228"/>
      <c r="AO229" s="1228"/>
      <c r="AP229" s="1228"/>
      <c r="AQ229" s="1228"/>
      <c r="AR229" s="1228"/>
      <c r="AS229" s="1228"/>
      <c r="AT229" s="1228"/>
      <c r="AU229" s="1228"/>
      <c r="AV229" s="1228"/>
    </row>
    <row r="230" spans="1:48" ht="20" customHeight="1">
      <c r="A230" s="1223"/>
      <c r="B230" s="1219"/>
      <c r="C230" s="1224"/>
      <c r="D230" s="1223"/>
      <c r="E230" s="1220"/>
      <c r="F230" s="1225"/>
      <c r="G230" s="1983"/>
      <c r="H230" s="1983"/>
      <c r="I230" s="1983"/>
      <c r="J230" s="1983"/>
      <c r="K230" s="1220"/>
      <c r="L230" s="1226"/>
      <c r="M230" s="1223"/>
      <c r="N230" s="1227"/>
      <c r="O230" s="1227"/>
      <c r="P230" s="1227"/>
      <c r="Q230" s="1228"/>
      <c r="R230" s="1228"/>
      <c r="S230" s="1228"/>
      <c r="T230" s="1228"/>
      <c r="U230" s="1228"/>
      <c r="V230" s="1228"/>
      <c r="W230" s="1228"/>
      <c r="X230" s="1228"/>
      <c r="Y230" s="1228"/>
      <c r="Z230" s="1228"/>
      <c r="AA230" s="1228"/>
      <c r="AB230" s="1228"/>
      <c r="AC230" s="1228"/>
      <c r="AD230" s="1228"/>
      <c r="AE230" s="1228"/>
      <c r="AF230" s="1228"/>
      <c r="AG230" s="1228"/>
      <c r="AH230" s="1228"/>
      <c r="AI230" s="1228"/>
      <c r="AJ230" s="1228"/>
      <c r="AK230" s="1228"/>
      <c r="AL230" s="1228"/>
      <c r="AM230" s="1228"/>
      <c r="AN230" s="1228"/>
      <c r="AO230" s="1228"/>
      <c r="AP230" s="1228"/>
      <c r="AQ230" s="1228"/>
      <c r="AR230" s="1228"/>
      <c r="AS230" s="1228"/>
      <c r="AT230" s="1228"/>
      <c r="AU230" s="1228"/>
      <c r="AV230" s="1228"/>
    </row>
    <row r="231" spans="1:48" ht="20" customHeight="1">
      <c r="A231" s="1223"/>
      <c r="B231" s="1219"/>
      <c r="C231" s="1224"/>
      <c r="D231" s="1223"/>
      <c r="E231" s="1220"/>
      <c r="F231" s="1225"/>
      <c r="G231" s="1983"/>
      <c r="H231" s="1983"/>
      <c r="I231" s="1983"/>
      <c r="J231" s="1983"/>
      <c r="K231" s="1220"/>
      <c r="L231" s="1226"/>
      <c r="M231" s="1223"/>
      <c r="N231" s="1227"/>
      <c r="O231" s="1227"/>
      <c r="P231" s="1227"/>
      <c r="Q231" s="1228"/>
      <c r="R231" s="1228"/>
      <c r="S231" s="1228"/>
      <c r="T231" s="1228"/>
      <c r="U231" s="1228"/>
      <c r="V231" s="1228"/>
      <c r="W231" s="1228"/>
      <c r="X231" s="1228"/>
      <c r="Y231" s="1228"/>
      <c r="Z231" s="1228"/>
      <c r="AA231" s="1228"/>
      <c r="AB231" s="1228"/>
      <c r="AC231" s="1228"/>
      <c r="AD231" s="1228"/>
      <c r="AE231" s="1228"/>
      <c r="AF231" s="1228"/>
      <c r="AG231" s="1228"/>
      <c r="AH231" s="1228"/>
      <c r="AI231" s="1228"/>
      <c r="AJ231" s="1228"/>
      <c r="AK231" s="1228"/>
      <c r="AL231" s="1228"/>
      <c r="AM231" s="1228"/>
      <c r="AN231" s="1228"/>
      <c r="AO231" s="1228"/>
      <c r="AP231" s="1228"/>
      <c r="AQ231" s="1228"/>
      <c r="AR231" s="1228"/>
      <c r="AS231" s="1228"/>
      <c r="AT231" s="1228"/>
      <c r="AU231" s="1228"/>
      <c r="AV231" s="1228"/>
    </row>
    <row r="232" spans="1:48" ht="20" customHeight="1">
      <c r="A232" s="1223"/>
      <c r="B232" s="1219"/>
      <c r="C232" s="1224"/>
      <c r="D232" s="1223"/>
      <c r="E232" s="1220"/>
      <c r="F232" s="1225"/>
      <c r="G232" s="1983"/>
      <c r="H232" s="1983"/>
      <c r="I232" s="1983"/>
      <c r="J232" s="1983"/>
      <c r="K232" s="1220"/>
      <c r="L232" s="1226"/>
      <c r="M232" s="1223"/>
      <c r="N232" s="1227"/>
      <c r="O232" s="1227"/>
      <c r="P232" s="1227"/>
      <c r="Q232" s="1228"/>
      <c r="R232" s="1228"/>
      <c r="S232" s="1228"/>
      <c r="T232" s="1228"/>
      <c r="U232" s="1228"/>
      <c r="V232" s="1228"/>
      <c r="W232" s="1228"/>
      <c r="X232" s="1228"/>
      <c r="Y232" s="1228"/>
      <c r="Z232" s="1228"/>
      <c r="AA232" s="1228"/>
      <c r="AB232" s="1228"/>
      <c r="AC232" s="1228"/>
      <c r="AD232" s="1228"/>
      <c r="AE232" s="1228"/>
      <c r="AF232" s="1228"/>
      <c r="AG232" s="1228"/>
      <c r="AH232" s="1228"/>
      <c r="AI232" s="1228"/>
      <c r="AJ232" s="1228"/>
      <c r="AK232" s="1228"/>
      <c r="AL232" s="1228"/>
      <c r="AM232" s="1228"/>
      <c r="AN232" s="1228"/>
      <c r="AO232" s="1228"/>
      <c r="AP232" s="1228"/>
      <c r="AQ232" s="1228"/>
      <c r="AR232" s="1228"/>
      <c r="AS232" s="1228"/>
      <c r="AT232" s="1228"/>
      <c r="AU232" s="1228"/>
      <c r="AV232" s="1228"/>
    </row>
    <row r="233" spans="1:48" ht="20" customHeight="1">
      <c r="A233" s="1223"/>
      <c r="B233" s="1219"/>
      <c r="C233" s="1224"/>
      <c r="D233" s="1223"/>
      <c r="E233" s="1220"/>
      <c r="F233" s="1225"/>
      <c r="G233" s="1983"/>
      <c r="H233" s="1983"/>
      <c r="I233" s="1983"/>
      <c r="J233" s="1983"/>
      <c r="K233" s="1220"/>
      <c r="L233" s="1226"/>
      <c r="M233" s="1223"/>
      <c r="N233" s="1227"/>
      <c r="O233" s="1227"/>
      <c r="P233" s="1227"/>
      <c r="Q233" s="1228"/>
      <c r="R233" s="1228"/>
      <c r="S233" s="1228"/>
      <c r="T233" s="1228"/>
      <c r="U233" s="1228"/>
      <c r="V233" s="1228"/>
      <c r="W233" s="1228"/>
      <c r="X233" s="1228"/>
      <c r="Y233" s="1228"/>
      <c r="Z233" s="1228"/>
      <c r="AA233" s="1228"/>
      <c r="AB233" s="1228"/>
      <c r="AC233" s="1228"/>
      <c r="AD233" s="1228"/>
      <c r="AE233" s="1228"/>
      <c r="AF233" s="1228"/>
      <c r="AG233" s="1228"/>
      <c r="AH233" s="1228"/>
      <c r="AI233" s="1228"/>
      <c r="AJ233" s="1228"/>
      <c r="AK233" s="1228"/>
      <c r="AL233" s="1228"/>
      <c r="AM233" s="1228"/>
      <c r="AN233" s="1228"/>
      <c r="AO233" s="1228"/>
      <c r="AP233" s="1228"/>
      <c r="AQ233" s="1228"/>
      <c r="AR233" s="1228"/>
      <c r="AS233" s="1228"/>
      <c r="AT233" s="1228"/>
      <c r="AU233" s="1228"/>
      <c r="AV233" s="1228"/>
    </row>
    <row r="234" spans="1:48" ht="20" customHeight="1">
      <c r="A234" s="1223"/>
      <c r="B234" s="1219"/>
      <c r="C234" s="1224"/>
      <c r="D234" s="1223"/>
      <c r="E234" s="1220"/>
      <c r="F234" s="1225"/>
      <c r="G234" s="1983"/>
      <c r="H234" s="1983"/>
      <c r="I234" s="1983"/>
      <c r="J234" s="1983"/>
      <c r="K234" s="1220"/>
      <c r="L234" s="1226"/>
      <c r="M234" s="1223"/>
      <c r="N234" s="1227"/>
      <c r="O234" s="1227"/>
      <c r="P234" s="1227"/>
      <c r="Q234" s="1228"/>
      <c r="R234" s="1228"/>
      <c r="S234" s="1228"/>
      <c r="T234" s="1228"/>
      <c r="U234" s="1228"/>
      <c r="V234" s="1228"/>
      <c r="W234" s="1228"/>
      <c r="X234" s="1228"/>
      <c r="Y234" s="1228"/>
      <c r="Z234" s="1228"/>
      <c r="AA234" s="1228"/>
      <c r="AB234" s="1228"/>
      <c r="AC234" s="1228"/>
      <c r="AD234" s="1228"/>
      <c r="AE234" s="1228"/>
      <c r="AF234" s="1228"/>
      <c r="AG234" s="1228"/>
      <c r="AH234" s="1228"/>
      <c r="AI234" s="1228"/>
      <c r="AJ234" s="1228"/>
      <c r="AK234" s="1228"/>
      <c r="AL234" s="1228"/>
      <c r="AM234" s="1228"/>
      <c r="AN234" s="1228"/>
      <c r="AO234" s="1228"/>
      <c r="AP234" s="1228"/>
      <c r="AQ234" s="1228"/>
      <c r="AR234" s="1228"/>
      <c r="AS234" s="1228"/>
      <c r="AT234" s="1228"/>
      <c r="AU234" s="1228"/>
      <c r="AV234" s="1228"/>
    </row>
    <row r="235" spans="1:48" ht="20" customHeight="1">
      <c r="A235" s="1223"/>
      <c r="B235" s="1219"/>
      <c r="C235" s="1224"/>
      <c r="D235" s="1223"/>
      <c r="E235" s="1220"/>
      <c r="F235" s="1225"/>
      <c r="G235" s="1983"/>
      <c r="H235" s="1983"/>
      <c r="I235" s="1983"/>
      <c r="J235" s="1983"/>
      <c r="K235" s="1220"/>
      <c r="L235" s="1226"/>
      <c r="M235" s="1223"/>
      <c r="N235" s="1227"/>
      <c r="O235" s="1227"/>
      <c r="P235" s="1227"/>
      <c r="Q235" s="1228"/>
      <c r="R235" s="1228"/>
      <c r="S235" s="1228"/>
      <c r="T235" s="1228"/>
      <c r="U235" s="1228"/>
      <c r="V235" s="1228"/>
      <c r="W235" s="1228"/>
      <c r="X235" s="1228"/>
      <c r="Y235" s="1228"/>
      <c r="Z235" s="1228"/>
      <c r="AA235" s="1228"/>
      <c r="AB235" s="1228"/>
      <c r="AC235" s="1228"/>
      <c r="AD235" s="1228"/>
      <c r="AE235" s="1228"/>
      <c r="AF235" s="1228"/>
      <c r="AG235" s="1228"/>
      <c r="AH235" s="1228"/>
      <c r="AI235" s="1228"/>
      <c r="AJ235" s="1228"/>
      <c r="AK235" s="1228"/>
      <c r="AL235" s="1228"/>
      <c r="AM235" s="1228"/>
      <c r="AN235" s="1228"/>
      <c r="AO235" s="1228"/>
      <c r="AP235" s="1228"/>
      <c r="AQ235" s="1228"/>
      <c r="AR235" s="1228"/>
      <c r="AS235" s="1228"/>
      <c r="AT235" s="1228"/>
      <c r="AU235" s="1228"/>
      <c r="AV235" s="1228"/>
    </row>
    <row r="236" spans="1:48" ht="20" customHeight="1">
      <c r="A236" s="1223"/>
      <c r="B236" s="1219"/>
      <c r="C236" s="1224"/>
      <c r="D236" s="1223"/>
      <c r="E236" s="1220"/>
      <c r="F236" s="1225"/>
      <c r="G236" s="1983"/>
      <c r="H236" s="1983"/>
      <c r="I236" s="1983"/>
      <c r="J236" s="1983"/>
      <c r="K236" s="1220"/>
      <c r="L236" s="1226"/>
      <c r="M236" s="1223"/>
      <c r="N236" s="1227"/>
      <c r="O236" s="1227"/>
      <c r="P236" s="1227"/>
      <c r="Q236" s="1228"/>
      <c r="R236" s="1228"/>
      <c r="S236" s="1228"/>
      <c r="T236" s="1228"/>
      <c r="U236" s="1228"/>
      <c r="V236" s="1228"/>
      <c r="W236" s="1228"/>
      <c r="X236" s="1228"/>
      <c r="Y236" s="1228"/>
      <c r="Z236" s="1228"/>
      <c r="AA236" s="1228"/>
      <c r="AB236" s="1228"/>
      <c r="AC236" s="1228"/>
      <c r="AD236" s="1228"/>
      <c r="AE236" s="1228"/>
      <c r="AF236" s="1228"/>
      <c r="AG236" s="1228"/>
      <c r="AH236" s="1228"/>
      <c r="AI236" s="1228"/>
      <c r="AJ236" s="1228"/>
      <c r="AK236" s="1228"/>
      <c r="AL236" s="1228"/>
      <c r="AM236" s="1228"/>
      <c r="AN236" s="1228"/>
      <c r="AO236" s="1228"/>
      <c r="AP236" s="1228"/>
      <c r="AQ236" s="1228"/>
      <c r="AR236" s="1228"/>
      <c r="AS236" s="1228"/>
      <c r="AT236" s="1228"/>
      <c r="AU236" s="1228"/>
      <c r="AV236" s="1228"/>
    </row>
    <row r="237" spans="1:48" ht="20" customHeight="1">
      <c r="A237" s="1223"/>
      <c r="B237" s="1219"/>
      <c r="C237" s="1224"/>
      <c r="D237" s="1223"/>
      <c r="E237" s="1220"/>
      <c r="F237" s="1225"/>
      <c r="G237" s="1983"/>
      <c r="H237" s="1983"/>
      <c r="I237" s="1983"/>
      <c r="J237" s="1983"/>
      <c r="K237" s="1220"/>
      <c r="L237" s="1226"/>
      <c r="M237" s="1223"/>
      <c r="N237" s="1227"/>
      <c r="O237" s="1227"/>
      <c r="P237" s="1227"/>
      <c r="Q237" s="1228"/>
      <c r="R237" s="1228"/>
      <c r="S237" s="1228"/>
      <c r="T237" s="1228"/>
      <c r="U237" s="1228"/>
      <c r="V237" s="1228"/>
      <c r="W237" s="1228"/>
      <c r="X237" s="1228"/>
      <c r="Y237" s="1228"/>
      <c r="Z237" s="1228"/>
      <c r="AA237" s="1228"/>
      <c r="AB237" s="1228"/>
      <c r="AC237" s="1228"/>
      <c r="AD237" s="1228"/>
      <c r="AE237" s="1228"/>
      <c r="AF237" s="1228"/>
      <c r="AG237" s="1228"/>
      <c r="AH237" s="1228"/>
      <c r="AI237" s="1228"/>
      <c r="AJ237" s="1228"/>
      <c r="AK237" s="1228"/>
      <c r="AL237" s="1228"/>
      <c r="AM237" s="1228"/>
      <c r="AN237" s="1228"/>
      <c r="AO237" s="1228"/>
      <c r="AP237" s="1228"/>
      <c r="AQ237" s="1228"/>
      <c r="AR237" s="1228"/>
      <c r="AS237" s="1228"/>
      <c r="AT237" s="1228"/>
      <c r="AU237" s="1228"/>
      <c r="AV237" s="1228"/>
    </row>
    <row r="238" spans="1:48" ht="20" customHeight="1">
      <c r="A238" s="1223"/>
      <c r="B238" s="1219"/>
      <c r="C238" s="1224"/>
      <c r="D238" s="1223"/>
      <c r="E238" s="1220"/>
      <c r="F238" s="1225"/>
      <c r="G238" s="1983"/>
      <c r="H238" s="1983"/>
      <c r="I238" s="1983"/>
      <c r="J238" s="1983"/>
      <c r="K238" s="1220"/>
      <c r="L238" s="1226"/>
      <c r="M238" s="1223"/>
      <c r="N238" s="1227"/>
      <c r="O238" s="1227"/>
      <c r="P238" s="1227"/>
      <c r="Q238" s="1228"/>
      <c r="R238" s="1228"/>
      <c r="S238" s="1228"/>
      <c r="T238" s="1228"/>
      <c r="U238" s="1228"/>
      <c r="V238" s="1228"/>
      <c r="W238" s="1228"/>
      <c r="X238" s="1228"/>
      <c r="Y238" s="1228"/>
      <c r="Z238" s="1228"/>
      <c r="AA238" s="1228"/>
      <c r="AB238" s="1228"/>
      <c r="AC238" s="1228"/>
      <c r="AD238" s="1228"/>
      <c r="AE238" s="1228"/>
      <c r="AF238" s="1228"/>
      <c r="AG238" s="1228"/>
      <c r="AH238" s="1228"/>
      <c r="AI238" s="1228"/>
      <c r="AJ238" s="1228"/>
      <c r="AK238" s="1228"/>
      <c r="AL238" s="1228"/>
      <c r="AM238" s="1228"/>
      <c r="AN238" s="1228"/>
      <c r="AO238" s="1228"/>
      <c r="AP238" s="1228"/>
      <c r="AQ238" s="1228"/>
      <c r="AR238" s="1228"/>
      <c r="AS238" s="1228"/>
      <c r="AT238" s="1228"/>
      <c r="AU238" s="1228"/>
      <c r="AV238" s="1228"/>
    </row>
    <row r="239" spans="1:48" ht="20" customHeight="1">
      <c r="A239" s="1223"/>
      <c r="B239" s="1219"/>
      <c r="C239" s="1224"/>
      <c r="D239" s="1223"/>
      <c r="E239" s="1220"/>
      <c r="F239" s="1225"/>
      <c r="G239" s="1983"/>
      <c r="H239" s="1983"/>
      <c r="I239" s="1983"/>
      <c r="J239" s="1983"/>
      <c r="K239" s="1220"/>
      <c r="L239" s="1226"/>
      <c r="M239" s="1223"/>
      <c r="N239" s="1227"/>
      <c r="O239" s="1227"/>
      <c r="P239" s="1227"/>
      <c r="Q239" s="1228"/>
      <c r="R239" s="1228"/>
      <c r="S239" s="1228"/>
      <c r="T239" s="1228"/>
      <c r="U239" s="1228"/>
      <c r="V239" s="1228"/>
      <c r="W239" s="1228"/>
      <c r="X239" s="1228"/>
      <c r="Y239" s="1228"/>
      <c r="Z239" s="1228"/>
      <c r="AA239" s="1228"/>
      <c r="AB239" s="1228"/>
      <c r="AC239" s="1228"/>
      <c r="AD239" s="1228"/>
      <c r="AE239" s="1228"/>
      <c r="AF239" s="1228"/>
      <c r="AG239" s="1228"/>
      <c r="AH239" s="1228"/>
      <c r="AI239" s="1228"/>
      <c r="AJ239" s="1228"/>
      <c r="AK239" s="1228"/>
      <c r="AL239" s="1228"/>
      <c r="AM239" s="1228"/>
      <c r="AN239" s="1228"/>
      <c r="AO239" s="1228"/>
      <c r="AP239" s="1228"/>
      <c r="AQ239" s="1228"/>
      <c r="AR239" s="1228"/>
      <c r="AS239" s="1228"/>
      <c r="AT239" s="1228"/>
      <c r="AU239" s="1228"/>
      <c r="AV239" s="1228"/>
    </row>
    <row r="240" spans="1:48" ht="20" customHeight="1">
      <c r="A240" s="1223"/>
      <c r="B240" s="1219"/>
      <c r="C240" s="1224"/>
      <c r="D240" s="1223"/>
      <c r="E240" s="1220"/>
      <c r="F240" s="1225"/>
      <c r="G240" s="1983"/>
      <c r="H240" s="1983"/>
      <c r="I240" s="1983"/>
      <c r="J240" s="1983"/>
      <c r="K240" s="1220"/>
      <c r="L240" s="1229"/>
      <c r="M240" s="1223"/>
      <c r="N240" s="1227"/>
      <c r="O240" s="1227"/>
      <c r="P240" s="1227"/>
      <c r="Q240" s="1228"/>
      <c r="R240" s="1228"/>
      <c r="S240" s="1228"/>
      <c r="T240" s="1228"/>
      <c r="U240" s="1228"/>
      <c r="V240" s="1228"/>
      <c r="W240" s="1228"/>
      <c r="X240" s="1228"/>
      <c r="Y240" s="1228"/>
      <c r="Z240" s="1228"/>
      <c r="AA240" s="1228"/>
      <c r="AB240" s="1228"/>
      <c r="AC240" s="1228"/>
      <c r="AD240" s="1228"/>
      <c r="AE240" s="1228"/>
      <c r="AF240" s="1228"/>
      <c r="AG240" s="1228"/>
      <c r="AH240" s="1228"/>
      <c r="AI240" s="1228"/>
      <c r="AJ240" s="1228"/>
      <c r="AK240" s="1228"/>
      <c r="AL240" s="1228"/>
      <c r="AM240" s="1228"/>
      <c r="AN240" s="1228"/>
      <c r="AO240" s="1228"/>
      <c r="AP240" s="1228"/>
      <c r="AQ240" s="1228"/>
      <c r="AR240" s="1228"/>
      <c r="AS240" s="1228"/>
      <c r="AT240" s="1228"/>
      <c r="AU240" s="1228"/>
      <c r="AV240" s="1228"/>
    </row>
    <row r="241" spans="1:48" ht="20" customHeight="1">
      <c r="A241" s="1223"/>
      <c r="B241" s="1219"/>
      <c r="C241" s="1224"/>
      <c r="D241" s="1223"/>
      <c r="E241" s="1220"/>
      <c r="F241" s="1225"/>
      <c r="G241" s="1983"/>
      <c r="H241" s="1983"/>
      <c r="I241" s="1983"/>
      <c r="J241" s="1983"/>
      <c r="K241" s="1220"/>
      <c r="L241" s="1226"/>
      <c r="M241" s="1223"/>
      <c r="N241" s="1227"/>
      <c r="O241" s="1227"/>
      <c r="P241" s="1227"/>
      <c r="Q241" s="1228"/>
      <c r="R241" s="1228"/>
      <c r="S241" s="1228"/>
      <c r="T241" s="1228"/>
      <c r="U241" s="1228"/>
      <c r="V241" s="1228"/>
      <c r="W241" s="1228"/>
      <c r="X241" s="1228"/>
      <c r="Y241" s="1228"/>
      <c r="Z241" s="1228"/>
      <c r="AA241" s="1228"/>
      <c r="AB241" s="1228"/>
      <c r="AC241" s="1228"/>
      <c r="AD241" s="1228"/>
      <c r="AE241" s="1228"/>
      <c r="AF241" s="1228"/>
      <c r="AG241" s="1228"/>
      <c r="AH241" s="1228"/>
      <c r="AI241" s="1228"/>
      <c r="AJ241" s="1228"/>
      <c r="AK241" s="1228"/>
      <c r="AL241" s="1228"/>
      <c r="AM241" s="1228"/>
      <c r="AN241" s="1228"/>
      <c r="AO241" s="1228"/>
      <c r="AP241" s="1228"/>
      <c r="AQ241" s="1228"/>
      <c r="AR241" s="1228"/>
      <c r="AS241" s="1228"/>
      <c r="AT241" s="1228"/>
      <c r="AU241" s="1228"/>
      <c r="AV241" s="1228"/>
    </row>
    <row r="242" spans="1:48" ht="20" customHeight="1">
      <c r="A242" s="1223"/>
      <c r="B242" s="1219"/>
      <c r="C242" s="1224"/>
      <c r="D242" s="1223"/>
      <c r="E242" s="1220"/>
      <c r="F242" s="1225"/>
      <c r="G242" s="1983"/>
      <c r="H242" s="1983"/>
      <c r="I242" s="1983"/>
      <c r="J242" s="1983"/>
      <c r="K242" s="1220"/>
      <c r="L242" s="1226"/>
      <c r="M242" s="1223"/>
      <c r="N242" s="1227"/>
      <c r="O242" s="1227"/>
      <c r="P242" s="1227"/>
      <c r="Q242" s="1228"/>
      <c r="R242" s="1228"/>
      <c r="S242" s="1228"/>
      <c r="T242" s="1228"/>
      <c r="U242" s="1228"/>
      <c r="V242" s="1228"/>
      <c r="W242" s="1228"/>
      <c r="X242" s="1228"/>
      <c r="Y242" s="1228"/>
      <c r="Z242" s="1228"/>
      <c r="AA242" s="1228"/>
      <c r="AB242" s="1228"/>
      <c r="AC242" s="1228"/>
      <c r="AD242" s="1228"/>
      <c r="AE242" s="1228"/>
      <c r="AF242" s="1228"/>
      <c r="AG242" s="1228"/>
      <c r="AH242" s="1228"/>
      <c r="AI242" s="1228"/>
      <c r="AJ242" s="1228"/>
      <c r="AK242" s="1228"/>
      <c r="AL242" s="1228"/>
      <c r="AM242" s="1228"/>
      <c r="AN242" s="1228"/>
      <c r="AO242" s="1228"/>
      <c r="AP242" s="1228"/>
      <c r="AQ242" s="1228"/>
      <c r="AR242" s="1228"/>
      <c r="AS242" s="1228"/>
      <c r="AT242" s="1228"/>
      <c r="AU242" s="1228"/>
      <c r="AV242" s="1228"/>
    </row>
    <row r="243" spans="1:48" ht="20" customHeight="1">
      <c r="A243" s="1223"/>
      <c r="B243" s="1219"/>
      <c r="C243" s="1224"/>
      <c r="D243" s="1223"/>
      <c r="E243" s="1220"/>
      <c r="F243" s="1225"/>
      <c r="G243" s="1983"/>
      <c r="H243" s="1983"/>
      <c r="I243" s="1983"/>
      <c r="J243" s="1983"/>
      <c r="K243" s="1220"/>
      <c r="L243" s="1226"/>
      <c r="M243" s="1223"/>
      <c r="N243" s="1227"/>
      <c r="O243" s="1227"/>
      <c r="P243" s="1227"/>
      <c r="Q243" s="1228"/>
      <c r="R243" s="1228"/>
      <c r="S243" s="1228"/>
      <c r="T243" s="1228"/>
      <c r="U243" s="1228"/>
      <c r="V243" s="1228"/>
      <c r="W243" s="1228"/>
      <c r="X243" s="1228"/>
      <c r="Y243" s="1228"/>
      <c r="Z243" s="1228"/>
      <c r="AA243" s="1228"/>
      <c r="AB243" s="1228"/>
      <c r="AC243" s="1228"/>
      <c r="AD243" s="1228"/>
      <c r="AE243" s="1228"/>
      <c r="AF243" s="1228"/>
      <c r="AG243" s="1228"/>
      <c r="AH243" s="1228"/>
      <c r="AI243" s="1228"/>
      <c r="AJ243" s="1228"/>
      <c r="AK243" s="1228"/>
      <c r="AL243" s="1228"/>
      <c r="AM243" s="1228"/>
      <c r="AN243" s="1228"/>
      <c r="AO243" s="1228"/>
      <c r="AP243" s="1228"/>
      <c r="AQ243" s="1228"/>
      <c r="AR243" s="1228"/>
      <c r="AS243" s="1228"/>
      <c r="AT243" s="1228"/>
      <c r="AU243" s="1228"/>
      <c r="AV243" s="1228"/>
    </row>
    <row r="244" spans="1:48" ht="20" customHeight="1">
      <c r="A244" s="1223"/>
      <c r="B244" s="1219"/>
      <c r="C244" s="1224"/>
      <c r="D244" s="1223"/>
      <c r="E244" s="1220"/>
      <c r="F244" s="1225"/>
      <c r="G244" s="1983"/>
      <c r="H244" s="1983"/>
      <c r="I244" s="1983"/>
      <c r="J244" s="1983"/>
      <c r="K244" s="1220"/>
      <c r="L244" s="1226"/>
      <c r="M244" s="1223"/>
      <c r="N244" s="1227"/>
      <c r="O244" s="1227"/>
      <c r="P244" s="1227"/>
      <c r="Q244" s="1228"/>
      <c r="R244" s="1228"/>
      <c r="S244" s="1228"/>
      <c r="T244" s="1228"/>
      <c r="U244" s="1228"/>
      <c r="V244" s="1228"/>
      <c r="W244" s="1228"/>
      <c r="X244" s="1228"/>
      <c r="Y244" s="1228"/>
      <c r="Z244" s="1228"/>
      <c r="AA244" s="1228"/>
      <c r="AB244" s="1228"/>
      <c r="AC244" s="1228"/>
      <c r="AD244" s="1228"/>
      <c r="AE244" s="1228"/>
      <c r="AF244" s="1228"/>
      <c r="AG244" s="1228"/>
      <c r="AH244" s="1228"/>
      <c r="AI244" s="1228"/>
      <c r="AJ244" s="1228"/>
      <c r="AK244" s="1228"/>
      <c r="AL244" s="1228"/>
      <c r="AM244" s="1228"/>
      <c r="AN244" s="1228"/>
      <c r="AO244" s="1228"/>
      <c r="AP244" s="1228"/>
      <c r="AQ244" s="1228"/>
      <c r="AR244" s="1228"/>
      <c r="AS244" s="1228"/>
      <c r="AT244" s="1228"/>
      <c r="AU244" s="1228"/>
      <c r="AV244" s="1228"/>
    </row>
    <row r="245" spans="1:48" ht="20" customHeight="1">
      <c r="A245" s="1223"/>
      <c r="B245" s="1219"/>
      <c r="C245" s="1224"/>
      <c r="D245" s="1223"/>
      <c r="E245" s="1220"/>
      <c r="F245" s="1225"/>
      <c r="G245" s="1983"/>
      <c r="H245" s="1983"/>
      <c r="I245" s="1983"/>
      <c r="J245" s="1983"/>
      <c r="K245" s="1220"/>
      <c r="L245" s="1226"/>
      <c r="M245" s="1223"/>
      <c r="N245" s="1227"/>
      <c r="O245" s="1227"/>
      <c r="P245" s="1227"/>
      <c r="Q245" s="1228"/>
      <c r="R245" s="1228"/>
      <c r="S245" s="1228"/>
      <c r="T245" s="1228"/>
      <c r="U245" s="1228"/>
      <c r="V245" s="1228"/>
      <c r="W245" s="1228"/>
      <c r="X245" s="1228"/>
      <c r="Y245" s="1228"/>
      <c r="Z245" s="1228"/>
      <c r="AA245" s="1228"/>
      <c r="AB245" s="1228"/>
      <c r="AC245" s="1228"/>
      <c r="AD245" s="1228"/>
      <c r="AE245" s="1228"/>
      <c r="AF245" s="1228"/>
      <c r="AG245" s="1228"/>
      <c r="AH245" s="1228"/>
      <c r="AI245" s="1228"/>
      <c r="AJ245" s="1228"/>
      <c r="AK245" s="1228"/>
      <c r="AL245" s="1228"/>
      <c r="AM245" s="1228"/>
      <c r="AN245" s="1228"/>
      <c r="AO245" s="1228"/>
      <c r="AP245" s="1228"/>
      <c r="AQ245" s="1228"/>
      <c r="AR245" s="1228"/>
      <c r="AS245" s="1228"/>
      <c r="AT245" s="1228"/>
      <c r="AU245" s="1228"/>
      <c r="AV245" s="1228"/>
    </row>
    <row r="246" spans="1:48" ht="20" customHeight="1">
      <c r="A246" s="1223"/>
      <c r="B246" s="1219"/>
      <c r="C246" s="1224"/>
      <c r="D246" s="1223"/>
      <c r="E246" s="1220"/>
      <c r="F246" s="1225"/>
      <c r="G246" s="1983"/>
      <c r="H246" s="1983"/>
      <c r="I246" s="1983"/>
      <c r="J246" s="1983"/>
      <c r="K246" s="1220"/>
      <c r="L246" s="1229"/>
      <c r="M246" s="1223"/>
      <c r="N246" s="1227"/>
      <c r="O246" s="1227"/>
      <c r="P246" s="1227"/>
      <c r="Q246" s="1228"/>
      <c r="R246" s="1228"/>
      <c r="S246" s="1228"/>
      <c r="T246" s="1228"/>
      <c r="U246" s="1228"/>
      <c r="V246" s="1228"/>
      <c r="W246" s="1228"/>
      <c r="X246" s="1228"/>
      <c r="Y246" s="1228"/>
      <c r="Z246" s="1228"/>
      <c r="AA246" s="1228"/>
      <c r="AB246" s="1228"/>
      <c r="AC246" s="1228"/>
      <c r="AD246" s="1228"/>
      <c r="AE246" s="1228"/>
      <c r="AF246" s="1228"/>
      <c r="AG246" s="1228"/>
      <c r="AH246" s="1228"/>
      <c r="AI246" s="1228"/>
      <c r="AJ246" s="1228"/>
      <c r="AK246" s="1228"/>
      <c r="AL246" s="1228"/>
      <c r="AM246" s="1228"/>
      <c r="AN246" s="1228"/>
      <c r="AO246" s="1228"/>
      <c r="AP246" s="1228"/>
      <c r="AQ246" s="1228"/>
      <c r="AR246" s="1228"/>
      <c r="AS246" s="1228"/>
      <c r="AT246" s="1228"/>
      <c r="AU246" s="1228"/>
      <c r="AV246" s="1228"/>
    </row>
    <row r="247" spans="1:48" ht="20" customHeight="1">
      <c r="A247" s="1223"/>
      <c r="B247" s="1219"/>
      <c r="C247" s="1224"/>
      <c r="D247" s="1223"/>
      <c r="E247" s="1220"/>
      <c r="F247" s="1225"/>
      <c r="G247" s="1983"/>
      <c r="H247" s="1983"/>
      <c r="I247" s="1983"/>
      <c r="J247" s="1983"/>
      <c r="K247" s="1220"/>
      <c r="L247" s="1226"/>
      <c r="M247" s="1223"/>
      <c r="N247" s="1227"/>
      <c r="O247" s="1227"/>
      <c r="P247" s="1227"/>
      <c r="Q247" s="1228"/>
      <c r="R247" s="1228"/>
      <c r="S247" s="1228"/>
      <c r="T247" s="1228"/>
      <c r="U247" s="1228"/>
      <c r="V247" s="1228"/>
      <c r="W247" s="1228"/>
      <c r="X247" s="1228"/>
      <c r="Y247" s="1228"/>
      <c r="Z247" s="1228"/>
      <c r="AA247" s="1228"/>
      <c r="AB247" s="1228"/>
      <c r="AC247" s="1228"/>
      <c r="AD247" s="1228"/>
      <c r="AE247" s="1228"/>
      <c r="AF247" s="1228"/>
      <c r="AG247" s="1228"/>
      <c r="AH247" s="1228"/>
      <c r="AI247" s="1228"/>
      <c r="AJ247" s="1228"/>
      <c r="AK247" s="1228"/>
      <c r="AL247" s="1228"/>
      <c r="AM247" s="1228"/>
      <c r="AN247" s="1228"/>
      <c r="AO247" s="1228"/>
      <c r="AP247" s="1228"/>
      <c r="AQ247" s="1228"/>
      <c r="AR247" s="1228"/>
      <c r="AS247" s="1228"/>
      <c r="AT247" s="1228"/>
      <c r="AU247" s="1228"/>
      <c r="AV247" s="1228"/>
    </row>
    <row r="248" spans="1:48" ht="20" customHeight="1">
      <c r="A248" s="1223"/>
      <c r="B248" s="1219"/>
      <c r="C248" s="1224"/>
      <c r="D248" s="1223"/>
      <c r="E248" s="1220"/>
      <c r="F248" s="1225"/>
      <c r="G248" s="1983"/>
      <c r="H248" s="1983"/>
      <c r="I248" s="1983"/>
      <c r="J248" s="1983"/>
      <c r="K248" s="1220"/>
      <c r="L248" s="1226"/>
      <c r="M248" s="1223"/>
      <c r="N248" s="1227"/>
      <c r="O248" s="1227"/>
      <c r="P248" s="1227"/>
      <c r="Q248" s="1228"/>
      <c r="R248" s="1228"/>
      <c r="S248" s="1228"/>
      <c r="T248" s="1228"/>
      <c r="U248" s="1228"/>
      <c r="V248" s="1228"/>
      <c r="W248" s="1228"/>
      <c r="X248" s="1228"/>
      <c r="Y248" s="1228"/>
      <c r="Z248" s="1228"/>
      <c r="AA248" s="1228"/>
      <c r="AB248" s="1228"/>
      <c r="AC248" s="1228"/>
      <c r="AD248" s="1228"/>
      <c r="AE248" s="1228"/>
      <c r="AF248" s="1228"/>
      <c r="AG248" s="1228"/>
      <c r="AH248" s="1228"/>
      <c r="AI248" s="1228"/>
      <c r="AJ248" s="1228"/>
      <c r="AK248" s="1228"/>
      <c r="AL248" s="1228"/>
      <c r="AM248" s="1228"/>
      <c r="AN248" s="1228"/>
      <c r="AO248" s="1228"/>
      <c r="AP248" s="1228"/>
      <c r="AQ248" s="1228"/>
      <c r="AR248" s="1228"/>
      <c r="AS248" s="1228"/>
      <c r="AT248" s="1228"/>
      <c r="AU248" s="1228"/>
      <c r="AV248" s="1228"/>
    </row>
    <row r="249" spans="1:48" ht="20" customHeight="1">
      <c r="A249" s="1223"/>
      <c r="B249" s="1219"/>
      <c r="C249" s="1224"/>
      <c r="D249" s="1223"/>
      <c r="E249" s="1220"/>
      <c r="F249" s="1225"/>
      <c r="G249" s="1983"/>
      <c r="H249" s="1983"/>
      <c r="I249" s="1983"/>
      <c r="J249" s="1983"/>
      <c r="K249" s="1220"/>
      <c r="L249" s="1226"/>
      <c r="M249" s="1223"/>
      <c r="N249" s="1227"/>
      <c r="O249" s="1227"/>
      <c r="P249" s="1227"/>
      <c r="Q249" s="1228"/>
      <c r="R249" s="1228"/>
      <c r="S249" s="1228"/>
      <c r="T249" s="1228"/>
      <c r="U249" s="1228"/>
      <c r="V249" s="1228"/>
      <c r="W249" s="1228"/>
      <c r="X249" s="1228"/>
      <c r="Y249" s="1228"/>
      <c r="Z249" s="1228"/>
      <c r="AA249" s="1228"/>
      <c r="AB249" s="1228"/>
      <c r="AC249" s="1228"/>
      <c r="AD249" s="1228"/>
      <c r="AE249" s="1228"/>
      <c r="AF249" s="1228"/>
      <c r="AG249" s="1228"/>
      <c r="AH249" s="1228"/>
      <c r="AI249" s="1228"/>
      <c r="AJ249" s="1228"/>
      <c r="AK249" s="1228"/>
      <c r="AL249" s="1228"/>
      <c r="AM249" s="1228"/>
      <c r="AN249" s="1228"/>
      <c r="AO249" s="1228"/>
      <c r="AP249" s="1228"/>
      <c r="AQ249" s="1228"/>
      <c r="AR249" s="1228"/>
      <c r="AS249" s="1228"/>
      <c r="AT249" s="1228"/>
      <c r="AU249" s="1228"/>
      <c r="AV249" s="1228"/>
    </row>
    <row r="250" spans="1:48" ht="20" customHeight="1">
      <c r="A250" s="1223"/>
      <c r="B250" s="1219"/>
      <c r="C250" s="1224"/>
      <c r="D250" s="1223"/>
      <c r="E250" s="1220"/>
      <c r="F250" s="1225"/>
      <c r="G250" s="1983"/>
      <c r="H250" s="1983"/>
      <c r="I250" s="1983"/>
      <c r="J250" s="1983"/>
      <c r="K250" s="1220"/>
      <c r="L250" s="1226"/>
      <c r="M250" s="1223"/>
      <c r="N250" s="1227"/>
      <c r="O250" s="1227"/>
      <c r="P250" s="1227"/>
      <c r="Q250" s="1228"/>
      <c r="R250" s="1228"/>
      <c r="S250" s="1228"/>
      <c r="T250" s="1228"/>
      <c r="U250" s="1228"/>
      <c r="V250" s="1228"/>
      <c r="W250" s="1228"/>
      <c r="X250" s="1228"/>
      <c r="Y250" s="1228"/>
      <c r="Z250" s="1228"/>
      <c r="AA250" s="1228"/>
      <c r="AB250" s="1228"/>
      <c r="AC250" s="1228"/>
      <c r="AD250" s="1228"/>
      <c r="AE250" s="1228"/>
      <c r="AF250" s="1228"/>
      <c r="AG250" s="1228"/>
      <c r="AH250" s="1228"/>
      <c r="AI250" s="1228"/>
      <c r="AJ250" s="1228"/>
      <c r="AK250" s="1228"/>
      <c r="AL250" s="1228"/>
      <c r="AM250" s="1228"/>
      <c r="AN250" s="1228"/>
      <c r="AO250" s="1228"/>
      <c r="AP250" s="1228"/>
      <c r="AQ250" s="1228"/>
      <c r="AR250" s="1228"/>
      <c r="AS250" s="1228"/>
      <c r="AT250" s="1228"/>
      <c r="AU250" s="1228"/>
      <c r="AV250" s="1228"/>
    </row>
    <row r="251" spans="1:48" ht="20" customHeight="1">
      <c r="A251" s="1223"/>
      <c r="B251" s="1219"/>
      <c r="C251" s="1224"/>
      <c r="D251" s="1223"/>
      <c r="E251" s="1220"/>
      <c r="F251" s="1225"/>
      <c r="G251" s="1983"/>
      <c r="H251" s="1983"/>
      <c r="I251" s="1983"/>
      <c r="J251" s="1983"/>
      <c r="K251" s="1220"/>
      <c r="L251" s="1226"/>
      <c r="M251" s="1223"/>
      <c r="N251" s="1227"/>
      <c r="O251" s="1227"/>
      <c r="P251" s="1227"/>
      <c r="Q251" s="1228"/>
      <c r="R251" s="1228"/>
      <c r="S251" s="1228"/>
      <c r="T251" s="1228"/>
      <c r="U251" s="1228"/>
      <c r="V251" s="1228"/>
      <c r="W251" s="1228"/>
      <c r="X251" s="1228"/>
      <c r="Y251" s="1228"/>
      <c r="Z251" s="1228"/>
      <c r="AA251" s="1228"/>
      <c r="AB251" s="1228"/>
      <c r="AC251" s="1228"/>
      <c r="AD251" s="1228"/>
      <c r="AE251" s="1228"/>
      <c r="AF251" s="1228"/>
      <c r="AG251" s="1228"/>
      <c r="AH251" s="1228"/>
      <c r="AI251" s="1228"/>
      <c r="AJ251" s="1228"/>
      <c r="AK251" s="1228"/>
      <c r="AL251" s="1228"/>
      <c r="AM251" s="1228"/>
      <c r="AN251" s="1228"/>
      <c r="AO251" s="1228"/>
      <c r="AP251" s="1228"/>
      <c r="AQ251" s="1228"/>
      <c r="AR251" s="1228"/>
      <c r="AS251" s="1228"/>
      <c r="AT251" s="1228"/>
      <c r="AU251" s="1228"/>
      <c r="AV251" s="1228"/>
    </row>
    <row r="252" spans="1:48" ht="20" customHeight="1">
      <c r="A252" s="1223"/>
      <c r="B252" s="1219"/>
      <c r="C252" s="1224"/>
      <c r="D252" s="1223"/>
      <c r="E252" s="1220"/>
      <c r="F252" s="1225"/>
      <c r="G252" s="1983"/>
      <c r="H252" s="1983"/>
      <c r="I252" s="1983"/>
      <c r="J252" s="1983"/>
      <c r="K252" s="1220"/>
      <c r="L252" s="1226"/>
      <c r="M252" s="1223"/>
      <c r="N252" s="1227"/>
      <c r="O252" s="1227"/>
      <c r="P252" s="1227"/>
      <c r="Q252" s="1228"/>
      <c r="R252" s="1228"/>
      <c r="S252" s="1228"/>
      <c r="T252" s="1228"/>
      <c r="U252" s="1228"/>
      <c r="V252" s="1228"/>
      <c r="W252" s="1228"/>
      <c r="X252" s="1228"/>
      <c r="Y252" s="1228"/>
      <c r="Z252" s="1228"/>
      <c r="AA252" s="1228"/>
      <c r="AB252" s="1228"/>
      <c r="AC252" s="1228"/>
      <c r="AD252" s="1228"/>
      <c r="AE252" s="1228"/>
      <c r="AF252" s="1228"/>
      <c r="AG252" s="1228"/>
      <c r="AH252" s="1228"/>
      <c r="AI252" s="1228"/>
      <c r="AJ252" s="1228"/>
      <c r="AK252" s="1228"/>
      <c r="AL252" s="1228"/>
      <c r="AM252" s="1228"/>
      <c r="AN252" s="1228"/>
      <c r="AO252" s="1228"/>
      <c r="AP252" s="1228"/>
      <c r="AQ252" s="1228"/>
      <c r="AR252" s="1228"/>
      <c r="AS252" s="1228"/>
      <c r="AT252" s="1228"/>
      <c r="AU252" s="1228"/>
      <c r="AV252" s="1228"/>
    </row>
    <row r="253" spans="1:48" ht="20" customHeight="1">
      <c r="A253" s="1223"/>
      <c r="B253" s="1219"/>
      <c r="C253" s="1224"/>
      <c r="D253" s="1223"/>
      <c r="E253" s="1220"/>
      <c r="F253" s="1225"/>
      <c r="G253" s="1983"/>
      <c r="H253" s="1983"/>
      <c r="I253" s="1983"/>
      <c r="J253" s="1983"/>
      <c r="K253" s="1220"/>
      <c r="L253" s="1226"/>
      <c r="M253" s="1223"/>
      <c r="N253" s="1227"/>
      <c r="O253" s="1227"/>
      <c r="P253" s="1227"/>
      <c r="Q253" s="1228"/>
      <c r="R253" s="1228"/>
      <c r="S253" s="1228"/>
      <c r="T253" s="1228"/>
      <c r="U253" s="1228"/>
      <c r="V253" s="1228"/>
      <c r="W253" s="1228"/>
      <c r="X253" s="1228"/>
      <c r="Y253" s="1228"/>
      <c r="Z253" s="1228"/>
      <c r="AA253" s="1228"/>
      <c r="AB253" s="1228"/>
      <c r="AC253" s="1228"/>
      <c r="AD253" s="1228"/>
      <c r="AE253" s="1228"/>
      <c r="AF253" s="1228"/>
      <c r="AG253" s="1228"/>
      <c r="AH253" s="1228"/>
      <c r="AI253" s="1228"/>
      <c r="AJ253" s="1228"/>
      <c r="AK253" s="1228"/>
      <c r="AL253" s="1228"/>
      <c r="AM253" s="1228"/>
      <c r="AN253" s="1228"/>
      <c r="AO253" s="1228"/>
      <c r="AP253" s="1228"/>
      <c r="AQ253" s="1228"/>
      <c r="AR253" s="1228"/>
      <c r="AS253" s="1228"/>
      <c r="AT253" s="1228"/>
      <c r="AU253" s="1228"/>
      <c r="AV253" s="1228"/>
    </row>
    <row r="254" spans="1:48" ht="20" customHeight="1">
      <c r="A254" s="1223"/>
      <c r="B254" s="1219"/>
      <c r="C254" s="1224"/>
      <c r="D254" s="1223"/>
      <c r="E254" s="1220"/>
      <c r="F254" s="1225"/>
      <c r="G254" s="1983"/>
      <c r="H254" s="1983"/>
      <c r="I254" s="1983"/>
      <c r="J254" s="1983"/>
      <c r="K254" s="1220"/>
      <c r="L254" s="1226"/>
      <c r="M254" s="1223"/>
      <c r="N254" s="1227"/>
      <c r="O254" s="1227"/>
      <c r="P254" s="1227"/>
      <c r="Q254" s="1228"/>
      <c r="R254" s="1228"/>
      <c r="S254" s="1228"/>
      <c r="T254" s="1228"/>
      <c r="U254" s="1228"/>
      <c r="V254" s="1228"/>
      <c r="W254" s="1228"/>
      <c r="X254" s="1228"/>
      <c r="Y254" s="1228"/>
      <c r="Z254" s="1228"/>
      <c r="AA254" s="1228"/>
      <c r="AB254" s="1228"/>
      <c r="AC254" s="1228"/>
      <c r="AD254" s="1228"/>
      <c r="AE254" s="1228"/>
      <c r="AF254" s="1228"/>
      <c r="AG254" s="1228"/>
      <c r="AH254" s="1228"/>
      <c r="AI254" s="1228"/>
      <c r="AJ254" s="1228"/>
      <c r="AK254" s="1228"/>
      <c r="AL254" s="1228"/>
      <c r="AM254" s="1228"/>
      <c r="AN254" s="1228"/>
      <c r="AO254" s="1228"/>
      <c r="AP254" s="1228"/>
      <c r="AQ254" s="1228"/>
      <c r="AR254" s="1228"/>
      <c r="AS254" s="1228"/>
      <c r="AT254" s="1228"/>
      <c r="AU254" s="1228"/>
      <c r="AV254" s="1228"/>
    </row>
    <row r="255" spans="1:48" ht="20" customHeight="1">
      <c r="A255" s="1223"/>
      <c r="B255" s="1219"/>
      <c r="C255" s="1224"/>
      <c r="D255" s="1223"/>
      <c r="E255" s="1220"/>
      <c r="F255" s="1225"/>
      <c r="G255" s="1983"/>
      <c r="H255" s="1983"/>
      <c r="I255" s="1983"/>
      <c r="J255" s="1983"/>
      <c r="K255" s="1220"/>
      <c r="L255" s="1226"/>
      <c r="M255" s="1223"/>
      <c r="N255" s="1227"/>
      <c r="O255" s="1227"/>
      <c r="P255" s="1227"/>
      <c r="Q255" s="1228"/>
      <c r="R255" s="1228"/>
      <c r="S255" s="1228"/>
      <c r="T255" s="1228"/>
      <c r="U255" s="1228"/>
      <c r="V255" s="1228"/>
      <c r="W255" s="1228"/>
      <c r="X255" s="1228"/>
      <c r="Y255" s="1228"/>
      <c r="Z255" s="1228"/>
      <c r="AA255" s="1228"/>
      <c r="AB255" s="1228"/>
      <c r="AC255" s="1228"/>
      <c r="AD255" s="1228"/>
      <c r="AE255" s="1228"/>
      <c r="AF255" s="1228"/>
      <c r="AG255" s="1228"/>
      <c r="AH255" s="1228"/>
      <c r="AI255" s="1228"/>
      <c r="AJ255" s="1228"/>
      <c r="AK255" s="1228"/>
      <c r="AL255" s="1228"/>
      <c r="AM255" s="1228"/>
      <c r="AN255" s="1228"/>
      <c r="AO255" s="1228"/>
      <c r="AP255" s="1228"/>
      <c r="AQ255" s="1228"/>
      <c r="AR255" s="1228"/>
      <c r="AS255" s="1228"/>
      <c r="AT255" s="1228"/>
      <c r="AU255" s="1228"/>
      <c r="AV255" s="1228"/>
    </row>
    <row r="256" spans="1:48" ht="20" customHeight="1">
      <c r="A256" s="1223"/>
      <c r="B256" s="1219"/>
      <c r="C256" s="1224"/>
      <c r="D256" s="1223"/>
      <c r="E256" s="1220"/>
      <c r="F256" s="1225"/>
      <c r="G256" s="1983"/>
      <c r="H256" s="1983"/>
      <c r="I256" s="1983"/>
      <c r="J256" s="1983"/>
      <c r="K256" s="1220"/>
      <c r="L256" s="1226"/>
      <c r="M256" s="1223"/>
      <c r="N256" s="1227"/>
      <c r="O256" s="1227"/>
      <c r="P256" s="1227"/>
      <c r="Q256" s="1228"/>
      <c r="R256" s="1228"/>
      <c r="S256" s="1228"/>
      <c r="T256" s="1228"/>
      <c r="U256" s="1228"/>
      <c r="V256" s="1228"/>
      <c r="W256" s="1228"/>
      <c r="X256" s="1228"/>
      <c r="Y256" s="1228"/>
      <c r="Z256" s="1228"/>
      <c r="AA256" s="1228"/>
      <c r="AB256" s="1228"/>
      <c r="AC256" s="1228"/>
      <c r="AD256" s="1228"/>
      <c r="AE256" s="1228"/>
      <c r="AF256" s="1228"/>
      <c r="AG256" s="1228"/>
      <c r="AH256" s="1228"/>
      <c r="AI256" s="1228"/>
      <c r="AJ256" s="1228"/>
      <c r="AK256" s="1228"/>
      <c r="AL256" s="1228"/>
      <c r="AM256" s="1228"/>
      <c r="AN256" s="1228"/>
      <c r="AO256" s="1228"/>
      <c r="AP256" s="1228"/>
      <c r="AQ256" s="1228"/>
      <c r="AR256" s="1228"/>
      <c r="AS256" s="1228"/>
      <c r="AT256" s="1228"/>
      <c r="AU256" s="1228"/>
      <c r="AV256" s="1228"/>
    </row>
    <row r="257" spans="1:48" ht="20" customHeight="1">
      <c r="A257" s="1223"/>
      <c r="B257" s="1219"/>
      <c r="C257" s="1224"/>
      <c r="D257" s="1223"/>
      <c r="E257" s="1220"/>
      <c r="F257" s="1225"/>
      <c r="G257" s="1983"/>
      <c r="H257" s="1983"/>
      <c r="I257" s="1983"/>
      <c r="J257" s="1983"/>
      <c r="K257" s="1220"/>
      <c r="L257" s="1226"/>
      <c r="M257" s="1223"/>
      <c r="N257" s="1227"/>
      <c r="O257" s="1227"/>
      <c r="P257" s="1227"/>
      <c r="Q257" s="1228"/>
      <c r="R257" s="1228"/>
      <c r="S257" s="1228"/>
      <c r="T257" s="1228"/>
      <c r="U257" s="1228"/>
      <c r="V257" s="1228"/>
      <c r="W257" s="1228"/>
      <c r="X257" s="1228"/>
      <c r="Y257" s="1228"/>
      <c r="Z257" s="1228"/>
      <c r="AA257" s="1228"/>
      <c r="AB257" s="1228"/>
      <c r="AC257" s="1228"/>
      <c r="AD257" s="1228"/>
      <c r="AE257" s="1228"/>
      <c r="AF257" s="1228"/>
      <c r="AG257" s="1228"/>
      <c r="AH257" s="1228"/>
      <c r="AI257" s="1228"/>
      <c r="AJ257" s="1228"/>
      <c r="AK257" s="1228"/>
      <c r="AL257" s="1228"/>
      <c r="AM257" s="1228"/>
      <c r="AN257" s="1228"/>
      <c r="AO257" s="1228"/>
      <c r="AP257" s="1228"/>
      <c r="AQ257" s="1228"/>
      <c r="AR257" s="1228"/>
      <c r="AS257" s="1228"/>
      <c r="AT257" s="1228"/>
      <c r="AU257" s="1228"/>
      <c r="AV257" s="1228"/>
    </row>
    <row r="258" spans="1:48" ht="20" customHeight="1">
      <c r="A258" s="1223"/>
      <c r="B258" s="1219"/>
      <c r="C258" s="1224"/>
      <c r="D258" s="1223"/>
      <c r="E258" s="1230"/>
      <c r="F258" s="1225"/>
      <c r="G258" s="1983"/>
      <c r="H258" s="1983"/>
      <c r="I258" s="1983"/>
      <c r="J258" s="1983"/>
      <c r="K258" s="1220"/>
      <c r="L258" s="1226"/>
      <c r="M258" s="1223"/>
      <c r="N258" s="1227"/>
      <c r="O258" s="1227"/>
      <c r="P258" s="1227"/>
      <c r="Q258" s="1228"/>
      <c r="R258" s="1228"/>
      <c r="S258" s="1228"/>
      <c r="T258" s="1228"/>
      <c r="U258" s="1228"/>
      <c r="V258" s="1228"/>
      <c r="W258" s="1228"/>
      <c r="X258" s="1228"/>
      <c r="Y258" s="1228"/>
      <c r="Z258" s="1228"/>
      <c r="AA258" s="1228"/>
      <c r="AB258" s="1228"/>
      <c r="AC258" s="1228"/>
      <c r="AD258" s="1228"/>
      <c r="AE258" s="1228"/>
      <c r="AF258" s="1228"/>
      <c r="AG258" s="1228"/>
      <c r="AH258" s="1228"/>
      <c r="AI258" s="1228"/>
      <c r="AJ258" s="1228"/>
      <c r="AK258" s="1228"/>
      <c r="AL258" s="1228"/>
      <c r="AM258" s="1228"/>
      <c r="AN258" s="1228"/>
      <c r="AO258" s="1228"/>
      <c r="AP258" s="1228"/>
      <c r="AQ258" s="1228"/>
      <c r="AR258" s="1228"/>
      <c r="AS258" s="1228"/>
      <c r="AT258" s="1228"/>
      <c r="AU258" s="1228"/>
      <c r="AV258" s="1228"/>
    </row>
    <row r="259" spans="1:48" ht="20" customHeight="1">
      <c r="A259" s="1223"/>
      <c r="B259" s="1219"/>
      <c r="C259" s="1224"/>
      <c r="D259" s="1223"/>
      <c r="E259" s="1230"/>
      <c r="F259" s="1225"/>
      <c r="G259" s="1983"/>
      <c r="H259" s="1983"/>
      <c r="I259" s="1983"/>
      <c r="J259" s="1983"/>
      <c r="K259" s="1220"/>
      <c r="L259" s="1226"/>
      <c r="M259" s="1223"/>
      <c r="N259" s="1227"/>
      <c r="O259" s="1227"/>
      <c r="P259" s="1227"/>
      <c r="Q259" s="1228"/>
      <c r="R259" s="1228"/>
      <c r="S259" s="1228"/>
      <c r="T259" s="1228"/>
      <c r="U259" s="1228"/>
      <c r="V259" s="1228"/>
      <c r="W259" s="1228"/>
      <c r="X259" s="1228"/>
      <c r="Y259" s="1228"/>
      <c r="Z259" s="1228"/>
      <c r="AA259" s="1228"/>
      <c r="AB259" s="1228"/>
      <c r="AC259" s="1228"/>
      <c r="AD259" s="1228"/>
      <c r="AE259" s="1228"/>
      <c r="AF259" s="1228"/>
      <c r="AG259" s="1228"/>
      <c r="AH259" s="1228"/>
      <c r="AI259" s="1228"/>
      <c r="AJ259" s="1228"/>
      <c r="AK259" s="1228"/>
      <c r="AL259" s="1228"/>
      <c r="AM259" s="1228"/>
      <c r="AN259" s="1228"/>
      <c r="AO259" s="1228"/>
      <c r="AP259" s="1228"/>
      <c r="AQ259" s="1228"/>
      <c r="AR259" s="1228"/>
      <c r="AS259" s="1228"/>
      <c r="AT259" s="1228"/>
      <c r="AU259" s="1228"/>
      <c r="AV259" s="1228"/>
    </row>
    <row r="260" spans="1:48" ht="20" customHeight="1">
      <c r="A260" s="1223"/>
      <c r="B260" s="1219"/>
      <c r="C260" s="1224"/>
      <c r="D260" s="1223"/>
      <c r="E260" s="1230"/>
      <c r="F260" s="1225"/>
      <c r="G260" s="1983"/>
      <c r="H260" s="1983"/>
      <c r="I260" s="1983"/>
      <c r="J260" s="1983"/>
      <c r="K260" s="1220"/>
      <c r="L260" s="1226"/>
      <c r="M260" s="1223"/>
      <c r="N260" s="1227"/>
      <c r="O260" s="1227"/>
      <c r="P260" s="1227"/>
      <c r="Q260" s="1228"/>
      <c r="R260" s="1228"/>
      <c r="S260" s="1228"/>
      <c r="T260" s="1228"/>
      <c r="U260" s="1228"/>
      <c r="V260" s="1228"/>
      <c r="W260" s="1228"/>
      <c r="X260" s="1228"/>
      <c r="Y260" s="1228"/>
      <c r="Z260" s="1228"/>
      <c r="AA260" s="1228"/>
      <c r="AB260" s="1228"/>
      <c r="AC260" s="1228"/>
      <c r="AD260" s="1228"/>
      <c r="AE260" s="1228"/>
      <c r="AF260" s="1228"/>
      <c r="AG260" s="1228"/>
      <c r="AH260" s="1228"/>
      <c r="AI260" s="1228"/>
      <c r="AJ260" s="1228"/>
      <c r="AK260" s="1228"/>
      <c r="AL260" s="1228"/>
      <c r="AM260" s="1228"/>
      <c r="AN260" s="1228"/>
      <c r="AO260" s="1228"/>
      <c r="AP260" s="1228"/>
      <c r="AQ260" s="1228"/>
      <c r="AR260" s="1228"/>
      <c r="AS260" s="1228"/>
      <c r="AT260" s="1228"/>
      <c r="AU260" s="1228"/>
      <c r="AV260" s="1228"/>
    </row>
    <row r="261" spans="1:48" ht="20" customHeight="1">
      <c r="A261" s="1223"/>
      <c r="B261" s="1231"/>
      <c r="C261" s="1232"/>
      <c r="D261" s="1223"/>
      <c r="E261" s="1230"/>
      <c r="F261" s="1225"/>
      <c r="G261" s="1983"/>
      <c r="H261" s="1983"/>
      <c r="I261" s="1983"/>
      <c r="J261" s="1983"/>
      <c r="K261" s="1220"/>
      <c r="L261" s="1224"/>
      <c r="M261" s="1223"/>
      <c r="N261" s="1227"/>
      <c r="O261" s="1227"/>
      <c r="P261" s="1227"/>
      <c r="Q261" s="1228"/>
      <c r="R261" s="1228"/>
      <c r="S261" s="1228"/>
      <c r="T261" s="1228"/>
      <c r="U261" s="1228"/>
      <c r="V261" s="1228"/>
      <c r="W261" s="1228"/>
      <c r="X261" s="1228"/>
      <c r="Y261" s="1228"/>
      <c r="Z261" s="1228"/>
      <c r="AA261" s="1228"/>
      <c r="AB261" s="1228"/>
      <c r="AC261" s="1228"/>
      <c r="AD261" s="1228"/>
      <c r="AE261" s="1228"/>
      <c r="AF261" s="1228"/>
      <c r="AG261" s="1228"/>
      <c r="AH261" s="1228"/>
      <c r="AI261" s="1228"/>
      <c r="AJ261" s="1228"/>
      <c r="AK261" s="1228"/>
      <c r="AL261" s="1228"/>
      <c r="AM261" s="1228"/>
      <c r="AN261" s="1228"/>
      <c r="AO261" s="1228"/>
      <c r="AP261" s="1228"/>
      <c r="AQ261" s="1228"/>
      <c r="AR261" s="1228"/>
      <c r="AS261" s="1228"/>
      <c r="AT261" s="1228"/>
      <c r="AU261" s="1228"/>
      <c r="AV261" s="1228"/>
    </row>
    <row r="262" spans="1:48" ht="20" customHeight="1">
      <c r="A262" s="1223"/>
      <c r="B262" s="1231"/>
      <c r="C262" s="1232"/>
      <c r="D262" s="1223"/>
      <c r="E262" s="1230"/>
      <c r="F262" s="1225"/>
      <c r="G262" s="1983"/>
      <c r="H262" s="1983"/>
      <c r="I262" s="1983"/>
      <c r="J262" s="1983"/>
      <c r="K262" s="1220"/>
      <c r="L262" s="1226"/>
      <c r="M262" s="1223"/>
      <c r="N262" s="1227"/>
      <c r="O262" s="1227"/>
      <c r="P262" s="1227"/>
      <c r="Q262" s="1228"/>
      <c r="R262" s="1228"/>
      <c r="S262" s="1228"/>
      <c r="T262" s="1228"/>
      <c r="U262" s="1228"/>
      <c r="V262" s="1228"/>
      <c r="W262" s="1228"/>
      <c r="X262" s="1228"/>
      <c r="Y262" s="1228"/>
      <c r="Z262" s="1228"/>
      <c r="AA262" s="1228"/>
      <c r="AB262" s="1228"/>
      <c r="AC262" s="1228"/>
      <c r="AD262" s="1228"/>
      <c r="AE262" s="1228"/>
      <c r="AF262" s="1228"/>
      <c r="AG262" s="1228"/>
      <c r="AH262" s="1228"/>
      <c r="AI262" s="1228"/>
      <c r="AJ262" s="1228"/>
      <c r="AK262" s="1228"/>
      <c r="AL262" s="1228"/>
      <c r="AM262" s="1228"/>
      <c r="AN262" s="1228"/>
      <c r="AO262" s="1228"/>
      <c r="AP262" s="1228"/>
      <c r="AQ262" s="1228"/>
      <c r="AR262" s="1228"/>
      <c r="AS262" s="1228"/>
      <c r="AT262" s="1228"/>
      <c r="AU262" s="1228"/>
      <c r="AV262" s="1228"/>
    </row>
    <row r="263" spans="1:48" ht="20" customHeight="1">
      <c r="A263" s="1223"/>
      <c r="B263" s="1219"/>
      <c r="C263" s="1224"/>
      <c r="D263" s="1223"/>
      <c r="E263" s="1220"/>
      <c r="F263" s="1225"/>
      <c r="G263" s="1983"/>
      <c r="H263" s="1983"/>
      <c r="I263" s="1983"/>
      <c r="J263" s="1983"/>
      <c r="K263" s="1220"/>
      <c r="L263" s="1224"/>
      <c r="M263" s="1223"/>
      <c r="N263" s="1227"/>
      <c r="O263" s="1227"/>
      <c r="P263" s="1227"/>
      <c r="Q263" s="1228"/>
      <c r="R263" s="1228"/>
      <c r="S263" s="1228"/>
      <c r="T263" s="1228"/>
      <c r="U263" s="1228"/>
      <c r="V263" s="1228"/>
      <c r="W263" s="1228"/>
      <c r="X263" s="1228"/>
      <c r="Y263" s="1228"/>
      <c r="Z263" s="1228"/>
      <c r="AA263" s="1228"/>
      <c r="AB263" s="1228"/>
      <c r="AC263" s="1228"/>
      <c r="AD263" s="1228"/>
      <c r="AE263" s="1228"/>
      <c r="AF263" s="1228"/>
      <c r="AG263" s="1228"/>
      <c r="AH263" s="1228"/>
      <c r="AI263" s="1228"/>
      <c r="AJ263" s="1228"/>
      <c r="AK263" s="1228"/>
      <c r="AL263" s="1228"/>
      <c r="AM263" s="1228"/>
      <c r="AN263" s="1228"/>
      <c r="AO263" s="1228"/>
      <c r="AP263" s="1228"/>
      <c r="AQ263" s="1228"/>
      <c r="AR263" s="1228"/>
      <c r="AS263" s="1228"/>
      <c r="AT263" s="1228"/>
      <c r="AU263" s="1228"/>
      <c r="AV263" s="1228"/>
    </row>
    <row r="264" spans="1:48" ht="20" customHeight="1">
      <c r="A264" s="1223"/>
      <c r="B264" s="1219"/>
      <c r="C264" s="1224"/>
      <c r="D264" s="1223"/>
      <c r="E264" s="1220"/>
      <c r="F264" s="1225"/>
      <c r="G264" s="1983"/>
      <c r="H264" s="1983"/>
      <c r="I264" s="1983"/>
      <c r="J264" s="1983"/>
      <c r="K264" s="1220"/>
      <c r="L264" s="1226"/>
      <c r="M264" s="1223"/>
      <c r="N264" s="1227"/>
      <c r="O264" s="1227"/>
      <c r="P264" s="1227"/>
      <c r="Q264" s="1228"/>
      <c r="R264" s="1228"/>
      <c r="S264" s="1228"/>
      <c r="T264" s="1228"/>
      <c r="U264" s="1228"/>
      <c r="V264" s="1228"/>
      <c r="W264" s="1228"/>
      <c r="X264" s="1228"/>
      <c r="Y264" s="1228"/>
      <c r="Z264" s="1228"/>
      <c r="AA264" s="1228"/>
      <c r="AB264" s="1228"/>
      <c r="AC264" s="1228"/>
      <c r="AD264" s="1228"/>
      <c r="AE264" s="1228"/>
      <c r="AF264" s="1228"/>
      <c r="AG264" s="1228"/>
      <c r="AH264" s="1228"/>
      <c r="AI264" s="1228"/>
      <c r="AJ264" s="1228"/>
      <c r="AK264" s="1228"/>
      <c r="AL264" s="1228"/>
      <c r="AM264" s="1228"/>
      <c r="AN264" s="1228"/>
      <c r="AO264" s="1228"/>
      <c r="AP264" s="1228"/>
      <c r="AQ264" s="1228"/>
      <c r="AR264" s="1228"/>
      <c r="AS264" s="1228"/>
      <c r="AT264" s="1228"/>
      <c r="AU264" s="1228"/>
      <c r="AV264" s="1228"/>
    </row>
    <row r="265" spans="1:48" ht="20" customHeight="1">
      <c r="A265" s="1223"/>
      <c r="B265" s="1219"/>
      <c r="C265" s="1224"/>
      <c r="D265" s="1223"/>
      <c r="E265" s="1220"/>
      <c r="F265" s="1225"/>
      <c r="G265" s="1983"/>
      <c r="H265" s="1983"/>
      <c r="I265" s="1983"/>
      <c r="J265" s="1983"/>
      <c r="K265" s="1220"/>
      <c r="L265" s="1226"/>
      <c r="M265" s="1223"/>
      <c r="N265" s="1227"/>
      <c r="O265" s="1227"/>
      <c r="P265" s="1227"/>
      <c r="Q265" s="1228"/>
      <c r="R265" s="1228"/>
      <c r="S265" s="1228"/>
      <c r="T265" s="1228"/>
      <c r="U265" s="1228"/>
      <c r="V265" s="1228"/>
      <c r="W265" s="1228"/>
      <c r="X265" s="1228"/>
      <c r="Y265" s="1228"/>
      <c r="Z265" s="1228"/>
      <c r="AA265" s="1228"/>
      <c r="AB265" s="1228"/>
      <c r="AC265" s="1228"/>
      <c r="AD265" s="1228"/>
      <c r="AE265" s="1228"/>
      <c r="AF265" s="1228"/>
      <c r="AG265" s="1228"/>
      <c r="AH265" s="1228"/>
      <c r="AI265" s="1228"/>
      <c r="AJ265" s="1228"/>
      <c r="AK265" s="1228"/>
      <c r="AL265" s="1228"/>
      <c r="AM265" s="1228"/>
      <c r="AN265" s="1228"/>
      <c r="AO265" s="1228"/>
      <c r="AP265" s="1228"/>
      <c r="AQ265" s="1228"/>
      <c r="AR265" s="1228"/>
      <c r="AS265" s="1228"/>
      <c r="AT265" s="1228"/>
      <c r="AU265" s="1228"/>
      <c r="AV265" s="1228"/>
    </row>
    <row r="266" spans="1:48" ht="20" customHeight="1">
      <c r="A266" s="1223"/>
      <c r="B266" s="1219"/>
      <c r="C266" s="1224"/>
      <c r="D266" s="1223"/>
      <c r="E266" s="1220"/>
      <c r="F266" s="1225"/>
      <c r="G266" s="1983"/>
      <c r="H266" s="1983"/>
      <c r="I266" s="1983"/>
      <c r="J266" s="1983"/>
      <c r="K266" s="1220"/>
      <c r="L266" s="1226"/>
      <c r="M266" s="1223"/>
      <c r="N266" s="1227"/>
      <c r="O266" s="1227"/>
      <c r="P266" s="1227"/>
      <c r="Q266" s="1228"/>
      <c r="R266" s="1228"/>
      <c r="S266" s="1228"/>
      <c r="T266" s="1228"/>
      <c r="U266" s="1228"/>
      <c r="V266" s="1228"/>
      <c r="W266" s="1228"/>
      <c r="X266" s="1228"/>
      <c r="Y266" s="1228"/>
      <c r="Z266" s="1228"/>
      <c r="AA266" s="1228"/>
      <c r="AB266" s="1228"/>
      <c r="AC266" s="1228"/>
      <c r="AD266" s="1228"/>
      <c r="AE266" s="1228"/>
      <c r="AF266" s="1228"/>
      <c r="AG266" s="1228"/>
      <c r="AH266" s="1228"/>
      <c r="AI266" s="1228"/>
      <c r="AJ266" s="1228"/>
      <c r="AK266" s="1228"/>
      <c r="AL266" s="1228"/>
      <c r="AM266" s="1228"/>
      <c r="AN266" s="1228"/>
      <c r="AO266" s="1228"/>
      <c r="AP266" s="1228"/>
      <c r="AQ266" s="1228"/>
      <c r="AR266" s="1228"/>
      <c r="AS266" s="1228"/>
      <c r="AT266" s="1228"/>
      <c r="AU266" s="1228"/>
      <c r="AV266" s="1228"/>
    </row>
    <row r="267" spans="1:48" ht="20" customHeight="1">
      <c r="A267" s="1223"/>
      <c r="B267" s="1231"/>
      <c r="C267" s="1233"/>
      <c r="D267" s="1223"/>
      <c r="E267" s="1230"/>
      <c r="F267" s="1225"/>
      <c r="G267" s="1983"/>
      <c r="H267" s="1983"/>
      <c r="I267" s="1983"/>
      <c r="J267" s="1983"/>
      <c r="K267" s="1220"/>
      <c r="L267" s="1226"/>
      <c r="M267" s="1223"/>
      <c r="N267" s="1227"/>
      <c r="O267" s="1227"/>
      <c r="P267" s="1227"/>
      <c r="Q267" s="1228"/>
      <c r="R267" s="1228"/>
      <c r="S267" s="1228"/>
      <c r="T267" s="1228"/>
      <c r="U267" s="1228"/>
      <c r="V267" s="1228"/>
      <c r="W267" s="1228"/>
      <c r="X267" s="1228"/>
      <c r="Y267" s="1228"/>
      <c r="Z267" s="1228"/>
      <c r="AA267" s="1228"/>
      <c r="AB267" s="1228"/>
      <c r="AC267" s="1228"/>
      <c r="AD267" s="1228"/>
      <c r="AE267" s="1228"/>
      <c r="AF267" s="1228"/>
      <c r="AG267" s="1228"/>
      <c r="AH267" s="1228"/>
      <c r="AI267" s="1228"/>
      <c r="AJ267" s="1228"/>
      <c r="AK267" s="1228"/>
      <c r="AL267" s="1228"/>
      <c r="AM267" s="1228"/>
      <c r="AN267" s="1228"/>
      <c r="AO267" s="1228"/>
      <c r="AP267" s="1228"/>
      <c r="AQ267" s="1228"/>
      <c r="AR267" s="1228"/>
      <c r="AS267" s="1228"/>
      <c r="AT267" s="1228"/>
      <c r="AU267" s="1228"/>
      <c r="AV267" s="1228"/>
    </row>
    <row r="268" spans="1:48" ht="20" customHeight="1">
      <c r="A268" s="1223"/>
      <c r="B268" s="1219"/>
      <c r="C268" s="1224"/>
      <c r="D268" s="1223"/>
      <c r="E268" s="1230"/>
      <c r="F268" s="1225"/>
      <c r="G268" s="1983"/>
      <c r="H268" s="1983"/>
      <c r="I268" s="1983"/>
      <c r="J268" s="1983"/>
      <c r="K268" s="1220"/>
      <c r="L268" s="1224"/>
      <c r="M268" s="1223"/>
      <c r="N268" s="1227"/>
      <c r="O268" s="1227"/>
      <c r="P268" s="1227"/>
      <c r="Q268" s="1228"/>
      <c r="R268" s="1228"/>
      <c r="S268" s="1228"/>
      <c r="T268" s="1228"/>
      <c r="U268" s="1228"/>
      <c r="V268" s="1228"/>
      <c r="W268" s="1228"/>
      <c r="X268" s="1228"/>
      <c r="Y268" s="1228"/>
      <c r="Z268" s="1228"/>
      <c r="AA268" s="1228"/>
      <c r="AB268" s="1228"/>
      <c r="AC268" s="1228"/>
      <c r="AD268" s="1228"/>
      <c r="AE268" s="1228"/>
      <c r="AF268" s="1228"/>
      <c r="AG268" s="1228"/>
      <c r="AH268" s="1228"/>
      <c r="AI268" s="1228"/>
      <c r="AJ268" s="1228"/>
      <c r="AK268" s="1228"/>
      <c r="AL268" s="1228"/>
      <c r="AM268" s="1228"/>
      <c r="AN268" s="1228"/>
      <c r="AO268" s="1228"/>
      <c r="AP268" s="1228"/>
      <c r="AQ268" s="1228"/>
      <c r="AR268" s="1228"/>
      <c r="AS268" s="1228"/>
      <c r="AT268" s="1228"/>
      <c r="AU268" s="1228"/>
      <c r="AV268" s="1228"/>
    </row>
    <row r="269" spans="1:48" ht="20" customHeight="1">
      <c r="A269" s="1223"/>
      <c r="B269" s="1219"/>
      <c r="C269" s="1224"/>
      <c r="D269" s="1223"/>
      <c r="E269" s="1230"/>
      <c r="F269" s="1234"/>
      <c r="G269" s="1983"/>
      <c r="H269" s="1983"/>
      <c r="I269" s="1983"/>
      <c r="J269" s="1983"/>
      <c r="K269" s="1220"/>
      <c r="L269" s="1226"/>
      <c r="M269" s="1223"/>
      <c r="N269" s="1227"/>
      <c r="O269" s="1227"/>
      <c r="P269" s="1227"/>
      <c r="Q269" s="1228"/>
      <c r="R269" s="1228"/>
      <c r="S269" s="1228"/>
      <c r="T269" s="1228"/>
      <c r="U269" s="1228"/>
      <c r="V269" s="1228"/>
      <c r="W269" s="1228"/>
      <c r="X269" s="1228"/>
      <c r="Y269" s="1228"/>
      <c r="Z269" s="1228"/>
      <c r="AA269" s="1228"/>
      <c r="AB269" s="1228"/>
      <c r="AC269" s="1228"/>
      <c r="AD269" s="1228"/>
      <c r="AE269" s="1228"/>
      <c r="AF269" s="1228"/>
      <c r="AG269" s="1228"/>
      <c r="AH269" s="1228"/>
      <c r="AI269" s="1228"/>
      <c r="AJ269" s="1228"/>
      <c r="AK269" s="1228"/>
      <c r="AL269" s="1228"/>
      <c r="AM269" s="1228"/>
      <c r="AN269" s="1228"/>
      <c r="AO269" s="1228"/>
      <c r="AP269" s="1228"/>
      <c r="AQ269" s="1228"/>
      <c r="AR269" s="1228"/>
      <c r="AS269" s="1228"/>
      <c r="AT269" s="1228"/>
      <c r="AU269" s="1228"/>
      <c r="AV269" s="1228"/>
    </row>
    <row r="270" spans="1:48" ht="20" customHeight="1">
      <c r="A270" s="1223"/>
      <c r="B270" s="1219"/>
      <c r="C270" s="1224"/>
      <c r="D270" s="1223"/>
      <c r="E270" s="1230"/>
      <c r="F270" s="1225"/>
      <c r="G270" s="1983"/>
      <c r="H270" s="1983"/>
      <c r="I270" s="1983"/>
      <c r="J270" s="1983"/>
      <c r="K270" s="1220"/>
      <c r="L270" s="1224"/>
      <c r="M270" s="1223"/>
      <c r="N270" s="1227"/>
      <c r="O270" s="1227"/>
      <c r="P270" s="1227"/>
      <c r="Q270" s="1228"/>
      <c r="R270" s="1228"/>
      <c r="S270" s="1228"/>
      <c r="T270" s="1228"/>
      <c r="U270" s="1228"/>
      <c r="V270" s="1228"/>
      <c r="W270" s="1228"/>
      <c r="X270" s="1228"/>
      <c r="Y270" s="1228"/>
      <c r="Z270" s="1228"/>
      <c r="AA270" s="1228"/>
      <c r="AB270" s="1228"/>
      <c r="AC270" s="1228"/>
      <c r="AD270" s="1228"/>
      <c r="AE270" s="1228"/>
      <c r="AF270" s="1228"/>
      <c r="AG270" s="1228"/>
      <c r="AH270" s="1228"/>
      <c r="AI270" s="1228"/>
      <c r="AJ270" s="1228"/>
      <c r="AK270" s="1228"/>
      <c r="AL270" s="1228"/>
      <c r="AM270" s="1228"/>
      <c r="AN270" s="1228"/>
      <c r="AO270" s="1228"/>
      <c r="AP270" s="1228"/>
      <c r="AQ270" s="1228"/>
      <c r="AR270" s="1228"/>
      <c r="AS270" s="1228"/>
      <c r="AT270" s="1228"/>
      <c r="AU270" s="1228"/>
      <c r="AV270" s="1228"/>
    </row>
    <row r="271" spans="1:48" ht="20" customHeight="1">
      <c r="A271" s="1223"/>
      <c r="B271" s="1219"/>
      <c r="C271" s="1224"/>
      <c r="D271" s="1223"/>
      <c r="E271" s="1220"/>
      <c r="F271" s="1225"/>
      <c r="G271" s="1983"/>
      <c r="H271" s="1983"/>
      <c r="I271" s="1983"/>
      <c r="J271" s="1983"/>
      <c r="K271" s="1220"/>
      <c r="L271" s="1226"/>
      <c r="M271" s="1223"/>
      <c r="N271" s="1227"/>
      <c r="O271" s="1227"/>
      <c r="P271" s="1227"/>
      <c r="Q271" s="1228"/>
      <c r="R271" s="1228"/>
      <c r="S271" s="1228"/>
      <c r="T271" s="1228"/>
      <c r="U271" s="1228"/>
      <c r="V271" s="1228"/>
      <c r="W271" s="1228"/>
      <c r="X271" s="1228"/>
      <c r="Y271" s="1228"/>
      <c r="Z271" s="1228"/>
      <c r="AA271" s="1228"/>
      <c r="AB271" s="1228"/>
      <c r="AC271" s="1228"/>
      <c r="AD271" s="1228"/>
      <c r="AE271" s="1228"/>
      <c r="AF271" s="1228"/>
      <c r="AG271" s="1228"/>
      <c r="AH271" s="1228"/>
      <c r="AI271" s="1228"/>
      <c r="AJ271" s="1228"/>
      <c r="AK271" s="1228"/>
      <c r="AL271" s="1228"/>
      <c r="AM271" s="1228"/>
      <c r="AN271" s="1228"/>
      <c r="AO271" s="1228"/>
      <c r="AP271" s="1228"/>
      <c r="AQ271" s="1228"/>
      <c r="AR271" s="1228"/>
      <c r="AS271" s="1228"/>
      <c r="AT271" s="1228"/>
      <c r="AU271" s="1228"/>
      <c r="AV271" s="1228"/>
    </row>
    <row r="272" spans="1:48" ht="20" customHeight="1">
      <c r="A272" s="1223"/>
      <c r="B272" s="1219"/>
      <c r="C272" s="1224"/>
      <c r="D272" s="1223"/>
      <c r="E272" s="1230"/>
      <c r="F272" s="1225"/>
      <c r="G272" s="1983"/>
      <c r="H272" s="1983"/>
      <c r="I272" s="1983"/>
      <c r="J272" s="1983"/>
      <c r="K272" s="1220"/>
      <c r="L272" s="1226"/>
      <c r="M272" s="1223"/>
      <c r="N272" s="1227"/>
      <c r="O272" s="1227"/>
      <c r="P272" s="1227"/>
      <c r="Q272" s="1228"/>
      <c r="R272" s="1228"/>
      <c r="S272" s="1228"/>
      <c r="T272" s="1228"/>
      <c r="U272" s="1228"/>
      <c r="V272" s="1228"/>
      <c r="W272" s="1228"/>
      <c r="X272" s="1228"/>
      <c r="Y272" s="1228"/>
      <c r="Z272" s="1228"/>
      <c r="AA272" s="1228"/>
      <c r="AB272" s="1228"/>
      <c r="AC272" s="1228"/>
      <c r="AD272" s="1228"/>
      <c r="AE272" s="1228"/>
      <c r="AF272" s="1228"/>
      <c r="AG272" s="1228"/>
      <c r="AH272" s="1228"/>
      <c r="AI272" s="1228"/>
      <c r="AJ272" s="1228"/>
      <c r="AK272" s="1228"/>
      <c r="AL272" s="1228"/>
      <c r="AM272" s="1228"/>
      <c r="AN272" s="1228"/>
      <c r="AO272" s="1228"/>
      <c r="AP272" s="1228"/>
      <c r="AQ272" s="1228"/>
      <c r="AR272" s="1228"/>
      <c r="AS272" s="1228"/>
      <c r="AT272" s="1228"/>
      <c r="AU272" s="1228"/>
      <c r="AV272" s="1228"/>
    </row>
    <row r="273" spans="1:48" ht="20" customHeight="1">
      <c r="A273" s="1223"/>
      <c r="B273" s="1219"/>
      <c r="C273" s="1224"/>
      <c r="D273" s="1223"/>
      <c r="E273" s="1230"/>
      <c r="F273" s="1234"/>
      <c r="G273" s="1983"/>
      <c r="H273" s="1983"/>
      <c r="I273" s="1983"/>
      <c r="J273" s="1983"/>
      <c r="K273" s="1220"/>
      <c r="L273" s="1224"/>
      <c r="M273" s="1223"/>
      <c r="N273" s="1227"/>
      <c r="O273" s="1227"/>
      <c r="P273" s="1227"/>
      <c r="Q273" s="1228"/>
      <c r="R273" s="1228"/>
      <c r="S273" s="1228"/>
      <c r="T273" s="1228"/>
      <c r="U273" s="1228"/>
      <c r="V273" s="1228"/>
      <c r="W273" s="1228"/>
      <c r="X273" s="1228"/>
      <c r="Y273" s="1228"/>
      <c r="Z273" s="1228"/>
      <c r="AA273" s="1228"/>
      <c r="AB273" s="1228"/>
      <c r="AC273" s="1228"/>
      <c r="AD273" s="1228"/>
      <c r="AE273" s="1228"/>
      <c r="AF273" s="1228"/>
      <c r="AG273" s="1228"/>
      <c r="AH273" s="1228"/>
      <c r="AI273" s="1228"/>
      <c r="AJ273" s="1228"/>
      <c r="AK273" s="1228"/>
      <c r="AL273" s="1228"/>
      <c r="AM273" s="1228"/>
      <c r="AN273" s="1228"/>
      <c r="AO273" s="1228"/>
      <c r="AP273" s="1228"/>
      <c r="AQ273" s="1228"/>
      <c r="AR273" s="1228"/>
      <c r="AS273" s="1228"/>
      <c r="AT273" s="1228"/>
      <c r="AU273" s="1228"/>
      <c r="AV273" s="1228"/>
    </row>
    <row r="274" spans="1:48" ht="20" customHeight="1">
      <c r="A274" s="1223"/>
      <c r="B274" s="1219"/>
      <c r="C274" s="1224"/>
      <c r="D274" s="1223"/>
      <c r="E274" s="1230"/>
      <c r="F274" s="1234"/>
      <c r="G274" s="1983"/>
      <c r="H274" s="1983"/>
      <c r="I274" s="1983"/>
      <c r="J274" s="1983"/>
      <c r="K274" s="1220"/>
      <c r="L274" s="1224"/>
      <c r="M274" s="1223"/>
      <c r="N274" s="1227"/>
      <c r="O274" s="1227"/>
      <c r="P274" s="1227"/>
      <c r="Q274" s="1228"/>
      <c r="R274" s="1228"/>
      <c r="S274" s="1228"/>
      <c r="T274" s="1228"/>
      <c r="U274" s="1228"/>
      <c r="V274" s="1228"/>
      <c r="W274" s="1228"/>
      <c r="X274" s="1228"/>
      <c r="Y274" s="1228"/>
      <c r="Z274" s="1228"/>
      <c r="AA274" s="1228"/>
      <c r="AB274" s="1228"/>
      <c r="AC274" s="1228"/>
      <c r="AD274" s="1228"/>
      <c r="AE274" s="1228"/>
      <c r="AF274" s="1228"/>
      <c r="AG274" s="1228"/>
      <c r="AH274" s="1228"/>
      <c r="AI274" s="1228"/>
      <c r="AJ274" s="1228"/>
      <c r="AK274" s="1228"/>
      <c r="AL274" s="1228"/>
      <c r="AM274" s="1228"/>
      <c r="AN274" s="1228"/>
      <c r="AO274" s="1228"/>
      <c r="AP274" s="1228"/>
      <c r="AQ274" s="1228"/>
      <c r="AR274" s="1228"/>
      <c r="AS274" s="1228"/>
      <c r="AT274" s="1228"/>
      <c r="AU274" s="1228"/>
      <c r="AV274" s="1228"/>
    </row>
    <row r="275" spans="1:48" ht="20" customHeight="1">
      <c r="A275" s="1223"/>
      <c r="B275" s="1219"/>
      <c r="C275" s="1224"/>
      <c r="D275" s="1223"/>
      <c r="E275" s="1230"/>
      <c r="F275" s="1235"/>
      <c r="G275" s="1983"/>
      <c r="H275" s="1983"/>
      <c r="I275" s="1983"/>
      <c r="J275" s="1983"/>
      <c r="K275" s="1220"/>
      <c r="L275" s="1224"/>
      <c r="M275" s="1223"/>
      <c r="N275" s="1227"/>
      <c r="O275" s="1227"/>
      <c r="P275" s="1227"/>
      <c r="Q275" s="1228"/>
      <c r="R275" s="1228"/>
      <c r="S275" s="1228"/>
      <c r="T275" s="1228"/>
      <c r="U275" s="1228"/>
      <c r="V275" s="1228"/>
      <c r="W275" s="1228"/>
      <c r="X275" s="1228"/>
      <c r="Y275" s="1228"/>
      <c r="Z275" s="1228"/>
      <c r="AA275" s="1228"/>
      <c r="AB275" s="1228"/>
      <c r="AC275" s="1228"/>
      <c r="AD275" s="1228"/>
      <c r="AE275" s="1228"/>
      <c r="AF275" s="1228"/>
      <c r="AG275" s="1228"/>
      <c r="AH275" s="1228"/>
      <c r="AI275" s="1228"/>
      <c r="AJ275" s="1228"/>
      <c r="AK275" s="1228"/>
      <c r="AL275" s="1228"/>
      <c r="AM275" s="1228"/>
      <c r="AN275" s="1228"/>
      <c r="AO275" s="1228"/>
      <c r="AP275" s="1228"/>
      <c r="AQ275" s="1228"/>
      <c r="AR275" s="1228"/>
      <c r="AS275" s="1228"/>
      <c r="AT275" s="1228"/>
      <c r="AU275" s="1228"/>
      <c r="AV275" s="1228"/>
    </row>
    <row r="276" spans="1:48" ht="20" customHeight="1">
      <c r="A276" s="1223"/>
      <c r="B276" s="1219"/>
      <c r="C276" s="1224"/>
      <c r="D276" s="1223"/>
      <c r="E276" s="1230"/>
      <c r="F276" s="1235"/>
      <c r="G276" s="1269"/>
      <c r="H276" s="999"/>
      <c r="I276" s="999"/>
      <c r="J276" s="999"/>
      <c r="K276" s="1236"/>
      <c r="L276" s="1224"/>
      <c r="M276" s="1223"/>
      <c r="N276" s="1227"/>
      <c r="O276" s="1227"/>
      <c r="P276" s="1227"/>
      <c r="Q276" s="1228"/>
      <c r="R276" s="1228"/>
      <c r="S276" s="1228"/>
      <c r="T276" s="1228"/>
      <c r="U276" s="1228"/>
      <c r="V276" s="1228"/>
      <c r="W276" s="1228"/>
      <c r="X276" s="1228"/>
      <c r="Y276" s="1228"/>
      <c r="Z276" s="1228"/>
      <c r="AA276" s="1228"/>
      <c r="AB276" s="1228"/>
      <c r="AC276" s="1228"/>
      <c r="AD276" s="1228"/>
      <c r="AE276" s="1228"/>
      <c r="AF276" s="1228"/>
      <c r="AG276" s="1228"/>
      <c r="AH276" s="1228"/>
      <c r="AI276" s="1228"/>
      <c r="AJ276" s="1228"/>
      <c r="AK276" s="1228"/>
      <c r="AL276" s="1228"/>
      <c r="AM276" s="1228"/>
      <c r="AN276" s="1228"/>
      <c r="AO276" s="1228"/>
      <c r="AP276" s="1228"/>
      <c r="AQ276" s="1228"/>
      <c r="AR276" s="1228"/>
      <c r="AS276" s="1228"/>
      <c r="AT276" s="1228"/>
      <c r="AU276" s="1228"/>
      <c r="AV276" s="1228"/>
    </row>
    <row r="277" spans="1:48" ht="20" customHeight="1">
      <c r="A277" s="1223"/>
      <c r="B277" s="1219"/>
      <c r="C277" s="1224"/>
      <c r="D277" s="1223"/>
      <c r="E277" s="1230"/>
      <c r="F277" s="1235"/>
      <c r="G277" s="1269"/>
      <c r="H277" s="999"/>
      <c r="I277" s="999"/>
      <c r="J277" s="999"/>
      <c r="K277" s="1236"/>
      <c r="L277" s="1224"/>
      <c r="M277" s="1223"/>
      <c r="N277" s="1227"/>
      <c r="O277" s="1227"/>
      <c r="P277" s="1227"/>
      <c r="Q277" s="1228"/>
      <c r="R277" s="1228"/>
      <c r="S277" s="1228"/>
      <c r="T277" s="1228"/>
      <c r="U277" s="1228"/>
      <c r="V277" s="1228"/>
      <c r="W277" s="1228"/>
      <c r="X277" s="1228"/>
      <c r="Y277" s="1228"/>
      <c r="Z277" s="1228"/>
      <c r="AA277" s="1228"/>
      <c r="AB277" s="1228"/>
      <c r="AC277" s="1228"/>
      <c r="AD277" s="1228"/>
      <c r="AE277" s="1228"/>
      <c r="AF277" s="1228"/>
      <c r="AG277" s="1228"/>
      <c r="AH277" s="1228"/>
      <c r="AI277" s="1228"/>
      <c r="AJ277" s="1228"/>
      <c r="AK277" s="1228"/>
      <c r="AL277" s="1228"/>
      <c r="AM277" s="1228"/>
      <c r="AN277" s="1228"/>
      <c r="AO277" s="1228"/>
      <c r="AP277" s="1228"/>
      <c r="AQ277" s="1228"/>
      <c r="AR277" s="1228"/>
      <c r="AS277" s="1228"/>
      <c r="AT277" s="1228"/>
      <c r="AU277" s="1228"/>
      <c r="AV277" s="1228"/>
    </row>
    <row r="278" spans="1:48" ht="20" customHeight="1">
      <c r="A278" s="1223"/>
      <c r="B278" s="1219"/>
      <c r="C278" s="1224"/>
      <c r="D278" s="1223"/>
      <c r="E278" s="1230"/>
      <c r="F278" s="1235"/>
      <c r="G278" s="1269"/>
      <c r="H278" s="999"/>
      <c r="I278" s="999"/>
      <c r="J278" s="999"/>
      <c r="K278" s="1236"/>
      <c r="L278" s="1224"/>
      <c r="M278" s="1223"/>
      <c r="N278" s="1227"/>
      <c r="O278" s="1227"/>
      <c r="P278" s="1227"/>
      <c r="Q278" s="1228"/>
      <c r="R278" s="1228"/>
      <c r="S278" s="1228"/>
      <c r="T278" s="1228"/>
      <c r="U278" s="1228"/>
      <c r="V278" s="1228"/>
      <c r="W278" s="1228"/>
      <c r="X278" s="1228"/>
      <c r="Y278" s="1228"/>
      <c r="Z278" s="1228"/>
      <c r="AA278" s="1228"/>
      <c r="AB278" s="1228"/>
      <c r="AC278" s="1228"/>
      <c r="AD278" s="1228"/>
      <c r="AE278" s="1228"/>
      <c r="AF278" s="1228"/>
      <c r="AG278" s="1228"/>
      <c r="AH278" s="1228"/>
      <c r="AI278" s="1228"/>
      <c r="AJ278" s="1228"/>
      <c r="AK278" s="1228"/>
      <c r="AL278" s="1228"/>
      <c r="AM278" s="1228"/>
      <c r="AN278" s="1228"/>
      <c r="AO278" s="1228"/>
      <c r="AP278" s="1228"/>
      <c r="AQ278" s="1228"/>
      <c r="AR278" s="1228"/>
      <c r="AS278" s="1228"/>
      <c r="AT278" s="1228"/>
      <c r="AU278" s="1228"/>
      <c r="AV278" s="1228"/>
    </row>
    <row r="279" spans="1:48" ht="20" customHeight="1">
      <c r="A279" s="1223"/>
      <c r="B279" s="1219"/>
      <c r="C279" s="1224"/>
      <c r="D279" s="1223"/>
      <c r="E279" s="1230"/>
      <c r="F279" s="1235"/>
      <c r="G279" s="1269"/>
      <c r="H279" s="999"/>
      <c r="I279" s="999"/>
      <c r="J279" s="999"/>
      <c r="K279" s="1236"/>
      <c r="L279" s="1224"/>
      <c r="M279" s="1223"/>
      <c r="N279" s="1227"/>
      <c r="O279" s="1227"/>
      <c r="P279" s="1227"/>
      <c r="Q279" s="1228"/>
      <c r="R279" s="1228"/>
      <c r="S279" s="1228"/>
      <c r="T279" s="1228"/>
      <c r="U279" s="1228"/>
      <c r="V279" s="1228"/>
      <c r="W279" s="1228"/>
      <c r="X279" s="1228"/>
      <c r="Y279" s="1228"/>
      <c r="Z279" s="1228"/>
      <c r="AA279" s="1228"/>
      <c r="AB279" s="1228"/>
      <c r="AC279" s="1228"/>
      <c r="AD279" s="1228"/>
      <c r="AE279" s="1228"/>
      <c r="AF279" s="1228"/>
      <c r="AG279" s="1228"/>
      <c r="AH279" s="1228"/>
      <c r="AI279" s="1228"/>
      <c r="AJ279" s="1228"/>
      <c r="AK279" s="1228"/>
      <c r="AL279" s="1228"/>
      <c r="AM279" s="1228"/>
      <c r="AN279" s="1228"/>
      <c r="AO279" s="1228"/>
      <c r="AP279" s="1228"/>
      <c r="AQ279" s="1228"/>
      <c r="AR279" s="1228"/>
      <c r="AS279" s="1228"/>
      <c r="AT279" s="1228"/>
      <c r="AU279" s="1228"/>
      <c r="AV279" s="1228"/>
    </row>
    <row r="280" spans="1:48" ht="20" customHeight="1">
      <c r="A280" s="1223"/>
      <c r="B280" s="1219"/>
      <c r="C280" s="1224"/>
      <c r="D280" s="1223"/>
      <c r="E280" s="1230"/>
      <c r="F280" s="1235"/>
      <c r="G280" s="1269"/>
      <c r="H280" s="999"/>
      <c r="I280" s="999"/>
      <c r="J280" s="999"/>
      <c r="K280" s="1236"/>
      <c r="L280" s="1224"/>
      <c r="M280" s="1223"/>
      <c r="N280" s="1227"/>
      <c r="O280" s="1227"/>
      <c r="P280" s="1227"/>
      <c r="Q280" s="1228"/>
      <c r="R280" s="1228"/>
      <c r="S280" s="1228"/>
      <c r="T280" s="1228"/>
      <c r="U280" s="1228"/>
      <c r="V280" s="1228"/>
      <c r="W280" s="1228"/>
      <c r="X280" s="1228"/>
      <c r="Y280" s="1228"/>
      <c r="Z280" s="1228"/>
      <c r="AA280" s="1228"/>
      <c r="AB280" s="1228"/>
      <c r="AC280" s="1228"/>
      <c r="AD280" s="1228"/>
      <c r="AE280" s="1228"/>
      <c r="AF280" s="1228"/>
      <c r="AG280" s="1228"/>
      <c r="AH280" s="1228"/>
      <c r="AI280" s="1228"/>
      <c r="AJ280" s="1228"/>
      <c r="AK280" s="1228"/>
      <c r="AL280" s="1228"/>
      <c r="AM280" s="1228"/>
      <c r="AN280" s="1228"/>
      <c r="AO280" s="1228"/>
      <c r="AP280" s="1228"/>
      <c r="AQ280" s="1228"/>
      <c r="AR280" s="1228"/>
      <c r="AS280" s="1228"/>
      <c r="AT280" s="1228"/>
      <c r="AU280" s="1228"/>
      <c r="AV280" s="1228"/>
    </row>
    <row r="281" spans="1:48" ht="20" customHeight="1">
      <c r="A281" s="1223"/>
      <c r="B281" s="1219"/>
      <c r="C281" s="1224"/>
      <c r="D281" s="1223"/>
      <c r="E281" s="1230"/>
      <c r="F281" s="1235"/>
      <c r="G281" s="1269"/>
      <c r="H281" s="999"/>
      <c r="I281" s="999"/>
      <c r="J281" s="999"/>
      <c r="K281" s="1236"/>
      <c r="L281" s="1224"/>
      <c r="M281" s="1223"/>
      <c r="N281" s="1227"/>
      <c r="O281" s="1227"/>
      <c r="P281" s="1227"/>
      <c r="Q281" s="1228"/>
      <c r="R281" s="1228"/>
      <c r="S281" s="1228"/>
      <c r="T281" s="1228"/>
      <c r="U281" s="1228"/>
      <c r="V281" s="1228"/>
      <c r="W281" s="1228"/>
      <c r="X281" s="1228"/>
      <c r="Y281" s="1228"/>
      <c r="Z281" s="1228"/>
      <c r="AA281" s="1228"/>
      <c r="AB281" s="1228"/>
      <c r="AC281" s="1228"/>
      <c r="AD281" s="1228"/>
      <c r="AE281" s="1228"/>
      <c r="AF281" s="1228"/>
      <c r="AG281" s="1228"/>
      <c r="AH281" s="1228"/>
      <c r="AI281" s="1228"/>
      <c r="AJ281" s="1228"/>
      <c r="AK281" s="1228"/>
      <c r="AL281" s="1228"/>
      <c r="AM281" s="1228"/>
      <c r="AN281" s="1228"/>
      <c r="AO281" s="1228"/>
      <c r="AP281" s="1228"/>
      <c r="AQ281" s="1228"/>
      <c r="AR281" s="1228"/>
      <c r="AS281" s="1228"/>
      <c r="AT281" s="1228"/>
      <c r="AU281" s="1228"/>
      <c r="AV281" s="1228"/>
    </row>
    <row r="282" spans="1:48" ht="20" customHeight="1">
      <c r="A282" s="1223"/>
      <c r="B282" s="1219"/>
      <c r="C282" s="1224"/>
      <c r="D282" s="1223"/>
      <c r="E282" s="1230"/>
      <c r="F282" s="1235"/>
      <c r="G282" s="1269"/>
      <c r="H282" s="999"/>
      <c r="I282" s="999"/>
      <c r="J282" s="999"/>
      <c r="K282" s="1236"/>
      <c r="L282" s="1224"/>
      <c r="M282" s="1223"/>
      <c r="N282" s="1227"/>
      <c r="O282" s="1227"/>
      <c r="P282" s="1227"/>
      <c r="Q282" s="1228"/>
      <c r="R282" s="1228"/>
      <c r="S282" s="1228"/>
      <c r="T282" s="1228"/>
      <c r="U282" s="1228"/>
      <c r="V282" s="1228"/>
      <c r="W282" s="1228"/>
      <c r="X282" s="1228"/>
      <c r="Y282" s="1228"/>
      <c r="Z282" s="1228"/>
      <c r="AA282" s="1228"/>
      <c r="AB282" s="1228"/>
      <c r="AC282" s="1228"/>
      <c r="AD282" s="1228"/>
      <c r="AE282" s="1228"/>
      <c r="AF282" s="1228"/>
      <c r="AG282" s="1228"/>
      <c r="AH282" s="1228"/>
      <c r="AI282" s="1228"/>
      <c r="AJ282" s="1228"/>
      <c r="AK282" s="1228"/>
      <c r="AL282" s="1228"/>
      <c r="AM282" s="1228"/>
      <c r="AN282" s="1228"/>
      <c r="AO282" s="1228"/>
      <c r="AP282" s="1228"/>
      <c r="AQ282" s="1228"/>
      <c r="AR282" s="1228"/>
      <c r="AS282" s="1228"/>
      <c r="AT282" s="1228"/>
      <c r="AU282" s="1228"/>
      <c r="AV282" s="1228"/>
    </row>
    <row r="283" spans="1:48" ht="20" customHeight="1">
      <c r="A283" s="1223"/>
      <c r="B283" s="1219"/>
      <c r="C283" s="1224"/>
      <c r="D283" s="1223"/>
      <c r="E283" s="1230"/>
      <c r="F283" s="1235"/>
      <c r="G283" s="1269"/>
      <c r="H283" s="999"/>
      <c r="I283" s="999"/>
      <c r="J283" s="999"/>
      <c r="K283" s="1236"/>
      <c r="L283" s="1224"/>
      <c r="M283" s="1223"/>
      <c r="N283" s="1227"/>
      <c r="O283" s="1227"/>
      <c r="P283" s="1227"/>
      <c r="Q283" s="1228"/>
      <c r="R283" s="1228"/>
      <c r="S283" s="1228"/>
      <c r="T283" s="1228"/>
      <c r="U283" s="1228"/>
      <c r="V283" s="1228"/>
      <c r="W283" s="1228"/>
      <c r="X283" s="1228"/>
      <c r="Y283" s="1228"/>
      <c r="Z283" s="1228"/>
      <c r="AA283" s="1228"/>
      <c r="AB283" s="1228"/>
      <c r="AC283" s="1228"/>
      <c r="AD283" s="1228"/>
      <c r="AE283" s="1228"/>
      <c r="AF283" s="1228"/>
      <c r="AG283" s="1228"/>
      <c r="AH283" s="1228"/>
      <c r="AI283" s="1228"/>
      <c r="AJ283" s="1228"/>
      <c r="AK283" s="1228"/>
      <c r="AL283" s="1228"/>
      <c r="AM283" s="1228"/>
      <c r="AN283" s="1228"/>
      <c r="AO283" s="1228"/>
      <c r="AP283" s="1228"/>
      <c r="AQ283" s="1228"/>
      <c r="AR283" s="1228"/>
      <c r="AS283" s="1228"/>
      <c r="AT283" s="1228"/>
      <c r="AU283" s="1228"/>
      <c r="AV283" s="1228"/>
    </row>
    <row r="284" spans="1:48" ht="20" customHeight="1">
      <c r="A284" s="1223"/>
      <c r="B284" s="1219"/>
      <c r="C284" s="1224"/>
      <c r="D284" s="1223"/>
      <c r="E284" s="1230"/>
      <c r="F284" s="1235"/>
      <c r="G284" s="1269"/>
      <c r="H284" s="999"/>
      <c r="I284" s="999"/>
      <c r="J284" s="999"/>
      <c r="K284" s="1236"/>
      <c r="L284" s="1224"/>
      <c r="M284" s="1223"/>
      <c r="N284" s="1227"/>
      <c r="O284" s="1227"/>
      <c r="P284" s="1227"/>
      <c r="Q284" s="1228"/>
      <c r="R284" s="1228"/>
      <c r="S284" s="1228"/>
      <c r="T284" s="1228"/>
      <c r="U284" s="1228"/>
      <c r="V284" s="1228"/>
      <c r="W284" s="1228"/>
      <c r="X284" s="1228"/>
      <c r="Y284" s="1228"/>
      <c r="Z284" s="1228"/>
      <c r="AA284" s="1228"/>
      <c r="AB284" s="1228"/>
      <c r="AC284" s="1228"/>
      <c r="AD284" s="1228"/>
      <c r="AE284" s="1228"/>
      <c r="AF284" s="1228"/>
      <c r="AG284" s="1228"/>
      <c r="AH284" s="1228"/>
      <c r="AI284" s="1228"/>
      <c r="AJ284" s="1228"/>
      <c r="AK284" s="1228"/>
      <c r="AL284" s="1228"/>
      <c r="AM284" s="1228"/>
      <c r="AN284" s="1228"/>
      <c r="AO284" s="1228"/>
      <c r="AP284" s="1228"/>
      <c r="AQ284" s="1228"/>
      <c r="AR284" s="1228"/>
      <c r="AS284" s="1228"/>
      <c r="AT284" s="1228"/>
      <c r="AU284" s="1228"/>
      <c r="AV284" s="1228"/>
    </row>
    <row r="285" spans="1:48" ht="20" customHeight="1">
      <c r="A285" s="1223"/>
      <c r="B285" s="1219"/>
      <c r="C285" s="1224"/>
      <c r="D285" s="1223"/>
      <c r="E285" s="1230"/>
      <c r="F285" s="1235"/>
      <c r="G285" s="1269"/>
      <c r="H285" s="999"/>
      <c r="I285" s="999"/>
      <c r="J285" s="999"/>
      <c r="K285" s="1236"/>
      <c r="L285" s="1224"/>
      <c r="M285" s="1223"/>
      <c r="N285" s="1227"/>
      <c r="O285" s="1227"/>
      <c r="P285" s="1227"/>
      <c r="Q285" s="1228"/>
      <c r="R285" s="1228"/>
      <c r="S285" s="1228"/>
      <c r="T285" s="1228"/>
      <c r="U285" s="1228"/>
      <c r="V285" s="1228"/>
      <c r="W285" s="1228"/>
      <c r="X285" s="1228"/>
      <c r="Y285" s="1228"/>
      <c r="Z285" s="1228"/>
      <c r="AA285" s="1228"/>
      <c r="AB285" s="1228"/>
      <c r="AC285" s="1228"/>
      <c r="AD285" s="1228"/>
      <c r="AE285" s="1228"/>
      <c r="AF285" s="1228"/>
      <c r="AG285" s="1228"/>
      <c r="AH285" s="1228"/>
      <c r="AI285" s="1228"/>
      <c r="AJ285" s="1228"/>
      <c r="AK285" s="1228"/>
      <c r="AL285" s="1228"/>
      <c r="AM285" s="1228"/>
      <c r="AN285" s="1228"/>
      <c r="AO285" s="1228"/>
      <c r="AP285" s="1228"/>
      <c r="AQ285" s="1228"/>
      <c r="AR285" s="1228"/>
      <c r="AS285" s="1228"/>
      <c r="AT285" s="1228"/>
      <c r="AU285" s="1228"/>
      <c r="AV285" s="1228"/>
    </row>
    <row r="286" spans="1:48" ht="20" customHeight="1">
      <c r="A286" s="1223"/>
      <c r="B286" s="1219"/>
      <c r="C286" s="1224"/>
      <c r="D286" s="1223"/>
      <c r="E286" s="1230"/>
      <c r="F286" s="1235"/>
      <c r="G286" s="1269"/>
      <c r="H286" s="999"/>
      <c r="I286" s="999"/>
      <c r="J286" s="999"/>
      <c r="K286" s="1236"/>
      <c r="L286" s="1224"/>
      <c r="M286" s="1223"/>
      <c r="N286" s="1227"/>
      <c r="O286" s="1227"/>
      <c r="P286" s="1227"/>
      <c r="Q286" s="1228"/>
      <c r="R286" s="1228"/>
      <c r="S286" s="1228"/>
      <c r="T286" s="1228"/>
      <c r="U286" s="1228"/>
      <c r="V286" s="1228"/>
      <c r="W286" s="1228"/>
      <c r="X286" s="1228"/>
      <c r="Y286" s="1228"/>
      <c r="Z286" s="1228"/>
      <c r="AA286" s="1228"/>
      <c r="AB286" s="1228"/>
      <c r="AC286" s="1228"/>
      <c r="AD286" s="1228"/>
      <c r="AE286" s="1228"/>
      <c r="AF286" s="1228"/>
      <c r="AG286" s="1228"/>
      <c r="AH286" s="1228"/>
      <c r="AI286" s="1228"/>
      <c r="AJ286" s="1228"/>
      <c r="AK286" s="1228"/>
      <c r="AL286" s="1228"/>
      <c r="AM286" s="1228"/>
      <c r="AN286" s="1228"/>
      <c r="AO286" s="1228"/>
      <c r="AP286" s="1228"/>
      <c r="AQ286" s="1228"/>
      <c r="AR286" s="1228"/>
      <c r="AS286" s="1228"/>
      <c r="AT286" s="1228"/>
      <c r="AU286" s="1228"/>
      <c r="AV286" s="1228"/>
    </row>
    <row r="287" spans="1:48" ht="20" customHeight="1">
      <c r="A287" s="1223"/>
      <c r="B287" s="1219"/>
      <c r="C287" s="1224"/>
      <c r="D287" s="1223"/>
      <c r="E287" s="1230"/>
      <c r="F287" s="1235"/>
      <c r="G287" s="1269"/>
      <c r="H287" s="999"/>
      <c r="I287" s="999"/>
      <c r="J287" s="999"/>
      <c r="K287" s="1236"/>
      <c r="L287" s="1224"/>
      <c r="M287" s="1223"/>
      <c r="N287" s="1227"/>
      <c r="O287" s="1227"/>
      <c r="P287" s="1227"/>
      <c r="Q287" s="1228"/>
      <c r="R287" s="1228"/>
      <c r="S287" s="1228"/>
      <c r="T287" s="1228"/>
      <c r="U287" s="1228"/>
      <c r="V287" s="1228"/>
      <c r="W287" s="1228"/>
      <c r="X287" s="1228"/>
      <c r="Y287" s="1228"/>
      <c r="Z287" s="1228"/>
      <c r="AA287" s="1228"/>
      <c r="AB287" s="1228"/>
      <c r="AC287" s="1228"/>
      <c r="AD287" s="1228"/>
      <c r="AE287" s="1228"/>
      <c r="AF287" s="1228"/>
      <c r="AG287" s="1228"/>
      <c r="AH287" s="1228"/>
      <c r="AI287" s="1228"/>
      <c r="AJ287" s="1228"/>
      <c r="AK287" s="1228"/>
      <c r="AL287" s="1228"/>
      <c r="AM287" s="1228"/>
      <c r="AN287" s="1228"/>
      <c r="AO287" s="1228"/>
      <c r="AP287" s="1228"/>
      <c r="AQ287" s="1228"/>
      <c r="AR287" s="1228"/>
      <c r="AS287" s="1228"/>
      <c r="AT287" s="1228"/>
      <c r="AU287" s="1228"/>
      <c r="AV287" s="1228"/>
    </row>
    <row r="288" spans="1:48" ht="20" customHeight="1">
      <c r="A288" s="1223"/>
      <c r="B288" s="1219"/>
      <c r="C288" s="1224"/>
      <c r="D288" s="1223"/>
      <c r="E288" s="1230"/>
      <c r="F288" s="1235"/>
      <c r="G288" s="1269"/>
      <c r="H288" s="999"/>
      <c r="I288" s="999"/>
      <c r="J288" s="999"/>
      <c r="K288" s="1236"/>
      <c r="L288" s="1224"/>
      <c r="M288" s="1223"/>
      <c r="N288" s="1227"/>
      <c r="O288" s="1227"/>
      <c r="P288" s="1227"/>
      <c r="Q288" s="1228"/>
      <c r="R288" s="1228"/>
      <c r="S288" s="1228"/>
      <c r="T288" s="1228"/>
      <c r="U288" s="1228"/>
      <c r="V288" s="1228"/>
      <c r="W288" s="1228"/>
      <c r="X288" s="1228"/>
      <c r="Y288" s="1228"/>
      <c r="Z288" s="1228"/>
      <c r="AA288" s="1228"/>
      <c r="AB288" s="1228"/>
      <c r="AC288" s="1228"/>
      <c r="AD288" s="1228"/>
      <c r="AE288" s="1228"/>
      <c r="AF288" s="1228"/>
      <c r="AG288" s="1228"/>
      <c r="AH288" s="1228"/>
      <c r="AI288" s="1228"/>
      <c r="AJ288" s="1228"/>
      <c r="AK288" s="1228"/>
      <c r="AL288" s="1228"/>
      <c r="AM288" s="1228"/>
      <c r="AN288" s="1228"/>
      <c r="AO288" s="1228"/>
      <c r="AP288" s="1228"/>
      <c r="AQ288" s="1228"/>
      <c r="AR288" s="1228"/>
      <c r="AS288" s="1228"/>
      <c r="AT288" s="1228"/>
      <c r="AU288" s="1228"/>
      <c r="AV288" s="1228"/>
    </row>
    <row r="289" spans="1:48" ht="20" customHeight="1">
      <c r="A289" s="1223"/>
      <c r="B289" s="1219"/>
      <c r="C289" s="1224"/>
      <c r="D289" s="1223"/>
      <c r="E289" s="1230"/>
      <c r="F289" s="1235"/>
      <c r="G289" s="1269"/>
      <c r="H289" s="999"/>
      <c r="I289" s="999"/>
      <c r="J289" s="999"/>
      <c r="K289" s="1236"/>
      <c r="L289" s="1224"/>
      <c r="M289" s="1223"/>
      <c r="N289" s="1227"/>
      <c r="O289" s="1227"/>
      <c r="P289" s="1227"/>
      <c r="Q289" s="1228"/>
      <c r="R289" s="1228"/>
      <c r="S289" s="1228"/>
      <c r="T289" s="1228"/>
      <c r="U289" s="1228"/>
      <c r="V289" s="1228"/>
      <c r="W289" s="1228"/>
      <c r="X289" s="1228"/>
      <c r="Y289" s="1228"/>
      <c r="Z289" s="1228"/>
      <c r="AA289" s="1228"/>
      <c r="AB289" s="1228"/>
      <c r="AC289" s="1228"/>
      <c r="AD289" s="1228"/>
      <c r="AE289" s="1228"/>
      <c r="AF289" s="1228"/>
      <c r="AG289" s="1228"/>
      <c r="AH289" s="1228"/>
      <c r="AI289" s="1228"/>
      <c r="AJ289" s="1228"/>
      <c r="AK289" s="1228"/>
      <c r="AL289" s="1228"/>
      <c r="AM289" s="1228"/>
      <c r="AN289" s="1228"/>
      <c r="AO289" s="1228"/>
      <c r="AP289" s="1228"/>
      <c r="AQ289" s="1228"/>
      <c r="AR289" s="1228"/>
      <c r="AS289" s="1228"/>
      <c r="AT289" s="1228"/>
      <c r="AU289" s="1228"/>
      <c r="AV289" s="1228"/>
    </row>
    <row r="290" spans="1:48" ht="20" customHeight="1">
      <c r="A290" s="1223"/>
      <c r="B290" s="1219"/>
      <c r="C290" s="1224"/>
      <c r="D290" s="1223"/>
      <c r="E290" s="1230"/>
      <c r="F290" s="1235"/>
      <c r="G290" s="1269"/>
      <c r="H290" s="999"/>
      <c r="I290" s="999"/>
      <c r="J290" s="999"/>
      <c r="K290" s="1236"/>
      <c r="L290" s="1224"/>
      <c r="M290" s="1223"/>
      <c r="N290" s="1227"/>
      <c r="O290" s="1227"/>
      <c r="P290" s="1227"/>
      <c r="Q290" s="1228"/>
      <c r="R290" s="1228"/>
      <c r="S290" s="1228"/>
      <c r="T290" s="1228"/>
      <c r="U290" s="1228"/>
      <c r="V290" s="1228"/>
      <c r="W290" s="1228"/>
      <c r="X290" s="1228"/>
      <c r="Y290" s="1228"/>
      <c r="Z290" s="1228"/>
      <c r="AA290" s="1228"/>
      <c r="AB290" s="1228"/>
      <c r="AC290" s="1228"/>
      <c r="AD290" s="1228"/>
      <c r="AE290" s="1228"/>
      <c r="AF290" s="1228"/>
      <c r="AG290" s="1228"/>
      <c r="AH290" s="1228"/>
      <c r="AI290" s="1228"/>
      <c r="AJ290" s="1228"/>
      <c r="AK290" s="1228"/>
      <c r="AL290" s="1228"/>
      <c r="AM290" s="1228"/>
      <c r="AN290" s="1228"/>
      <c r="AO290" s="1228"/>
      <c r="AP290" s="1228"/>
      <c r="AQ290" s="1228"/>
      <c r="AR290" s="1228"/>
      <c r="AS290" s="1228"/>
      <c r="AT290" s="1228"/>
      <c r="AU290" s="1228"/>
      <c r="AV290" s="1228"/>
    </row>
    <row r="291" spans="1:48" ht="20" customHeight="1">
      <c r="A291" s="1223"/>
      <c r="B291" s="1219"/>
      <c r="C291" s="1224"/>
      <c r="D291" s="1223"/>
      <c r="E291" s="1230"/>
      <c r="F291" s="1235"/>
      <c r="G291" s="1269"/>
      <c r="H291" s="999"/>
      <c r="I291" s="999"/>
      <c r="J291" s="999"/>
      <c r="K291" s="1236"/>
      <c r="L291" s="1224"/>
      <c r="M291" s="1223"/>
      <c r="N291" s="1227"/>
      <c r="O291" s="1227"/>
      <c r="P291" s="1227"/>
      <c r="Q291" s="1228"/>
      <c r="R291" s="1228"/>
      <c r="S291" s="1228"/>
      <c r="T291" s="1228"/>
      <c r="U291" s="1228"/>
      <c r="V291" s="1228"/>
      <c r="W291" s="1228"/>
      <c r="X291" s="1228"/>
      <c r="Y291" s="1228"/>
      <c r="Z291" s="1228"/>
      <c r="AA291" s="1228"/>
      <c r="AB291" s="1228"/>
      <c r="AC291" s="1228"/>
      <c r="AD291" s="1228"/>
      <c r="AE291" s="1228"/>
      <c r="AF291" s="1228"/>
      <c r="AG291" s="1228"/>
      <c r="AH291" s="1228"/>
      <c r="AI291" s="1228"/>
      <c r="AJ291" s="1228"/>
      <c r="AK291" s="1228"/>
      <c r="AL291" s="1228"/>
      <c r="AM291" s="1228"/>
      <c r="AN291" s="1228"/>
      <c r="AO291" s="1228"/>
      <c r="AP291" s="1228"/>
      <c r="AQ291" s="1228"/>
      <c r="AR291" s="1228"/>
      <c r="AS291" s="1228"/>
      <c r="AT291" s="1228"/>
      <c r="AU291" s="1228"/>
      <c r="AV291" s="1228"/>
    </row>
    <row r="292" spans="1:48" ht="20" customHeight="1">
      <c r="A292" s="1223"/>
      <c r="B292" s="1219"/>
      <c r="C292" s="1224"/>
      <c r="D292" s="1223"/>
      <c r="E292" s="1230"/>
      <c r="F292" s="1235"/>
      <c r="G292" s="1269"/>
      <c r="H292" s="999"/>
      <c r="I292" s="999"/>
      <c r="J292" s="999"/>
      <c r="K292" s="1236"/>
      <c r="L292" s="1224"/>
      <c r="M292" s="1223"/>
      <c r="N292" s="1227"/>
      <c r="O292" s="1227"/>
      <c r="P292" s="1227"/>
      <c r="Q292" s="1228"/>
      <c r="R292" s="1228"/>
      <c r="S292" s="1228"/>
      <c r="T292" s="1228"/>
      <c r="U292" s="1228"/>
      <c r="V292" s="1228"/>
      <c r="W292" s="1228"/>
      <c r="X292" s="1228"/>
      <c r="Y292" s="1228"/>
      <c r="Z292" s="1228"/>
      <c r="AA292" s="1228"/>
      <c r="AB292" s="1228"/>
      <c r="AC292" s="1228"/>
      <c r="AD292" s="1228"/>
      <c r="AE292" s="1228"/>
      <c r="AF292" s="1228"/>
      <c r="AG292" s="1228"/>
      <c r="AH292" s="1228"/>
      <c r="AI292" s="1228"/>
      <c r="AJ292" s="1228"/>
      <c r="AK292" s="1228"/>
      <c r="AL292" s="1228"/>
      <c r="AM292" s="1228"/>
      <c r="AN292" s="1228"/>
      <c r="AO292" s="1228"/>
      <c r="AP292" s="1228"/>
      <c r="AQ292" s="1228"/>
      <c r="AR292" s="1228"/>
      <c r="AS292" s="1228"/>
      <c r="AT292" s="1228"/>
      <c r="AU292" s="1228"/>
      <c r="AV292" s="1228"/>
    </row>
    <row r="293" spans="1:48" ht="20" customHeight="1">
      <c r="A293" s="1223"/>
      <c r="B293" s="1219"/>
      <c r="C293" s="1224"/>
      <c r="D293" s="1223"/>
      <c r="E293" s="1230"/>
      <c r="F293" s="1235"/>
      <c r="G293" s="1269"/>
      <c r="H293" s="999"/>
      <c r="I293" s="999"/>
      <c r="J293" s="999"/>
      <c r="K293" s="1236"/>
      <c r="L293" s="1224"/>
      <c r="M293" s="1223"/>
      <c r="N293" s="1227"/>
      <c r="O293" s="1227"/>
      <c r="P293" s="1227"/>
      <c r="Q293" s="1228"/>
      <c r="R293" s="1228"/>
      <c r="S293" s="1228"/>
      <c r="T293" s="1228"/>
      <c r="U293" s="1228"/>
      <c r="V293" s="1228"/>
      <c r="W293" s="1228"/>
      <c r="X293" s="1228"/>
      <c r="Y293" s="1228"/>
      <c r="Z293" s="1228"/>
      <c r="AA293" s="1228"/>
      <c r="AB293" s="1228"/>
      <c r="AC293" s="1228"/>
      <c r="AD293" s="1228"/>
      <c r="AE293" s="1228"/>
      <c r="AF293" s="1228"/>
      <c r="AG293" s="1228"/>
      <c r="AH293" s="1228"/>
      <c r="AI293" s="1228"/>
      <c r="AJ293" s="1228"/>
      <c r="AK293" s="1228"/>
      <c r="AL293" s="1228"/>
      <c r="AM293" s="1228"/>
      <c r="AN293" s="1228"/>
      <c r="AO293" s="1228"/>
      <c r="AP293" s="1228"/>
      <c r="AQ293" s="1228"/>
      <c r="AR293" s="1228"/>
      <c r="AS293" s="1228"/>
      <c r="AT293" s="1228"/>
      <c r="AU293" s="1228"/>
      <c r="AV293" s="1228"/>
    </row>
    <row r="294" spans="1:48" ht="20" customHeight="1">
      <c r="A294" s="1223"/>
      <c r="B294" s="1219"/>
      <c r="C294" s="1224"/>
      <c r="D294" s="1223"/>
      <c r="E294" s="1230"/>
      <c r="F294" s="1235"/>
      <c r="G294" s="1269"/>
      <c r="H294" s="999"/>
      <c r="I294" s="999"/>
      <c r="J294" s="999"/>
      <c r="K294" s="1236"/>
      <c r="L294" s="1224"/>
      <c r="M294" s="1223"/>
      <c r="N294" s="1227"/>
      <c r="O294" s="1227"/>
      <c r="P294" s="1227"/>
      <c r="Q294" s="1228"/>
      <c r="R294" s="1228"/>
      <c r="S294" s="1228"/>
      <c r="T294" s="1228"/>
      <c r="U294" s="1228"/>
      <c r="V294" s="1228"/>
      <c r="W294" s="1228"/>
      <c r="X294" s="1228"/>
      <c r="Y294" s="1228"/>
      <c r="Z294" s="1228"/>
      <c r="AA294" s="1228"/>
      <c r="AB294" s="1228"/>
      <c r="AC294" s="1228"/>
      <c r="AD294" s="1228"/>
      <c r="AE294" s="1228"/>
      <c r="AF294" s="1228"/>
      <c r="AG294" s="1228"/>
      <c r="AH294" s="1228"/>
      <c r="AI294" s="1228"/>
      <c r="AJ294" s="1228"/>
      <c r="AK294" s="1228"/>
      <c r="AL294" s="1228"/>
      <c r="AM294" s="1228"/>
      <c r="AN294" s="1228"/>
      <c r="AO294" s="1228"/>
      <c r="AP294" s="1228"/>
      <c r="AQ294" s="1228"/>
      <c r="AR294" s="1228"/>
      <c r="AS294" s="1228"/>
      <c r="AT294" s="1228"/>
      <c r="AU294" s="1228"/>
      <c r="AV294" s="1228"/>
    </row>
    <row r="295" spans="1:48" ht="20" customHeight="1">
      <c r="A295" s="1223"/>
      <c r="B295" s="1219"/>
      <c r="C295" s="1224"/>
      <c r="D295" s="1223"/>
      <c r="E295" s="1230"/>
      <c r="F295" s="1235"/>
      <c r="G295" s="1269"/>
      <c r="H295" s="999"/>
      <c r="I295" s="999"/>
      <c r="J295" s="999"/>
      <c r="K295" s="1236"/>
      <c r="L295" s="1224"/>
      <c r="M295" s="1223"/>
      <c r="N295" s="1227"/>
      <c r="O295" s="1227"/>
      <c r="P295" s="1227"/>
      <c r="Q295" s="1228"/>
      <c r="R295" s="1228"/>
      <c r="S295" s="1228"/>
      <c r="T295" s="1228"/>
      <c r="U295" s="1228"/>
      <c r="V295" s="1228"/>
      <c r="W295" s="1228"/>
      <c r="X295" s="1228"/>
      <c r="Y295" s="1228"/>
      <c r="Z295" s="1228"/>
      <c r="AA295" s="1228"/>
      <c r="AB295" s="1228"/>
      <c r="AC295" s="1228"/>
      <c r="AD295" s="1228"/>
      <c r="AE295" s="1228"/>
      <c r="AF295" s="1228"/>
      <c r="AG295" s="1228"/>
      <c r="AH295" s="1228"/>
      <c r="AI295" s="1228"/>
      <c r="AJ295" s="1228"/>
      <c r="AK295" s="1228"/>
      <c r="AL295" s="1228"/>
      <c r="AM295" s="1228"/>
      <c r="AN295" s="1228"/>
      <c r="AO295" s="1228"/>
      <c r="AP295" s="1228"/>
      <c r="AQ295" s="1228"/>
      <c r="AR295" s="1228"/>
      <c r="AS295" s="1228"/>
      <c r="AT295" s="1228"/>
      <c r="AU295" s="1228"/>
      <c r="AV295" s="1228"/>
    </row>
    <row r="296" spans="1:48" ht="20" customHeight="1">
      <c r="A296" s="1223"/>
      <c r="B296" s="1219"/>
      <c r="C296" s="1224"/>
      <c r="D296" s="1223"/>
      <c r="E296" s="1230"/>
      <c r="F296" s="1235"/>
      <c r="G296" s="1269"/>
      <c r="H296" s="999"/>
      <c r="I296" s="999"/>
      <c r="J296" s="999"/>
      <c r="K296" s="1236"/>
      <c r="L296" s="1224"/>
      <c r="M296" s="1223"/>
      <c r="N296" s="1227"/>
      <c r="O296" s="1227"/>
      <c r="P296" s="1227"/>
      <c r="Q296" s="1228"/>
      <c r="R296" s="1228"/>
      <c r="S296" s="1228"/>
      <c r="T296" s="1228"/>
      <c r="U296" s="1228"/>
      <c r="V296" s="1228"/>
      <c r="W296" s="1228"/>
      <c r="X296" s="1228"/>
      <c r="Y296" s="1228"/>
      <c r="Z296" s="1228"/>
      <c r="AA296" s="1228"/>
      <c r="AB296" s="1228"/>
      <c r="AC296" s="1228"/>
      <c r="AD296" s="1228"/>
      <c r="AE296" s="1228"/>
      <c r="AF296" s="1228"/>
      <c r="AG296" s="1228"/>
      <c r="AH296" s="1228"/>
      <c r="AI296" s="1228"/>
      <c r="AJ296" s="1228"/>
      <c r="AK296" s="1228"/>
      <c r="AL296" s="1228"/>
      <c r="AM296" s="1228"/>
      <c r="AN296" s="1228"/>
      <c r="AO296" s="1228"/>
      <c r="AP296" s="1228"/>
      <c r="AQ296" s="1228"/>
      <c r="AR296" s="1228"/>
      <c r="AS296" s="1228"/>
      <c r="AT296" s="1228"/>
      <c r="AU296" s="1228"/>
      <c r="AV296" s="1228"/>
    </row>
    <row r="297" spans="1:48" ht="20" customHeight="1">
      <c r="A297" s="1223"/>
      <c r="B297" s="1219"/>
      <c r="C297" s="1224"/>
      <c r="D297" s="1223"/>
      <c r="E297" s="1230"/>
      <c r="F297" s="1235"/>
      <c r="G297" s="1269"/>
      <c r="H297" s="999"/>
      <c r="I297" s="999"/>
      <c r="J297" s="999"/>
      <c r="K297" s="1236"/>
      <c r="L297" s="1224"/>
      <c r="M297" s="1223"/>
      <c r="N297" s="1227"/>
      <c r="O297" s="1227"/>
      <c r="P297" s="1227"/>
      <c r="Q297" s="1228"/>
      <c r="R297" s="1228"/>
      <c r="S297" s="1228"/>
      <c r="T297" s="1228"/>
      <c r="U297" s="1228"/>
      <c r="V297" s="1228"/>
      <c r="W297" s="1228"/>
      <c r="X297" s="1228"/>
      <c r="Y297" s="1228"/>
      <c r="Z297" s="1228"/>
      <c r="AA297" s="1228"/>
      <c r="AB297" s="1228"/>
      <c r="AC297" s="1228"/>
      <c r="AD297" s="1228"/>
      <c r="AE297" s="1228"/>
      <c r="AF297" s="1228"/>
      <c r="AG297" s="1228"/>
      <c r="AH297" s="1228"/>
      <c r="AI297" s="1228"/>
      <c r="AJ297" s="1228"/>
      <c r="AK297" s="1228"/>
      <c r="AL297" s="1228"/>
      <c r="AM297" s="1228"/>
      <c r="AN297" s="1228"/>
      <c r="AO297" s="1228"/>
      <c r="AP297" s="1228"/>
      <c r="AQ297" s="1228"/>
      <c r="AR297" s="1228"/>
      <c r="AS297" s="1228"/>
      <c r="AT297" s="1228"/>
      <c r="AU297" s="1228"/>
      <c r="AV297" s="1228"/>
    </row>
    <row r="298" spans="1:48" ht="20" customHeight="1">
      <c r="A298" s="1223"/>
      <c r="B298" s="1219"/>
      <c r="C298" s="1224"/>
      <c r="D298" s="1223"/>
      <c r="E298" s="1230"/>
      <c r="F298" s="1235"/>
      <c r="G298" s="1269"/>
      <c r="H298" s="999"/>
      <c r="I298" s="999"/>
      <c r="J298" s="999"/>
      <c r="K298" s="1236"/>
      <c r="L298" s="1224"/>
      <c r="M298" s="1223"/>
      <c r="N298" s="1227"/>
      <c r="O298" s="1227"/>
      <c r="P298" s="1227"/>
      <c r="Q298" s="1228"/>
      <c r="R298" s="1228"/>
      <c r="S298" s="1228"/>
      <c r="T298" s="1228"/>
      <c r="U298" s="1228"/>
      <c r="V298" s="1228"/>
      <c r="W298" s="1228"/>
      <c r="X298" s="1228"/>
      <c r="Y298" s="1228"/>
      <c r="Z298" s="1228"/>
      <c r="AA298" s="1228"/>
      <c r="AB298" s="1228"/>
      <c r="AC298" s="1228"/>
      <c r="AD298" s="1228"/>
      <c r="AE298" s="1228"/>
      <c r="AF298" s="1228"/>
      <c r="AG298" s="1228"/>
      <c r="AH298" s="1228"/>
      <c r="AI298" s="1228"/>
      <c r="AJ298" s="1228"/>
      <c r="AK298" s="1228"/>
      <c r="AL298" s="1228"/>
      <c r="AM298" s="1228"/>
      <c r="AN298" s="1228"/>
      <c r="AO298" s="1228"/>
      <c r="AP298" s="1228"/>
      <c r="AQ298" s="1228"/>
      <c r="AR298" s="1228"/>
      <c r="AS298" s="1228"/>
      <c r="AT298" s="1228"/>
      <c r="AU298" s="1228"/>
      <c r="AV298" s="1228"/>
    </row>
    <row r="299" spans="1:48" ht="20" customHeight="1">
      <c r="A299" s="1223"/>
      <c r="B299" s="1219"/>
      <c r="C299" s="1224"/>
      <c r="D299" s="1223"/>
      <c r="E299" s="1230"/>
      <c r="F299" s="1235"/>
      <c r="G299" s="1269"/>
      <c r="H299" s="999"/>
      <c r="I299" s="999"/>
      <c r="J299" s="999"/>
      <c r="K299" s="1236"/>
      <c r="L299" s="1224"/>
      <c r="M299" s="1223"/>
      <c r="N299" s="1227"/>
      <c r="O299" s="1227"/>
      <c r="P299" s="1227"/>
      <c r="Q299" s="1228"/>
      <c r="R299" s="1228"/>
      <c r="S299" s="1228"/>
      <c r="T299" s="1228"/>
      <c r="U299" s="1228"/>
      <c r="V299" s="1228"/>
      <c r="W299" s="1228"/>
      <c r="X299" s="1228"/>
      <c r="Y299" s="1228"/>
      <c r="Z299" s="1228"/>
      <c r="AA299" s="1228"/>
      <c r="AB299" s="1228"/>
      <c r="AC299" s="1228"/>
      <c r="AD299" s="1228"/>
      <c r="AE299" s="1228"/>
      <c r="AF299" s="1228"/>
      <c r="AG299" s="1228"/>
      <c r="AH299" s="1228"/>
      <c r="AI299" s="1228"/>
      <c r="AJ299" s="1228"/>
      <c r="AK299" s="1228"/>
      <c r="AL299" s="1228"/>
      <c r="AM299" s="1228"/>
      <c r="AN299" s="1228"/>
      <c r="AO299" s="1228"/>
      <c r="AP299" s="1228"/>
      <c r="AQ299" s="1228"/>
      <c r="AR299" s="1228"/>
      <c r="AS299" s="1228"/>
      <c r="AT299" s="1228"/>
      <c r="AU299" s="1228"/>
      <c r="AV299" s="1228"/>
    </row>
    <row r="300" spans="1:48" ht="20" customHeight="1">
      <c r="A300" s="1223"/>
      <c r="B300" s="1219"/>
      <c r="C300" s="1224"/>
      <c r="D300" s="1223"/>
      <c r="E300" s="1230"/>
      <c r="F300" s="1235"/>
      <c r="G300" s="1269"/>
      <c r="H300" s="999"/>
      <c r="I300" s="999"/>
      <c r="J300" s="999"/>
      <c r="K300" s="1236"/>
      <c r="L300" s="1224"/>
      <c r="M300" s="1223"/>
      <c r="N300" s="1227"/>
      <c r="O300" s="1227"/>
      <c r="P300" s="1227"/>
      <c r="Q300" s="1228"/>
      <c r="R300" s="1228"/>
      <c r="S300" s="1228"/>
      <c r="T300" s="1228"/>
      <c r="U300" s="1228"/>
      <c r="V300" s="1228"/>
      <c r="W300" s="1228"/>
      <c r="X300" s="1228"/>
      <c r="Y300" s="1228"/>
      <c r="Z300" s="1228"/>
      <c r="AA300" s="1228"/>
      <c r="AB300" s="1228"/>
      <c r="AC300" s="1228"/>
      <c r="AD300" s="1228"/>
      <c r="AE300" s="1228"/>
      <c r="AF300" s="1228"/>
      <c r="AG300" s="1228"/>
      <c r="AH300" s="1228"/>
      <c r="AI300" s="1228"/>
      <c r="AJ300" s="1228"/>
      <c r="AK300" s="1228"/>
      <c r="AL300" s="1228"/>
      <c r="AM300" s="1228"/>
      <c r="AN300" s="1228"/>
      <c r="AO300" s="1228"/>
      <c r="AP300" s="1228"/>
      <c r="AQ300" s="1228"/>
      <c r="AR300" s="1228"/>
      <c r="AS300" s="1228"/>
      <c r="AT300" s="1228"/>
      <c r="AU300" s="1228"/>
      <c r="AV300" s="1228"/>
    </row>
    <row r="301" spans="1:48">
      <c r="A301" s="1228"/>
      <c r="B301" s="1237"/>
      <c r="C301" s="1237"/>
      <c r="D301" s="1228"/>
      <c r="E301" s="1237"/>
      <c r="F301" s="1228"/>
      <c r="K301" s="1237"/>
      <c r="L301" s="1237"/>
      <c r="M301" s="1228"/>
      <c r="N301" s="1228"/>
      <c r="O301" s="1228"/>
      <c r="P301" s="1228"/>
      <c r="Q301" s="1228"/>
      <c r="R301" s="1228"/>
      <c r="S301" s="1228"/>
      <c r="T301" s="1228"/>
      <c r="U301" s="1228"/>
      <c r="V301" s="1228"/>
      <c r="W301" s="1228"/>
      <c r="X301" s="1228"/>
      <c r="Y301" s="1228"/>
      <c r="Z301" s="1228"/>
      <c r="AA301" s="1228"/>
      <c r="AB301" s="1228"/>
      <c r="AC301" s="1228"/>
      <c r="AD301" s="1228"/>
      <c r="AE301" s="1228"/>
      <c r="AF301" s="1228"/>
      <c r="AG301" s="1228"/>
      <c r="AH301" s="1228"/>
      <c r="AI301" s="1228"/>
      <c r="AJ301" s="1228"/>
      <c r="AK301" s="1228"/>
      <c r="AL301" s="1228"/>
      <c r="AM301" s="1228"/>
      <c r="AN301" s="1228"/>
      <c r="AO301" s="1228"/>
      <c r="AP301" s="1228"/>
      <c r="AQ301" s="1228"/>
      <c r="AR301" s="1228"/>
      <c r="AS301" s="1228"/>
      <c r="AT301" s="1228"/>
      <c r="AU301" s="1228"/>
      <c r="AV301" s="1228"/>
    </row>
    <row r="302" spans="1:48">
      <c r="A302" s="1228"/>
      <c r="B302" s="1237"/>
      <c r="C302" s="1237"/>
      <c r="D302" s="1228"/>
      <c r="E302" s="1237"/>
      <c r="F302" s="1228"/>
      <c r="K302" s="1237"/>
      <c r="L302" s="1237"/>
      <c r="M302" s="1228"/>
      <c r="N302" s="1228"/>
      <c r="O302" s="1228"/>
      <c r="P302" s="1228"/>
      <c r="Q302" s="1228"/>
      <c r="R302" s="1228"/>
      <c r="S302" s="1228"/>
      <c r="T302" s="1228"/>
      <c r="U302" s="1228"/>
      <c r="V302" s="1228"/>
      <c r="W302" s="1228"/>
      <c r="X302" s="1228"/>
      <c r="Y302" s="1228"/>
      <c r="Z302" s="1228"/>
      <c r="AA302" s="1228"/>
      <c r="AB302" s="1228"/>
      <c r="AC302" s="1228"/>
      <c r="AD302" s="1228"/>
      <c r="AE302" s="1228"/>
      <c r="AF302" s="1228"/>
      <c r="AG302" s="1228"/>
      <c r="AH302" s="1228"/>
      <c r="AI302" s="1228"/>
      <c r="AJ302" s="1228"/>
      <c r="AK302" s="1228"/>
      <c r="AL302" s="1228"/>
      <c r="AM302" s="1228"/>
      <c r="AN302" s="1228"/>
      <c r="AO302" s="1228"/>
      <c r="AP302" s="1228"/>
      <c r="AQ302" s="1228"/>
      <c r="AR302" s="1228"/>
      <c r="AS302" s="1228"/>
      <c r="AT302" s="1228"/>
      <c r="AU302" s="1228"/>
      <c r="AV302" s="1228"/>
    </row>
    <row r="303" spans="1:48">
      <c r="A303" s="1228"/>
      <c r="B303" s="1237"/>
      <c r="C303" s="1237"/>
      <c r="D303" s="1228"/>
      <c r="E303" s="1237"/>
      <c r="F303" s="1228"/>
      <c r="K303" s="1237"/>
      <c r="L303" s="1237"/>
      <c r="M303" s="1228"/>
      <c r="N303" s="1228"/>
      <c r="O303" s="1228"/>
      <c r="P303" s="1228"/>
      <c r="Q303" s="1228"/>
      <c r="R303" s="1228"/>
      <c r="S303" s="1228"/>
      <c r="T303" s="1228"/>
      <c r="U303" s="1228"/>
      <c r="V303" s="1228"/>
      <c r="W303" s="1228"/>
      <c r="X303" s="1228"/>
      <c r="Y303" s="1228"/>
      <c r="Z303" s="1228"/>
      <c r="AA303" s="1228"/>
      <c r="AB303" s="1228"/>
      <c r="AC303" s="1228"/>
      <c r="AD303" s="1228"/>
      <c r="AE303" s="1228"/>
      <c r="AF303" s="1228"/>
      <c r="AG303" s="1228"/>
      <c r="AH303" s="1228"/>
      <c r="AI303" s="1228"/>
      <c r="AJ303" s="1228"/>
      <c r="AK303" s="1228"/>
      <c r="AL303" s="1228"/>
      <c r="AM303" s="1228"/>
      <c r="AN303" s="1228"/>
      <c r="AO303" s="1228"/>
      <c r="AP303" s="1228"/>
      <c r="AQ303" s="1228"/>
      <c r="AR303" s="1228"/>
      <c r="AS303" s="1228"/>
      <c r="AT303" s="1228"/>
      <c r="AU303" s="1228"/>
      <c r="AV303" s="1228"/>
    </row>
    <row r="304" spans="1:48">
      <c r="A304" s="1228"/>
      <c r="B304" s="1237"/>
      <c r="C304" s="1237"/>
      <c r="D304" s="1228"/>
      <c r="E304" s="1237"/>
      <c r="F304" s="1228"/>
      <c r="K304" s="1237"/>
      <c r="L304" s="1237"/>
      <c r="M304" s="1228"/>
      <c r="N304" s="1228"/>
      <c r="O304" s="1228"/>
      <c r="P304" s="1228"/>
      <c r="Q304" s="1228"/>
      <c r="R304" s="1228"/>
      <c r="S304" s="1228"/>
      <c r="T304" s="1228"/>
      <c r="U304" s="1228"/>
      <c r="V304" s="1228"/>
      <c r="W304" s="1228"/>
      <c r="X304" s="1228"/>
      <c r="Y304" s="1228"/>
      <c r="Z304" s="1228"/>
      <c r="AA304" s="1228"/>
      <c r="AB304" s="1228"/>
      <c r="AC304" s="1228"/>
      <c r="AD304" s="1228"/>
      <c r="AE304" s="1228"/>
      <c r="AF304" s="1228"/>
      <c r="AG304" s="1228"/>
      <c r="AH304" s="1228"/>
      <c r="AI304" s="1228"/>
      <c r="AJ304" s="1228"/>
      <c r="AK304" s="1228"/>
      <c r="AL304" s="1228"/>
      <c r="AM304" s="1228"/>
      <c r="AN304" s="1228"/>
      <c r="AO304" s="1228"/>
      <c r="AP304" s="1228"/>
      <c r="AQ304" s="1228"/>
      <c r="AR304" s="1228"/>
      <c r="AS304" s="1228"/>
      <c r="AT304" s="1228"/>
      <c r="AU304" s="1228"/>
      <c r="AV304" s="1228"/>
    </row>
    <row r="305" spans="1:48">
      <c r="A305" s="1228"/>
      <c r="B305" s="1237"/>
      <c r="C305" s="1237"/>
      <c r="D305" s="1228"/>
      <c r="E305" s="1237"/>
      <c r="F305" s="1228"/>
      <c r="K305" s="1237"/>
      <c r="L305" s="1237"/>
      <c r="M305" s="1228"/>
      <c r="N305" s="1228"/>
      <c r="O305" s="1228"/>
      <c r="P305" s="1228"/>
      <c r="Q305" s="1228"/>
      <c r="R305" s="1228"/>
      <c r="S305" s="1228"/>
      <c r="T305" s="1228"/>
      <c r="U305" s="1228"/>
      <c r="V305" s="1228"/>
      <c r="W305" s="1228"/>
      <c r="X305" s="1228"/>
      <c r="Y305" s="1228"/>
      <c r="Z305" s="1228"/>
      <c r="AA305" s="1228"/>
      <c r="AB305" s="1228"/>
      <c r="AC305" s="1228"/>
      <c r="AD305" s="1228"/>
      <c r="AE305" s="1228"/>
      <c r="AF305" s="1228"/>
      <c r="AG305" s="1228"/>
      <c r="AH305" s="1228"/>
      <c r="AI305" s="1228"/>
      <c r="AJ305" s="1228"/>
      <c r="AK305" s="1228"/>
      <c r="AL305" s="1228"/>
      <c r="AM305" s="1228"/>
      <c r="AN305" s="1228"/>
      <c r="AO305" s="1228"/>
      <c r="AP305" s="1228"/>
      <c r="AQ305" s="1228"/>
      <c r="AR305" s="1228"/>
      <c r="AS305" s="1228"/>
      <c r="AT305" s="1228"/>
      <c r="AU305" s="1228"/>
      <c r="AV305" s="1228"/>
    </row>
    <row r="306" spans="1:48">
      <c r="A306" s="1228"/>
      <c r="B306" s="1237"/>
      <c r="C306" s="1237"/>
      <c r="D306" s="1228"/>
      <c r="E306" s="1237"/>
      <c r="F306" s="1228"/>
      <c r="K306" s="1237"/>
      <c r="L306" s="1237"/>
      <c r="M306" s="1228"/>
      <c r="N306" s="1228"/>
      <c r="O306" s="1228"/>
      <c r="P306" s="1228"/>
      <c r="Q306" s="1228"/>
      <c r="R306" s="1228"/>
      <c r="S306" s="1228"/>
      <c r="T306" s="1228"/>
      <c r="U306" s="1228"/>
      <c r="V306" s="1228"/>
      <c r="W306" s="1228"/>
      <c r="X306" s="1228"/>
      <c r="Y306" s="1228"/>
      <c r="Z306" s="1228"/>
      <c r="AA306" s="1228"/>
      <c r="AB306" s="1228"/>
      <c r="AC306" s="1228"/>
      <c r="AD306" s="1228"/>
      <c r="AE306" s="1228"/>
      <c r="AF306" s="1228"/>
      <c r="AG306" s="1228"/>
      <c r="AH306" s="1228"/>
      <c r="AI306" s="1228"/>
      <c r="AJ306" s="1228"/>
      <c r="AK306" s="1228"/>
      <c r="AL306" s="1228"/>
      <c r="AM306" s="1228"/>
      <c r="AN306" s="1228"/>
      <c r="AO306" s="1228"/>
      <c r="AP306" s="1228"/>
      <c r="AQ306" s="1228"/>
      <c r="AR306" s="1228"/>
      <c r="AS306" s="1228"/>
      <c r="AT306" s="1228"/>
      <c r="AU306" s="1228"/>
      <c r="AV306" s="1228"/>
    </row>
    <row r="307" spans="1:48">
      <c r="A307" s="1228"/>
      <c r="B307" s="1237"/>
      <c r="C307" s="1237"/>
      <c r="D307" s="1228"/>
      <c r="E307" s="1237"/>
      <c r="F307" s="1228"/>
      <c r="K307" s="1237"/>
      <c r="L307" s="1237"/>
      <c r="M307" s="1228"/>
      <c r="N307" s="1228"/>
      <c r="O307" s="1228"/>
      <c r="P307" s="1228"/>
      <c r="Q307" s="1228"/>
      <c r="R307" s="1228"/>
      <c r="S307" s="1228"/>
      <c r="T307" s="1228"/>
      <c r="U307" s="1228"/>
      <c r="V307" s="1228"/>
      <c r="W307" s="1228"/>
      <c r="X307" s="1228"/>
      <c r="Y307" s="1228"/>
      <c r="Z307" s="1228"/>
      <c r="AA307" s="1228"/>
      <c r="AB307" s="1228"/>
      <c r="AC307" s="1228"/>
      <c r="AD307" s="1228"/>
      <c r="AE307" s="1228"/>
      <c r="AF307" s="1228"/>
      <c r="AG307" s="1228"/>
      <c r="AH307" s="1228"/>
      <c r="AI307" s="1228"/>
      <c r="AJ307" s="1228"/>
      <c r="AK307" s="1228"/>
      <c r="AL307" s="1228"/>
      <c r="AM307" s="1228"/>
      <c r="AN307" s="1228"/>
      <c r="AO307" s="1228"/>
      <c r="AP307" s="1228"/>
      <c r="AQ307" s="1228"/>
      <c r="AR307" s="1228"/>
      <c r="AS307" s="1228"/>
      <c r="AT307" s="1228"/>
      <c r="AU307" s="1228"/>
      <c r="AV307" s="1228"/>
    </row>
    <row r="308" spans="1:48">
      <c r="A308" s="1228"/>
      <c r="B308" s="1237"/>
      <c r="C308" s="1237"/>
      <c r="D308" s="1228"/>
      <c r="E308" s="1237"/>
      <c r="F308" s="1228"/>
      <c r="K308" s="1237"/>
      <c r="L308" s="1237"/>
      <c r="M308" s="1228"/>
      <c r="N308" s="1228"/>
      <c r="O308" s="1228"/>
      <c r="P308" s="1228"/>
      <c r="Q308" s="1228"/>
      <c r="R308" s="1228"/>
      <c r="S308" s="1228"/>
      <c r="T308" s="1228"/>
      <c r="U308" s="1228"/>
      <c r="V308" s="1228"/>
      <c r="W308" s="1228"/>
      <c r="X308" s="1228"/>
      <c r="Y308" s="1228"/>
      <c r="Z308" s="1228"/>
      <c r="AA308" s="1228"/>
      <c r="AB308" s="1228"/>
      <c r="AC308" s="1228"/>
      <c r="AD308" s="1228"/>
      <c r="AE308" s="1228"/>
      <c r="AF308" s="1228"/>
      <c r="AG308" s="1228"/>
      <c r="AH308" s="1228"/>
      <c r="AI308" s="1228"/>
      <c r="AJ308" s="1228"/>
      <c r="AK308" s="1228"/>
      <c r="AL308" s="1228"/>
      <c r="AM308" s="1228"/>
      <c r="AN308" s="1228"/>
      <c r="AO308" s="1228"/>
      <c r="AP308" s="1228"/>
      <c r="AQ308" s="1228"/>
      <c r="AR308" s="1228"/>
      <c r="AS308" s="1228"/>
      <c r="AT308" s="1228"/>
      <c r="AU308" s="1228"/>
      <c r="AV308" s="1228"/>
    </row>
    <row r="309" spans="1:48">
      <c r="A309" s="1228"/>
      <c r="B309" s="1237"/>
      <c r="C309" s="1237"/>
      <c r="D309" s="1228"/>
      <c r="E309" s="1237"/>
      <c r="F309" s="1228"/>
      <c r="K309" s="1237"/>
      <c r="L309" s="1237"/>
      <c r="M309" s="1228"/>
      <c r="N309" s="1228"/>
      <c r="O309" s="1228"/>
      <c r="P309" s="1228"/>
      <c r="Q309" s="1228"/>
      <c r="R309" s="1228"/>
      <c r="S309" s="1228"/>
      <c r="T309" s="1228"/>
      <c r="U309" s="1228"/>
      <c r="V309" s="1228"/>
      <c r="W309" s="1228"/>
      <c r="X309" s="1228"/>
      <c r="Y309" s="1228"/>
      <c r="Z309" s="1228"/>
      <c r="AA309" s="1228"/>
      <c r="AB309" s="1228"/>
      <c r="AC309" s="1228"/>
      <c r="AD309" s="1228"/>
      <c r="AE309" s="1228"/>
      <c r="AF309" s="1228"/>
      <c r="AG309" s="1228"/>
      <c r="AH309" s="1228"/>
      <c r="AI309" s="1228"/>
      <c r="AJ309" s="1228"/>
      <c r="AK309" s="1228"/>
      <c r="AL309" s="1228"/>
      <c r="AM309" s="1228"/>
      <c r="AN309" s="1228"/>
      <c r="AO309" s="1228"/>
      <c r="AP309" s="1228"/>
      <c r="AQ309" s="1228"/>
      <c r="AR309" s="1228"/>
      <c r="AS309" s="1228"/>
      <c r="AT309" s="1228"/>
      <c r="AU309" s="1228"/>
      <c r="AV309" s="1228"/>
    </row>
    <row r="310" spans="1:48">
      <c r="A310" s="1228"/>
      <c r="B310" s="1237"/>
      <c r="C310" s="1237"/>
      <c r="D310" s="1228"/>
      <c r="E310" s="1237"/>
      <c r="F310" s="1228"/>
      <c r="K310" s="1237"/>
      <c r="L310" s="1237"/>
      <c r="M310" s="1228"/>
      <c r="N310" s="1228"/>
      <c r="O310" s="1228"/>
      <c r="P310" s="1228"/>
      <c r="Q310" s="1228"/>
      <c r="R310" s="1228"/>
      <c r="S310" s="1228"/>
      <c r="T310" s="1228"/>
      <c r="U310" s="1228"/>
      <c r="V310" s="1228"/>
      <c r="W310" s="1228"/>
      <c r="X310" s="1228"/>
      <c r="Y310" s="1228"/>
      <c r="Z310" s="1228"/>
      <c r="AA310" s="1228"/>
      <c r="AB310" s="1228"/>
      <c r="AC310" s="1228"/>
      <c r="AD310" s="1228"/>
      <c r="AE310" s="1228"/>
      <c r="AF310" s="1228"/>
      <c r="AG310" s="1228"/>
      <c r="AH310" s="1228"/>
      <c r="AI310" s="1228"/>
      <c r="AJ310" s="1228"/>
      <c r="AK310" s="1228"/>
      <c r="AL310" s="1228"/>
      <c r="AM310" s="1228"/>
      <c r="AN310" s="1228"/>
      <c r="AO310" s="1228"/>
      <c r="AP310" s="1228"/>
      <c r="AQ310" s="1228"/>
      <c r="AR310" s="1228"/>
      <c r="AS310" s="1228"/>
      <c r="AT310" s="1228"/>
      <c r="AU310" s="1228"/>
      <c r="AV310" s="1228"/>
    </row>
    <row r="311" spans="1:48">
      <c r="A311" s="1228"/>
      <c r="B311" s="1237"/>
      <c r="C311" s="1237"/>
      <c r="D311" s="1228"/>
      <c r="E311" s="1237"/>
      <c r="F311" s="1228"/>
      <c r="K311" s="1237"/>
      <c r="L311" s="1237"/>
      <c r="M311" s="1228"/>
      <c r="N311" s="1228"/>
      <c r="O311" s="1228"/>
      <c r="P311" s="1228"/>
      <c r="Q311" s="1228"/>
      <c r="R311" s="1228"/>
      <c r="S311" s="1228"/>
      <c r="T311" s="1228"/>
      <c r="U311" s="1228"/>
      <c r="V311" s="1228"/>
      <c r="W311" s="1228"/>
      <c r="X311" s="1228"/>
      <c r="Y311" s="1228"/>
      <c r="Z311" s="1228"/>
      <c r="AA311" s="1228"/>
      <c r="AB311" s="1228"/>
      <c r="AC311" s="1228"/>
      <c r="AD311" s="1228"/>
      <c r="AE311" s="1228"/>
      <c r="AF311" s="1228"/>
      <c r="AG311" s="1228"/>
      <c r="AH311" s="1228"/>
      <c r="AI311" s="1228"/>
      <c r="AJ311" s="1228"/>
      <c r="AK311" s="1228"/>
      <c r="AL311" s="1228"/>
      <c r="AM311" s="1228"/>
      <c r="AN311" s="1228"/>
      <c r="AO311" s="1228"/>
      <c r="AP311" s="1228"/>
      <c r="AQ311" s="1228"/>
      <c r="AR311" s="1228"/>
      <c r="AS311" s="1228"/>
      <c r="AT311" s="1228"/>
      <c r="AU311" s="1228"/>
      <c r="AV311" s="1228"/>
    </row>
    <row r="312" spans="1:48">
      <c r="A312" s="1228"/>
      <c r="B312" s="1237"/>
      <c r="C312" s="1237"/>
      <c r="D312" s="1228"/>
      <c r="E312" s="1237"/>
      <c r="F312" s="1228"/>
      <c r="K312" s="1237"/>
      <c r="L312" s="1237"/>
      <c r="M312" s="1228"/>
      <c r="N312" s="1228"/>
      <c r="O312" s="1228"/>
      <c r="P312" s="1228"/>
      <c r="Q312" s="1228"/>
      <c r="R312" s="1228"/>
      <c r="S312" s="1228"/>
      <c r="T312" s="1228"/>
      <c r="U312" s="1228"/>
      <c r="V312" s="1228"/>
      <c r="W312" s="1228"/>
      <c r="X312" s="1228"/>
      <c r="Y312" s="1228"/>
      <c r="Z312" s="1228"/>
      <c r="AA312" s="1228"/>
      <c r="AB312" s="1228"/>
      <c r="AC312" s="1228"/>
      <c r="AD312" s="1228"/>
      <c r="AE312" s="1228"/>
      <c r="AF312" s="1228"/>
      <c r="AG312" s="1228"/>
      <c r="AH312" s="1228"/>
      <c r="AI312" s="1228"/>
      <c r="AJ312" s="1228"/>
      <c r="AK312" s="1228"/>
      <c r="AL312" s="1228"/>
      <c r="AM312" s="1228"/>
      <c r="AN312" s="1228"/>
      <c r="AO312" s="1228"/>
      <c r="AP312" s="1228"/>
      <c r="AQ312" s="1228"/>
      <c r="AR312" s="1228"/>
      <c r="AS312" s="1228"/>
      <c r="AT312" s="1228"/>
      <c r="AU312" s="1228"/>
      <c r="AV312" s="1228"/>
    </row>
    <row r="313" spans="1:48">
      <c r="A313" s="1228"/>
      <c r="B313" s="1237"/>
      <c r="C313" s="1237"/>
      <c r="D313" s="1228"/>
      <c r="E313" s="1237"/>
      <c r="F313" s="1228"/>
      <c r="K313" s="1237"/>
      <c r="L313" s="1237"/>
      <c r="M313" s="1228"/>
      <c r="N313" s="1228"/>
      <c r="O313" s="1228"/>
      <c r="P313" s="1228"/>
      <c r="Q313" s="1228"/>
      <c r="R313" s="1228"/>
      <c r="S313" s="1228"/>
      <c r="T313" s="1228"/>
      <c r="U313" s="1228"/>
      <c r="V313" s="1228"/>
      <c r="W313" s="1228"/>
      <c r="X313" s="1228"/>
      <c r="Y313" s="1228"/>
      <c r="Z313" s="1228"/>
      <c r="AA313" s="1228"/>
      <c r="AB313" s="1228"/>
      <c r="AC313" s="1228"/>
      <c r="AD313" s="1228"/>
      <c r="AE313" s="1228"/>
      <c r="AF313" s="1228"/>
      <c r="AG313" s="1228"/>
      <c r="AH313" s="1228"/>
      <c r="AI313" s="1228"/>
      <c r="AJ313" s="1228"/>
      <c r="AK313" s="1228"/>
      <c r="AL313" s="1228"/>
      <c r="AM313" s="1228"/>
      <c r="AN313" s="1228"/>
      <c r="AO313" s="1228"/>
      <c r="AP313" s="1228"/>
      <c r="AQ313" s="1228"/>
      <c r="AR313" s="1228"/>
      <c r="AS313" s="1228"/>
      <c r="AT313" s="1228"/>
      <c r="AU313" s="1228"/>
      <c r="AV313" s="1228"/>
    </row>
    <row r="314" spans="1:48">
      <c r="A314" s="1228"/>
      <c r="B314" s="1237"/>
      <c r="C314" s="1237"/>
      <c r="D314" s="1228"/>
      <c r="E314" s="1237"/>
      <c r="F314" s="1228"/>
      <c r="K314" s="1237"/>
      <c r="L314" s="1237"/>
      <c r="M314" s="1228"/>
      <c r="N314" s="1228"/>
      <c r="O314" s="1228"/>
      <c r="P314" s="1228"/>
      <c r="Q314" s="1228"/>
      <c r="R314" s="1228"/>
      <c r="S314" s="1228"/>
      <c r="T314" s="1228"/>
      <c r="U314" s="1228"/>
      <c r="V314" s="1228"/>
      <c r="W314" s="1228"/>
      <c r="X314" s="1228"/>
      <c r="Y314" s="1228"/>
      <c r="Z314" s="1228"/>
      <c r="AA314" s="1228"/>
      <c r="AB314" s="1228"/>
      <c r="AC314" s="1228"/>
      <c r="AD314" s="1228"/>
      <c r="AE314" s="1228"/>
      <c r="AF314" s="1228"/>
      <c r="AG314" s="1228"/>
      <c r="AH314" s="1228"/>
      <c r="AI314" s="1228"/>
      <c r="AJ314" s="1228"/>
      <c r="AK314" s="1228"/>
      <c r="AL314" s="1228"/>
      <c r="AM314" s="1228"/>
      <c r="AN314" s="1228"/>
      <c r="AO314" s="1228"/>
      <c r="AP314" s="1228"/>
      <c r="AQ314" s="1228"/>
      <c r="AR314" s="1228"/>
      <c r="AS314" s="1228"/>
      <c r="AT314" s="1228"/>
      <c r="AU314" s="1228"/>
      <c r="AV314" s="1228"/>
    </row>
    <row r="315" spans="1:48">
      <c r="A315" s="1228"/>
      <c r="B315" s="1237"/>
      <c r="C315" s="1237"/>
      <c r="D315" s="1228"/>
      <c r="E315" s="1237"/>
      <c r="F315" s="1228"/>
      <c r="K315" s="1237"/>
      <c r="L315" s="1237"/>
      <c r="M315" s="1228"/>
      <c r="N315" s="1228"/>
      <c r="O315" s="1228"/>
      <c r="P315" s="1228"/>
      <c r="Q315" s="1228"/>
      <c r="R315" s="1228"/>
      <c r="S315" s="1228"/>
      <c r="T315" s="1228"/>
      <c r="U315" s="1228"/>
      <c r="V315" s="1228"/>
      <c r="W315" s="1228"/>
      <c r="X315" s="1228"/>
      <c r="Y315" s="1228"/>
      <c r="Z315" s="1228"/>
      <c r="AA315" s="1228"/>
      <c r="AB315" s="1228"/>
      <c r="AC315" s="1228"/>
      <c r="AD315" s="1228"/>
      <c r="AE315" s="1228"/>
      <c r="AF315" s="1228"/>
      <c r="AG315" s="1228"/>
      <c r="AH315" s="1228"/>
      <c r="AI315" s="1228"/>
      <c r="AJ315" s="1228"/>
      <c r="AK315" s="1228"/>
      <c r="AL315" s="1228"/>
      <c r="AM315" s="1228"/>
      <c r="AN315" s="1228"/>
      <c r="AO315" s="1228"/>
      <c r="AP315" s="1228"/>
      <c r="AQ315" s="1228"/>
      <c r="AR315" s="1228"/>
      <c r="AS315" s="1228"/>
      <c r="AT315" s="1228"/>
      <c r="AU315" s="1228"/>
      <c r="AV315" s="1228"/>
    </row>
    <row r="316" spans="1:48">
      <c r="A316" s="1228"/>
      <c r="B316" s="1237"/>
      <c r="C316" s="1237"/>
      <c r="D316" s="1228"/>
      <c r="E316" s="1237"/>
      <c r="F316" s="1228"/>
      <c r="K316" s="1237"/>
      <c r="L316" s="1237"/>
      <c r="M316" s="1228"/>
      <c r="N316" s="1228"/>
      <c r="O316" s="1228"/>
      <c r="P316" s="1228"/>
      <c r="Q316" s="1228"/>
      <c r="R316" s="1228"/>
      <c r="S316" s="1228"/>
      <c r="T316" s="1228"/>
      <c r="U316" s="1228"/>
      <c r="V316" s="1228"/>
      <c r="W316" s="1228"/>
      <c r="X316" s="1228"/>
      <c r="Y316" s="1228"/>
      <c r="Z316" s="1228"/>
      <c r="AA316" s="1228"/>
      <c r="AB316" s="1228"/>
      <c r="AC316" s="1228"/>
      <c r="AD316" s="1228"/>
      <c r="AE316" s="1228"/>
      <c r="AF316" s="1228"/>
      <c r="AG316" s="1228"/>
      <c r="AH316" s="1228"/>
      <c r="AI316" s="1228"/>
      <c r="AJ316" s="1228"/>
      <c r="AK316" s="1228"/>
      <c r="AL316" s="1228"/>
      <c r="AM316" s="1228"/>
      <c r="AN316" s="1228"/>
      <c r="AO316" s="1228"/>
      <c r="AP316" s="1228"/>
      <c r="AQ316" s="1228"/>
      <c r="AR316" s="1228"/>
      <c r="AS316" s="1228"/>
      <c r="AT316" s="1228"/>
      <c r="AU316" s="1228"/>
      <c r="AV316" s="1228"/>
    </row>
    <row r="317" spans="1:48">
      <c r="A317" s="1228"/>
      <c r="B317" s="1237"/>
      <c r="C317" s="1237"/>
      <c r="D317" s="1228"/>
      <c r="E317" s="1237"/>
      <c r="F317" s="1228"/>
      <c r="K317" s="1237"/>
      <c r="L317" s="1237"/>
      <c r="M317" s="1228"/>
      <c r="N317" s="1228"/>
      <c r="O317" s="1228"/>
      <c r="P317" s="1228"/>
      <c r="Q317" s="1228"/>
      <c r="R317" s="1228"/>
      <c r="S317" s="1228"/>
      <c r="T317" s="1228"/>
      <c r="U317" s="1228"/>
      <c r="V317" s="1228"/>
      <c r="W317" s="1228"/>
      <c r="X317" s="1228"/>
      <c r="Y317" s="1228"/>
      <c r="Z317" s="1228"/>
      <c r="AA317" s="1228"/>
      <c r="AB317" s="1228"/>
      <c r="AC317" s="1228"/>
      <c r="AD317" s="1228"/>
      <c r="AE317" s="1228"/>
      <c r="AF317" s="1228"/>
      <c r="AG317" s="1228"/>
      <c r="AH317" s="1228"/>
      <c r="AI317" s="1228"/>
      <c r="AJ317" s="1228"/>
      <c r="AK317" s="1228"/>
      <c r="AL317" s="1228"/>
      <c r="AM317" s="1228"/>
      <c r="AN317" s="1228"/>
      <c r="AO317" s="1228"/>
      <c r="AP317" s="1228"/>
      <c r="AQ317" s="1228"/>
      <c r="AR317" s="1228"/>
      <c r="AS317" s="1228"/>
      <c r="AT317" s="1228"/>
      <c r="AU317" s="1228"/>
      <c r="AV317" s="1228"/>
    </row>
    <row r="318" spans="1:48">
      <c r="A318" s="1228"/>
      <c r="B318" s="1237"/>
      <c r="C318" s="1237"/>
      <c r="D318" s="1228"/>
      <c r="E318" s="1237"/>
      <c r="F318" s="1228"/>
      <c r="K318" s="1237"/>
      <c r="L318" s="1237"/>
      <c r="M318" s="1228"/>
      <c r="N318" s="1228"/>
      <c r="O318" s="1228"/>
      <c r="P318" s="1228"/>
      <c r="Q318" s="1228"/>
      <c r="R318" s="1228"/>
      <c r="S318" s="1228"/>
      <c r="T318" s="1228"/>
      <c r="U318" s="1228"/>
      <c r="V318" s="1228"/>
      <c r="W318" s="1228"/>
      <c r="X318" s="1228"/>
      <c r="Y318" s="1228"/>
      <c r="Z318" s="1228"/>
      <c r="AA318" s="1228"/>
      <c r="AB318" s="1228"/>
      <c r="AC318" s="1228"/>
      <c r="AD318" s="1228"/>
      <c r="AE318" s="1228"/>
      <c r="AF318" s="1228"/>
      <c r="AG318" s="1228"/>
      <c r="AH318" s="1228"/>
      <c r="AI318" s="1228"/>
      <c r="AJ318" s="1228"/>
      <c r="AK318" s="1228"/>
      <c r="AL318" s="1228"/>
      <c r="AM318" s="1228"/>
      <c r="AN318" s="1228"/>
      <c r="AO318" s="1228"/>
      <c r="AP318" s="1228"/>
      <c r="AQ318" s="1228"/>
      <c r="AR318" s="1228"/>
      <c r="AS318" s="1228"/>
      <c r="AT318" s="1228"/>
      <c r="AU318" s="1228"/>
      <c r="AV318" s="1228"/>
    </row>
    <row r="319" spans="1:48">
      <c r="A319" s="1228"/>
      <c r="B319" s="1237"/>
      <c r="C319" s="1237"/>
      <c r="D319" s="1228"/>
      <c r="E319" s="1237"/>
      <c r="F319" s="1228"/>
      <c r="K319" s="1237"/>
      <c r="L319" s="1237"/>
      <c r="M319" s="1228"/>
      <c r="N319" s="1228"/>
      <c r="O319" s="1228"/>
      <c r="P319" s="1228"/>
      <c r="Q319" s="1228"/>
      <c r="R319" s="1228"/>
      <c r="S319" s="1228"/>
      <c r="T319" s="1228"/>
      <c r="U319" s="1228"/>
      <c r="V319" s="1228"/>
      <c r="W319" s="1228"/>
      <c r="X319" s="1228"/>
      <c r="Y319" s="1228"/>
      <c r="Z319" s="1228"/>
      <c r="AA319" s="1228"/>
      <c r="AB319" s="1228"/>
      <c r="AC319" s="1228"/>
      <c r="AD319" s="1228"/>
      <c r="AE319" s="1228"/>
      <c r="AF319" s="1228"/>
      <c r="AG319" s="1228"/>
      <c r="AH319" s="1228"/>
      <c r="AI319" s="1228"/>
      <c r="AJ319" s="1228"/>
      <c r="AK319" s="1228"/>
      <c r="AL319" s="1228"/>
      <c r="AM319" s="1228"/>
      <c r="AN319" s="1228"/>
      <c r="AO319" s="1228"/>
      <c r="AP319" s="1228"/>
      <c r="AQ319" s="1228"/>
      <c r="AR319" s="1228"/>
      <c r="AS319" s="1228"/>
      <c r="AT319" s="1228"/>
      <c r="AU319" s="1228"/>
      <c r="AV319" s="1228"/>
    </row>
    <row r="320" spans="1:48">
      <c r="A320" s="1228"/>
      <c r="B320" s="1237"/>
      <c r="C320" s="1237"/>
      <c r="D320" s="1228"/>
      <c r="E320" s="1237"/>
      <c r="F320" s="1228"/>
      <c r="K320" s="1237"/>
      <c r="L320" s="1237"/>
      <c r="M320" s="1228"/>
      <c r="N320" s="1228"/>
      <c r="O320" s="1228"/>
      <c r="P320" s="1228"/>
      <c r="Q320" s="1228"/>
      <c r="R320" s="1228"/>
      <c r="S320" s="1228"/>
      <c r="T320" s="1228"/>
      <c r="U320" s="1228"/>
      <c r="V320" s="1228"/>
      <c r="W320" s="1228"/>
      <c r="X320" s="1228"/>
      <c r="Y320" s="1228"/>
      <c r="Z320" s="1228"/>
      <c r="AA320" s="1228"/>
      <c r="AB320" s="1228"/>
      <c r="AC320" s="1228"/>
      <c r="AD320" s="1228"/>
      <c r="AE320" s="1228"/>
      <c r="AF320" s="1228"/>
      <c r="AG320" s="1228"/>
      <c r="AH320" s="1228"/>
      <c r="AI320" s="1228"/>
      <c r="AJ320" s="1228"/>
      <c r="AK320" s="1228"/>
      <c r="AL320" s="1228"/>
      <c r="AM320" s="1228"/>
      <c r="AN320" s="1228"/>
      <c r="AO320" s="1228"/>
      <c r="AP320" s="1228"/>
      <c r="AQ320" s="1228"/>
      <c r="AR320" s="1228"/>
      <c r="AS320" s="1228"/>
      <c r="AT320" s="1228"/>
      <c r="AU320" s="1228"/>
      <c r="AV320" s="1228"/>
    </row>
    <row r="321" spans="1:48">
      <c r="A321" s="1228"/>
      <c r="B321" s="1237"/>
      <c r="C321" s="1237"/>
      <c r="D321" s="1228"/>
      <c r="E321" s="1237"/>
      <c r="F321" s="1228"/>
      <c r="K321" s="1237"/>
      <c r="L321" s="1237"/>
      <c r="M321" s="1228"/>
      <c r="N321" s="1228"/>
      <c r="O321" s="1228"/>
      <c r="P321" s="1228"/>
      <c r="Q321" s="1228"/>
      <c r="R321" s="1228"/>
      <c r="S321" s="1228"/>
      <c r="T321" s="1228"/>
      <c r="U321" s="1228"/>
      <c r="V321" s="1228"/>
      <c r="W321" s="1228"/>
      <c r="X321" s="1228"/>
      <c r="Y321" s="1228"/>
      <c r="Z321" s="1228"/>
      <c r="AA321" s="1228"/>
      <c r="AB321" s="1228"/>
      <c r="AC321" s="1228"/>
      <c r="AD321" s="1228"/>
      <c r="AE321" s="1228"/>
      <c r="AF321" s="1228"/>
      <c r="AG321" s="1228"/>
      <c r="AH321" s="1228"/>
      <c r="AI321" s="1228"/>
      <c r="AJ321" s="1228"/>
      <c r="AK321" s="1228"/>
      <c r="AL321" s="1228"/>
      <c r="AM321" s="1228"/>
      <c r="AN321" s="1228"/>
      <c r="AO321" s="1228"/>
      <c r="AP321" s="1228"/>
      <c r="AQ321" s="1228"/>
      <c r="AR321" s="1228"/>
      <c r="AS321" s="1228"/>
      <c r="AT321" s="1228"/>
      <c r="AU321" s="1228"/>
      <c r="AV321" s="1228"/>
    </row>
    <row r="322" spans="1:48">
      <c r="A322" s="1228"/>
      <c r="B322" s="1237"/>
      <c r="C322" s="1237"/>
      <c r="D322" s="1228"/>
      <c r="E322" s="1237"/>
      <c r="F322" s="1228"/>
      <c r="K322" s="1237"/>
      <c r="L322" s="1237"/>
      <c r="M322" s="1228"/>
      <c r="N322" s="1228"/>
      <c r="O322" s="1228"/>
      <c r="P322" s="1228"/>
      <c r="Q322" s="1228"/>
      <c r="R322" s="1228"/>
      <c r="S322" s="1228"/>
      <c r="T322" s="1228"/>
      <c r="U322" s="1228"/>
      <c r="V322" s="1228"/>
      <c r="W322" s="1228"/>
      <c r="X322" s="1228"/>
      <c r="Y322" s="1228"/>
      <c r="Z322" s="1228"/>
      <c r="AA322" s="1228"/>
      <c r="AB322" s="1228"/>
      <c r="AC322" s="1228"/>
      <c r="AD322" s="1228"/>
      <c r="AE322" s="1228"/>
      <c r="AF322" s="1228"/>
      <c r="AG322" s="1228"/>
      <c r="AH322" s="1228"/>
      <c r="AI322" s="1228"/>
      <c r="AJ322" s="1228"/>
      <c r="AK322" s="1228"/>
      <c r="AL322" s="1228"/>
      <c r="AM322" s="1228"/>
      <c r="AN322" s="1228"/>
      <c r="AO322" s="1228"/>
      <c r="AP322" s="1228"/>
      <c r="AQ322" s="1228"/>
      <c r="AR322" s="1228"/>
      <c r="AS322" s="1228"/>
      <c r="AT322" s="1228"/>
      <c r="AU322" s="1228"/>
      <c r="AV322" s="1228"/>
    </row>
    <row r="323" spans="1:48">
      <c r="A323" s="1228"/>
      <c r="B323" s="1237"/>
      <c r="C323" s="1237"/>
      <c r="D323" s="1228"/>
      <c r="E323" s="1237"/>
      <c r="F323" s="1228"/>
      <c r="K323" s="1237"/>
      <c r="L323" s="1237"/>
      <c r="M323" s="1228"/>
      <c r="N323" s="1228"/>
      <c r="O323" s="1228"/>
      <c r="P323" s="1228"/>
      <c r="Q323" s="1228"/>
      <c r="R323" s="1228"/>
      <c r="S323" s="1228"/>
      <c r="T323" s="1228"/>
      <c r="U323" s="1228"/>
      <c r="V323" s="1228"/>
      <c r="W323" s="1228"/>
      <c r="X323" s="1228"/>
      <c r="Y323" s="1228"/>
      <c r="Z323" s="1228"/>
      <c r="AA323" s="1228"/>
      <c r="AB323" s="1228"/>
      <c r="AC323" s="1228"/>
      <c r="AD323" s="1228"/>
      <c r="AE323" s="1228"/>
      <c r="AF323" s="1228"/>
      <c r="AG323" s="1228"/>
      <c r="AH323" s="1228"/>
      <c r="AI323" s="1228"/>
      <c r="AJ323" s="1228"/>
      <c r="AK323" s="1228"/>
      <c r="AL323" s="1228"/>
      <c r="AM323" s="1228"/>
      <c r="AN323" s="1228"/>
      <c r="AO323" s="1228"/>
      <c r="AP323" s="1228"/>
      <c r="AQ323" s="1228"/>
      <c r="AR323" s="1228"/>
      <c r="AS323" s="1228"/>
      <c r="AT323" s="1228"/>
      <c r="AU323" s="1228"/>
      <c r="AV323" s="1228"/>
    </row>
    <row r="324" spans="1:48">
      <c r="A324" s="1228"/>
      <c r="B324" s="1237"/>
      <c r="C324" s="1237"/>
      <c r="D324" s="1228"/>
      <c r="E324" s="1237"/>
      <c r="F324" s="1228"/>
      <c r="K324" s="1237"/>
      <c r="L324" s="1237"/>
      <c r="M324" s="1228"/>
      <c r="N324" s="1228"/>
      <c r="O324" s="1228"/>
      <c r="P324" s="1228"/>
      <c r="Q324" s="1228"/>
      <c r="R324" s="1228"/>
      <c r="S324" s="1228"/>
      <c r="T324" s="1228"/>
      <c r="U324" s="1228"/>
      <c r="V324" s="1228"/>
      <c r="W324" s="1228"/>
      <c r="X324" s="1228"/>
      <c r="Y324" s="1228"/>
      <c r="Z324" s="1228"/>
      <c r="AA324" s="1228"/>
      <c r="AB324" s="1228"/>
      <c r="AC324" s="1228"/>
      <c r="AD324" s="1228"/>
      <c r="AE324" s="1228"/>
      <c r="AF324" s="1228"/>
      <c r="AG324" s="1228"/>
      <c r="AH324" s="1228"/>
      <c r="AI324" s="1228"/>
      <c r="AJ324" s="1228"/>
      <c r="AK324" s="1228"/>
      <c r="AL324" s="1228"/>
      <c r="AM324" s="1228"/>
      <c r="AN324" s="1228"/>
      <c r="AO324" s="1228"/>
      <c r="AP324" s="1228"/>
      <c r="AQ324" s="1228"/>
      <c r="AR324" s="1228"/>
      <c r="AS324" s="1228"/>
      <c r="AT324" s="1228"/>
      <c r="AU324" s="1228"/>
      <c r="AV324" s="1228"/>
    </row>
    <row r="325" spans="1:48">
      <c r="A325" s="1228"/>
      <c r="B325" s="1237"/>
      <c r="C325" s="1237"/>
      <c r="D325" s="1228"/>
      <c r="E325" s="1237"/>
      <c r="F325" s="1228"/>
      <c r="K325" s="1237"/>
      <c r="L325" s="1237"/>
      <c r="M325" s="1228"/>
      <c r="N325" s="1228"/>
      <c r="O325" s="1228"/>
      <c r="P325" s="1228"/>
      <c r="Q325" s="1228"/>
      <c r="R325" s="1228"/>
      <c r="S325" s="1228"/>
      <c r="T325" s="1228"/>
      <c r="U325" s="1228"/>
      <c r="V325" s="1228"/>
      <c r="W325" s="1228"/>
      <c r="X325" s="1228"/>
      <c r="Y325" s="1228"/>
      <c r="Z325" s="1228"/>
      <c r="AA325" s="1228"/>
      <c r="AB325" s="1228"/>
      <c r="AC325" s="1228"/>
      <c r="AD325" s="1228"/>
      <c r="AE325" s="1228"/>
      <c r="AF325" s="1228"/>
      <c r="AG325" s="1228"/>
      <c r="AH325" s="1228"/>
      <c r="AI325" s="1228"/>
      <c r="AJ325" s="1228"/>
      <c r="AK325" s="1228"/>
      <c r="AL325" s="1228"/>
      <c r="AM325" s="1228"/>
      <c r="AN325" s="1228"/>
      <c r="AO325" s="1228"/>
      <c r="AP325" s="1228"/>
      <c r="AQ325" s="1228"/>
      <c r="AR325" s="1228"/>
      <c r="AS325" s="1228"/>
      <c r="AT325" s="1228"/>
      <c r="AU325" s="1228"/>
      <c r="AV325" s="1228"/>
    </row>
    <row r="326" spans="1:48">
      <c r="A326" s="1228"/>
      <c r="B326" s="1237"/>
      <c r="C326" s="1237"/>
      <c r="D326" s="1228"/>
      <c r="E326" s="1237"/>
      <c r="F326" s="1228"/>
      <c r="K326" s="1237"/>
      <c r="L326" s="1237"/>
      <c r="M326" s="1228"/>
      <c r="N326" s="1228"/>
      <c r="O326" s="1228"/>
      <c r="P326" s="1228"/>
      <c r="Q326" s="1228"/>
      <c r="R326" s="1228"/>
      <c r="S326" s="1228"/>
      <c r="T326" s="1228"/>
      <c r="U326" s="1228"/>
      <c r="V326" s="1228"/>
      <c r="W326" s="1228"/>
      <c r="X326" s="1228"/>
      <c r="Y326" s="1228"/>
      <c r="Z326" s="1228"/>
      <c r="AA326" s="1228"/>
      <c r="AB326" s="1228"/>
      <c r="AC326" s="1228"/>
      <c r="AD326" s="1228"/>
      <c r="AE326" s="1228"/>
      <c r="AF326" s="1228"/>
      <c r="AG326" s="1228"/>
      <c r="AH326" s="1228"/>
      <c r="AI326" s="1228"/>
      <c r="AJ326" s="1228"/>
      <c r="AK326" s="1228"/>
      <c r="AL326" s="1228"/>
      <c r="AM326" s="1228"/>
      <c r="AN326" s="1228"/>
      <c r="AO326" s="1228"/>
      <c r="AP326" s="1228"/>
      <c r="AQ326" s="1228"/>
      <c r="AR326" s="1228"/>
      <c r="AS326" s="1228"/>
      <c r="AT326" s="1228"/>
      <c r="AU326" s="1228"/>
      <c r="AV326" s="1228"/>
    </row>
    <row r="327" spans="1:48">
      <c r="A327" s="1228"/>
      <c r="B327" s="1237"/>
      <c r="C327" s="1237"/>
      <c r="D327" s="1228"/>
      <c r="E327" s="1237"/>
      <c r="F327" s="1228"/>
      <c r="K327" s="1237"/>
      <c r="L327" s="1237"/>
      <c r="M327" s="1228"/>
      <c r="N327" s="1228"/>
      <c r="O327" s="1228"/>
      <c r="P327" s="1228"/>
      <c r="Q327" s="1228"/>
      <c r="R327" s="1228"/>
      <c r="S327" s="1228"/>
      <c r="T327" s="1228"/>
      <c r="U327" s="1228"/>
      <c r="V327" s="1228"/>
      <c r="W327" s="1228"/>
      <c r="X327" s="1228"/>
      <c r="Y327" s="1228"/>
      <c r="Z327" s="1228"/>
      <c r="AA327" s="1228"/>
      <c r="AB327" s="1228"/>
      <c r="AC327" s="1228"/>
      <c r="AD327" s="1228"/>
      <c r="AE327" s="1228"/>
      <c r="AF327" s="1228"/>
      <c r="AG327" s="1228"/>
      <c r="AH327" s="1228"/>
      <c r="AI327" s="1228"/>
      <c r="AJ327" s="1228"/>
      <c r="AK327" s="1228"/>
      <c r="AL327" s="1228"/>
      <c r="AM327" s="1228"/>
      <c r="AN327" s="1228"/>
      <c r="AO327" s="1228"/>
      <c r="AP327" s="1228"/>
      <c r="AQ327" s="1228"/>
      <c r="AR327" s="1228"/>
      <c r="AS327" s="1228"/>
      <c r="AT327" s="1228"/>
      <c r="AU327" s="1228"/>
      <c r="AV327" s="1228"/>
    </row>
    <row r="328" spans="1:48">
      <c r="A328" s="1228"/>
      <c r="B328" s="1237"/>
      <c r="C328" s="1237"/>
      <c r="D328" s="1228"/>
      <c r="E328" s="1237"/>
      <c r="F328" s="1228"/>
      <c r="K328" s="1237"/>
      <c r="L328" s="1237"/>
      <c r="M328" s="1228"/>
      <c r="N328" s="1228"/>
      <c r="O328" s="1228"/>
      <c r="P328" s="1228"/>
      <c r="Q328" s="1228"/>
      <c r="R328" s="1228"/>
      <c r="S328" s="1228"/>
      <c r="T328" s="1228"/>
      <c r="U328" s="1228"/>
      <c r="V328" s="1228"/>
      <c r="W328" s="1228"/>
      <c r="X328" s="1228"/>
      <c r="Y328" s="1228"/>
      <c r="Z328" s="1228"/>
      <c r="AA328" s="1228"/>
      <c r="AB328" s="1228"/>
      <c r="AC328" s="1228"/>
      <c r="AD328" s="1228"/>
      <c r="AE328" s="1228"/>
      <c r="AF328" s="1228"/>
      <c r="AG328" s="1228"/>
      <c r="AH328" s="1228"/>
      <c r="AI328" s="1228"/>
      <c r="AJ328" s="1228"/>
      <c r="AK328" s="1228"/>
      <c r="AL328" s="1228"/>
      <c r="AM328" s="1228"/>
      <c r="AN328" s="1228"/>
      <c r="AO328" s="1228"/>
      <c r="AP328" s="1228"/>
      <c r="AQ328" s="1228"/>
      <c r="AR328" s="1228"/>
      <c r="AS328" s="1228"/>
      <c r="AT328" s="1228"/>
      <c r="AU328" s="1228"/>
      <c r="AV328" s="1228"/>
    </row>
    <row r="329" spans="1:48">
      <c r="A329" s="1228"/>
      <c r="B329" s="1237"/>
      <c r="C329" s="1237"/>
      <c r="D329" s="1228"/>
      <c r="E329" s="1237"/>
      <c r="F329" s="1228"/>
      <c r="K329" s="1237"/>
      <c r="L329" s="1237"/>
      <c r="M329" s="1228"/>
      <c r="N329" s="1228"/>
      <c r="O329" s="1228"/>
      <c r="P329" s="1228"/>
      <c r="Q329" s="1228"/>
      <c r="R329" s="1228"/>
      <c r="S329" s="1228"/>
      <c r="T329" s="1228"/>
      <c r="U329" s="1228"/>
      <c r="V329" s="1228"/>
      <c r="W329" s="1228"/>
      <c r="X329" s="1228"/>
      <c r="Y329" s="1228"/>
      <c r="Z329" s="1228"/>
      <c r="AA329" s="1228"/>
      <c r="AB329" s="1228"/>
      <c r="AC329" s="1228"/>
      <c r="AD329" s="1228"/>
      <c r="AE329" s="1228"/>
      <c r="AF329" s="1228"/>
      <c r="AG329" s="1228"/>
      <c r="AH329" s="1228"/>
      <c r="AI329" s="1228"/>
      <c r="AJ329" s="1228"/>
      <c r="AK329" s="1228"/>
      <c r="AL329" s="1228"/>
      <c r="AM329" s="1228"/>
      <c r="AN329" s="1228"/>
      <c r="AO329" s="1228"/>
      <c r="AP329" s="1228"/>
      <c r="AQ329" s="1228"/>
      <c r="AR329" s="1228"/>
      <c r="AS329" s="1228"/>
      <c r="AT329" s="1228"/>
      <c r="AU329" s="1228"/>
      <c r="AV329" s="1228"/>
    </row>
    <row r="330" spans="1:48">
      <c r="A330" s="1228"/>
      <c r="B330" s="1237"/>
      <c r="C330" s="1237"/>
      <c r="D330" s="1228"/>
      <c r="E330" s="1237"/>
      <c r="F330" s="1228"/>
      <c r="K330" s="1237"/>
      <c r="L330" s="1237"/>
      <c r="M330" s="1228"/>
      <c r="N330" s="1228"/>
      <c r="O330" s="1228"/>
      <c r="P330" s="1228"/>
      <c r="Q330" s="1228"/>
      <c r="R330" s="1228"/>
      <c r="S330" s="1228"/>
      <c r="T330" s="1228"/>
      <c r="U330" s="1228"/>
      <c r="V330" s="1228"/>
      <c r="W330" s="1228"/>
      <c r="X330" s="1228"/>
      <c r="Y330" s="1228"/>
      <c r="Z330" s="1228"/>
      <c r="AA330" s="1228"/>
      <c r="AB330" s="1228"/>
      <c r="AC330" s="1228"/>
      <c r="AD330" s="1228"/>
      <c r="AE330" s="1228"/>
      <c r="AF330" s="1228"/>
      <c r="AG330" s="1228"/>
      <c r="AH330" s="1228"/>
      <c r="AI330" s="1228"/>
      <c r="AJ330" s="1228"/>
      <c r="AK330" s="1228"/>
      <c r="AL330" s="1228"/>
      <c r="AM330" s="1228"/>
      <c r="AN330" s="1228"/>
      <c r="AO330" s="1228"/>
      <c r="AP330" s="1228"/>
      <c r="AQ330" s="1228"/>
      <c r="AR330" s="1228"/>
      <c r="AS330" s="1228"/>
      <c r="AT330" s="1228"/>
      <c r="AU330" s="1228"/>
      <c r="AV330" s="1228"/>
    </row>
    <row r="331" spans="1:48">
      <c r="A331" s="1228"/>
      <c r="B331" s="1237"/>
      <c r="C331" s="1237"/>
      <c r="D331" s="1228"/>
      <c r="E331" s="1237"/>
      <c r="F331" s="1228"/>
      <c r="K331" s="1237"/>
      <c r="L331" s="1237"/>
      <c r="M331" s="1228"/>
      <c r="N331" s="1228"/>
      <c r="O331" s="1228"/>
      <c r="P331" s="1228"/>
      <c r="Q331" s="1228"/>
      <c r="R331" s="1228"/>
      <c r="S331" s="1228"/>
      <c r="T331" s="1228"/>
      <c r="U331" s="1228"/>
      <c r="V331" s="1228"/>
      <c r="W331" s="1228"/>
      <c r="X331" s="1228"/>
      <c r="Y331" s="1228"/>
      <c r="Z331" s="1228"/>
      <c r="AA331" s="1228"/>
      <c r="AB331" s="1228"/>
      <c r="AC331" s="1228"/>
      <c r="AD331" s="1228"/>
      <c r="AE331" s="1228"/>
      <c r="AF331" s="1228"/>
      <c r="AG331" s="1228"/>
      <c r="AH331" s="1228"/>
      <c r="AI331" s="1228"/>
      <c r="AJ331" s="1228"/>
      <c r="AK331" s="1228"/>
      <c r="AL331" s="1228"/>
      <c r="AM331" s="1228"/>
      <c r="AN331" s="1228"/>
      <c r="AO331" s="1228"/>
      <c r="AP331" s="1228"/>
      <c r="AQ331" s="1228"/>
      <c r="AR331" s="1228"/>
      <c r="AS331" s="1228"/>
      <c r="AT331" s="1228"/>
      <c r="AU331" s="1228"/>
      <c r="AV331" s="1228"/>
    </row>
    <row r="332" spans="1:48">
      <c r="A332" s="1228"/>
      <c r="B332" s="1237"/>
      <c r="C332" s="1237"/>
      <c r="D332" s="1228"/>
      <c r="E332" s="1237"/>
      <c r="F332" s="1228"/>
      <c r="K332" s="1237"/>
      <c r="L332" s="1237"/>
      <c r="M332" s="1228"/>
      <c r="N332" s="1228"/>
      <c r="O332" s="1228"/>
      <c r="P332" s="1228"/>
      <c r="Q332" s="1228"/>
      <c r="R332" s="1228"/>
      <c r="S332" s="1228"/>
      <c r="T332" s="1228"/>
      <c r="U332" s="1228"/>
      <c r="V332" s="1228"/>
      <c r="W332" s="1228"/>
      <c r="X332" s="1228"/>
      <c r="Y332" s="1228"/>
      <c r="Z332" s="1228"/>
      <c r="AA332" s="1228"/>
      <c r="AB332" s="1228"/>
      <c r="AC332" s="1228"/>
      <c r="AD332" s="1228"/>
      <c r="AE332" s="1228"/>
      <c r="AF332" s="1228"/>
      <c r="AG332" s="1228"/>
      <c r="AH332" s="1228"/>
      <c r="AI332" s="1228"/>
      <c r="AJ332" s="1228"/>
      <c r="AK332" s="1228"/>
      <c r="AL332" s="1228"/>
      <c r="AM332" s="1228"/>
      <c r="AN332" s="1228"/>
      <c r="AO332" s="1228"/>
      <c r="AP332" s="1228"/>
      <c r="AQ332" s="1228"/>
      <c r="AR332" s="1228"/>
      <c r="AS332" s="1228"/>
      <c r="AT332" s="1228"/>
      <c r="AU332" s="1228"/>
      <c r="AV332" s="1228"/>
    </row>
    <row r="333" spans="1:48">
      <c r="A333" s="1228"/>
      <c r="B333" s="1237"/>
      <c r="C333" s="1237"/>
      <c r="D333" s="1228"/>
      <c r="E333" s="1237"/>
      <c r="F333" s="1228"/>
      <c r="K333" s="1237"/>
      <c r="L333" s="1237"/>
      <c r="M333" s="1228"/>
      <c r="N333" s="1228"/>
      <c r="O333" s="1228"/>
      <c r="P333" s="1228"/>
      <c r="Q333" s="1228"/>
      <c r="R333" s="1228"/>
      <c r="S333" s="1228"/>
      <c r="T333" s="1228"/>
      <c r="U333" s="1228"/>
      <c r="V333" s="1228"/>
      <c r="W333" s="1228"/>
      <c r="X333" s="1228"/>
      <c r="Y333" s="1228"/>
      <c r="Z333" s="1228"/>
      <c r="AA333" s="1228"/>
      <c r="AB333" s="1228"/>
      <c r="AC333" s="1228"/>
      <c r="AD333" s="1228"/>
      <c r="AE333" s="1228"/>
      <c r="AF333" s="1228"/>
      <c r="AG333" s="1228"/>
      <c r="AH333" s="1228"/>
      <c r="AI333" s="1228"/>
      <c r="AJ333" s="1228"/>
      <c r="AK333" s="1228"/>
      <c r="AL333" s="1228"/>
      <c r="AM333" s="1228"/>
      <c r="AN333" s="1228"/>
      <c r="AO333" s="1228"/>
      <c r="AP333" s="1228"/>
      <c r="AQ333" s="1228"/>
      <c r="AR333" s="1228"/>
      <c r="AS333" s="1228"/>
      <c r="AT333" s="1228"/>
      <c r="AU333" s="1228"/>
      <c r="AV333" s="1228"/>
    </row>
    <row r="334" spans="1:48">
      <c r="A334" s="1228"/>
      <c r="B334" s="1237"/>
      <c r="C334" s="1237"/>
      <c r="D334" s="1228"/>
      <c r="E334" s="1237"/>
      <c r="F334" s="1228"/>
      <c r="K334" s="1237"/>
      <c r="L334" s="1237"/>
      <c r="M334" s="1228"/>
      <c r="N334" s="1228"/>
      <c r="O334" s="1228"/>
      <c r="P334" s="1228"/>
      <c r="Q334" s="1228"/>
      <c r="R334" s="1228"/>
      <c r="S334" s="1228"/>
      <c r="T334" s="1228"/>
      <c r="U334" s="1228"/>
      <c r="V334" s="1228"/>
      <c r="W334" s="1228"/>
      <c r="X334" s="1228"/>
      <c r="Y334" s="1228"/>
      <c r="Z334" s="1228"/>
      <c r="AA334" s="1228"/>
      <c r="AB334" s="1228"/>
      <c r="AC334" s="1228"/>
      <c r="AD334" s="1228"/>
      <c r="AE334" s="1228"/>
      <c r="AF334" s="1228"/>
      <c r="AG334" s="1228"/>
      <c r="AH334" s="1228"/>
      <c r="AI334" s="1228"/>
      <c r="AJ334" s="1228"/>
      <c r="AK334" s="1228"/>
      <c r="AL334" s="1228"/>
      <c r="AM334" s="1228"/>
      <c r="AN334" s="1228"/>
      <c r="AO334" s="1228"/>
      <c r="AP334" s="1228"/>
      <c r="AQ334" s="1228"/>
      <c r="AR334" s="1228"/>
      <c r="AS334" s="1228"/>
      <c r="AT334" s="1228"/>
      <c r="AU334" s="1228"/>
      <c r="AV334" s="1228"/>
    </row>
    <row r="335" spans="1:48">
      <c r="A335" s="1228"/>
      <c r="B335" s="1237"/>
      <c r="C335" s="1237"/>
      <c r="D335" s="1228"/>
      <c r="E335" s="1237"/>
      <c r="F335" s="1228"/>
      <c r="K335" s="1237"/>
      <c r="L335" s="1237"/>
      <c r="M335" s="1228"/>
      <c r="N335" s="1228"/>
      <c r="O335" s="1228"/>
      <c r="P335" s="1228"/>
      <c r="Q335" s="1228"/>
      <c r="R335" s="1228"/>
      <c r="S335" s="1228"/>
      <c r="T335" s="1228"/>
      <c r="U335" s="1228"/>
      <c r="V335" s="1228"/>
      <c r="W335" s="1228"/>
      <c r="X335" s="1228"/>
      <c r="Y335" s="1228"/>
      <c r="Z335" s="1228"/>
      <c r="AA335" s="1228"/>
      <c r="AB335" s="1228"/>
      <c r="AC335" s="1228"/>
      <c r="AD335" s="1228"/>
      <c r="AE335" s="1228"/>
      <c r="AF335" s="1228"/>
      <c r="AG335" s="1228"/>
      <c r="AH335" s="1228"/>
      <c r="AI335" s="1228"/>
      <c r="AJ335" s="1228"/>
      <c r="AK335" s="1228"/>
      <c r="AL335" s="1228"/>
      <c r="AM335" s="1228"/>
      <c r="AN335" s="1228"/>
      <c r="AO335" s="1228"/>
      <c r="AP335" s="1228"/>
      <c r="AQ335" s="1228"/>
      <c r="AR335" s="1228"/>
      <c r="AS335" s="1228"/>
      <c r="AT335" s="1228"/>
      <c r="AU335" s="1228"/>
      <c r="AV335" s="1228"/>
    </row>
    <row r="336" spans="1:48">
      <c r="A336" s="1228"/>
      <c r="B336" s="1237"/>
      <c r="C336" s="1237"/>
      <c r="D336" s="1228"/>
      <c r="E336" s="1237"/>
      <c r="F336" s="1228"/>
      <c r="K336" s="1237"/>
      <c r="L336" s="1237"/>
      <c r="M336" s="1228"/>
      <c r="N336" s="1228"/>
      <c r="O336" s="1228"/>
      <c r="P336" s="1228"/>
      <c r="Q336" s="1228"/>
      <c r="R336" s="1228"/>
      <c r="S336" s="1228"/>
      <c r="T336" s="1228"/>
      <c r="U336" s="1228"/>
      <c r="V336" s="1228"/>
      <c r="W336" s="1228"/>
      <c r="X336" s="1228"/>
      <c r="Y336" s="1228"/>
      <c r="Z336" s="1228"/>
      <c r="AA336" s="1228"/>
      <c r="AB336" s="1228"/>
      <c r="AC336" s="1228"/>
      <c r="AD336" s="1228"/>
      <c r="AE336" s="1228"/>
      <c r="AF336" s="1228"/>
      <c r="AG336" s="1228"/>
      <c r="AH336" s="1228"/>
      <c r="AI336" s="1228"/>
      <c r="AJ336" s="1228"/>
      <c r="AK336" s="1228"/>
      <c r="AL336" s="1228"/>
      <c r="AM336" s="1228"/>
      <c r="AN336" s="1228"/>
      <c r="AO336" s="1228"/>
      <c r="AP336" s="1228"/>
      <c r="AQ336" s="1228"/>
      <c r="AR336" s="1228"/>
      <c r="AS336" s="1228"/>
      <c r="AT336" s="1228"/>
      <c r="AU336" s="1228"/>
      <c r="AV336" s="1228"/>
    </row>
    <row r="337" spans="1:48">
      <c r="A337" s="1228"/>
      <c r="B337" s="1237"/>
      <c r="C337" s="1237"/>
      <c r="D337" s="1228"/>
      <c r="E337" s="1237"/>
      <c r="F337" s="1228"/>
      <c r="K337" s="1237"/>
      <c r="L337" s="1237"/>
      <c r="M337" s="1228"/>
      <c r="N337" s="1228"/>
      <c r="O337" s="1228"/>
      <c r="P337" s="1228"/>
      <c r="Q337" s="1228"/>
      <c r="R337" s="1228"/>
      <c r="S337" s="1228"/>
      <c r="T337" s="1228"/>
      <c r="U337" s="1228"/>
      <c r="V337" s="1228"/>
      <c r="W337" s="1228"/>
      <c r="X337" s="1228"/>
      <c r="Y337" s="1228"/>
      <c r="Z337" s="1228"/>
      <c r="AA337" s="1228"/>
      <c r="AB337" s="1228"/>
      <c r="AC337" s="1228"/>
      <c r="AD337" s="1228"/>
      <c r="AE337" s="1228"/>
      <c r="AF337" s="1228"/>
      <c r="AG337" s="1228"/>
      <c r="AH337" s="1228"/>
      <c r="AI337" s="1228"/>
      <c r="AJ337" s="1228"/>
      <c r="AK337" s="1228"/>
      <c r="AL337" s="1228"/>
      <c r="AM337" s="1228"/>
      <c r="AN337" s="1228"/>
      <c r="AO337" s="1228"/>
      <c r="AP337" s="1228"/>
      <c r="AQ337" s="1228"/>
      <c r="AR337" s="1228"/>
      <c r="AS337" s="1228"/>
      <c r="AT337" s="1228"/>
      <c r="AU337" s="1228"/>
      <c r="AV337" s="1228"/>
    </row>
    <row r="338" spans="1:48">
      <c r="A338" s="1228"/>
      <c r="B338" s="1237"/>
      <c r="C338" s="1237"/>
      <c r="D338" s="1228"/>
      <c r="E338" s="1237"/>
      <c r="F338" s="1228"/>
      <c r="K338" s="1237"/>
      <c r="L338" s="1237"/>
      <c r="M338" s="1228"/>
      <c r="N338" s="1228"/>
      <c r="O338" s="1228"/>
      <c r="P338" s="1228"/>
      <c r="Q338" s="1228"/>
      <c r="R338" s="1228"/>
      <c r="S338" s="1228"/>
      <c r="T338" s="1228"/>
      <c r="U338" s="1228"/>
      <c r="V338" s="1228"/>
      <c r="W338" s="1228"/>
      <c r="X338" s="1228"/>
      <c r="Y338" s="1228"/>
      <c r="Z338" s="1228"/>
      <c r="AA338" s="1228"/>
      <c r="AB338" s="1228"/>
      <c r="AC338" s="1228"/>
      <c r="AD338" s="1228"/>
      <c r="AE338" s="1228"/>
      <c r="AF338" s="1228"/>
      <c r="AG338" s="1228"/>
      <c r="AH338" s="1228"/>
      <c r="AI338" s="1228"/>
      <c r="AJ338" s="1228"/>
      <c r="AK338" s="1228"/>
      <c r="AL338" s="1228"/>
      <c r="AM338" s="1228"/>
      <c r="AN338" s="1228"/>
      <c r="AO338" s="1228"/>
      <c r="AP338" s="1228"/>
      <c r="AQ338" s="1228"/>
      <c r="AR338" s="1228"/>
      <c r="AS338" s="1228"/>
      <c r="AT338" s="1228"/>
      <c r="AU338" s="1228"/>
      <c r="AV338" s="1228"/>
    </row>
    <row r="339" spans="1:48">
      <c r="A339" s="1228"/>
      <c r="B339" s="1237"/>
      <c r="C339" s="1237"/>
      <c r="D339" s="1228"/>
      <c r="E339" s="1237"/>
      <c r="F339" s="1228"/>
      <c r="K339" s="1237"/>
      <c r="L339" s="1237"/>
      <c r="M339" s="1228"/>
      <c r="N339" s="1228"/>
      <c r="O339" s="1228"/>
      <c r="P339" s="1228"/>
      <c r="Q339" s="1228"/>
      <c r="R339" s="1228"/>
      <c r="S339" s="1228"/>
      <c r="T339" s="1228"/>
      <c r="U339" s="1228"/>
      <c r="V339" s="1228"/>
      <c r="W339" s="1228"/>
      <c r="X339" s="1228"/>
      <c r="Y339" s="1228"/>
      <c r="Z339" s="1228"/>
      <c r="AA339" s="1228"/>
      <c r="AB339" s="1228"/>
      <c r="AC339" s="1228"/>
      <c r="AD339" s="1228"/>
      <c r="AE339" s="1228"/>
      <c r="AF339" s="1228"/>
      <c r="AG339" s="1228"/>
      <c r="AH339" s="1228"/>
      <c r="AI339" s="1228"/>
      <c r="AJ339" s="1228"/>
      <c r="AK339" s="1228"/>
      <c r="AL339" s="1228"/>
      <c r="AM339" s="1228"/>
      <c r="AN339" s="1228"/>
      <c r="AO339" s="1228"/>
      <c r="AP339" s="1228"/>
      <c r="AQ339" s="1228"/>
      <c r="AR339" s="1228"/>
      <c r="AS339" s="1228"/>
      <c r="AT339" s="1228"/>
      <c r="AU339" s="1228"/>
      <c r="AV339" s="1228"/>
    </row>
    <row r="340" spans="1:48">
      <c r="A340" s="1228"/>
      <c r="B340" s="1237"/>
      <c r="C340" s="1237"/>
      <c r="D340" s="1228"/>
      <c r="E340" s="1237"/>
      <c r="F340" s="1228"/>
      <c r="K340" s="1237"/>
      <c r="L340" s="1237"/>
      <c r="M340" s="1228"/>
      <c r="N340" s="1228"/>
      <c r="O340" s="1228"/>
      <c r="P340" s="1228"/>
      <c r="Q340" s="1228"/>
      <c r="R340" s="1228"/>
      <c r="S340" s="1228"/>
      <c r="T340" s="1228"/>
      <c r="U340" s="1228"/>
      <c r="V340" s="1228"/>
      <c r="W340" s="1228"/>
      <c r="X340" s="1228"/>
      <c r="Y340" s="1228"/>
      <c r="Z340" s="1228"/>
      <c r="AA340" s="1228"/>
      <c r="AB340" s="1228"/>
      <c r="AC340" s="1228"/>
      <c r="AD340" s="1228"/>
      <c r="AE340" s="1228"/>
      <c r="AF340" s="1228"/>
      <c r="AG340" s="1228"/>
      <c r="AH340" s="1228"/>
      <c r="AI340" s="1228"/>
      <c r="AJ340" s="1228"/>
      <c r="AK340" s="1228"/>
      <c r="AL340" s="1228"/>
      <c r="AM340" s="1228"/>
      <c r="AN340" s="1228"/>
      <c r="AO340" s="1228"/>
      <c r="AP340" s="1228"/>
      <c r="AQ340" s="1228"/>
      <c r="AR340" s="1228"/>
      <c r="AS340" s="1228"/>
      <c r="AT340" s="1228"/>
      <c r="AU340" s="1228"/>
      <c r="AV340" s="1228"/>
    </row>
    <row r="341" spans="1:48">
      <c r="A341" s="1228"/>
      <c r="B341" s="1237"/>
      <c r="C341" s="1237"/>
      <c r="D341" s="1228"/>
      <c r="E341" s="1237"/>
      <c r="F341" s="1228"/>
      <c r="K341" s="1237"/>
      <c r="L341" s="1237"/>
      <c r="M341" s="1228"/>
      <c r="N341" s="1228"/>
      <c r="O341" s="1228"/>
      <c r="P341" s="1228"/>
      <c r="Q341" s="1228"/>
      <c r="R341" s="1228"/>
      <c r="S341" s="1228"/>
      <c r="T341" s="1228"/>
      <c r="U341" s="1228"/>
      <c r="V341" s="1228"/>
      <c r="W341" s="1228"/>
      <c r="X341" s="1228"/>
      <c r="Y341" s="1228"/>
      <c r="Z341" s="1228"/>
      <c r="AA341" s="1228"/>
      <c r="AB341" s="1228"/>
      <c r="AC341" s="1228"/>
      <c r="AD341" s="1228"/>
      <c r="AE341" s="1228"/>
      <c r="AF341" s="1228"/>
      <c r="AG341" s="1228"/>
      <c r="AH341" s="1228"/>
      <c r="AI341" s="1228"/>
      <c r="AJ341" s="1228"/>
      <c r="AK341" s="1228"/>
      <c r="AL341" s="1228"/>
      <c r="AM341" s="1228"/>
      <c r="AN341" s="1228"/>
      <c r="AO341" s="1228"/>
      <c r="AP341" s="1228"/>
      <c r="AQ341" s="1228"/>
      <c r="AR341" s="1228"/>
      <c r="AS341" s="1228"/>
      <c r="AT341" s="1228"/>
      <c r="AU341" s="1228"/>
      <c r="AV341" s="1228"/>
    </row>
    <row r="342" spans="1:48">
      <c r="A342" s="1228"/>
      <c r="B342" s="1237"/>
      <c r="C342" s="1237"/>
      <c r="D342" s="1228"/>
      <c r="E342" s="1237"/>
      <c r="F342" s="1228"/>
      <c r="K342" s="1237"/>
      <c r="L342" s="1237"/>
      <c r="M342" s="1228"/>
      <c r="N342" s="1228"/>
      <c r="O342" s="1228"/>
      <c r="P342" s="1228"/>
      <c r="Q342" s="1228"/>
      <c r="R342" s="1228"/>
      <c r="S342" s="1228"/>
      <c r="T342" s="1228"/>
      <c r="U342" s="1228"/>
      <c r="V342" s="1228"/>
      <c r="W342" s="1228"/>
      <c r="X342" s="1228"/>
      <c r="Y342" s="1228"/>
      <c r="Z342" s="1228"/>
      <c r="AA342" s="1228"/>
      <c r="AB342" s="1228"/>
      <c r="AC342" s="1228"/>
      <c r="AD342" s="1228"/>
      <c r="AE342" s="1228"/>
      <c r="AF342" s="1228"/>
      <c r="AG342" s="1228"/>
      <c r="AH342" s="1228"/>
      <c r="AI342" s="1228"/>
      <c r="AJ342" s="1228"/>
      <c r="AK342" s="1228"/>
      <c r="AL342" s="1228"/>
      <c r="AM342" s="1228"/>
      <c r="AN342" s="1228"/>
      <c r="AO342" s="1228"/>
      <c r="AP342" s="1228"/>
      <c r="AQ342" s="1228"/>
      <c r="AR342" s="1228"/>
      <c r="AS342" s="1228"/>
      <c r="AT342" s="1228"/>
      <c r="AU342" s="1228"/>
      <c r="AV342" s="1228"/>
    </row>
    <row r="343" spans="1:48">
      <c r="A343" s="1228"/>
      <c r="B343" s="1237"/>
      <c r="C343" s="1237"/>
      <c r="D343" s="1228"/>
      <c r="E343" s="1237"/>
      <c r="F343" s="1228"/>
      <c r="K343" s="1237"/>
      <c r="L343" s="1237"/>
      <c r="M343" s="1228"/>
      <c r="N343" s="1228"/>
      <c r="O343" s="1228"/>
      <c r="P343" s="1228"/>
      <c r="Q343" s="1228"/>
      <c r="R343" s="1228"/>
      <c r="S343" s="1228"/>
      <c r="T343" s="1228"/>
      <c r="U343" s="1228"/>
      <c r="V343" s="1228"/>
      <c r="W343" s="1228"/>
      <c r="X343" s="1228"/>
      <c r="Y343" s="1228"/>
      <c r="Z343" s="1228"/>
      <c r="AA343" s="1228"/>
      <c r="AB343" s="1228"/>
      <c r="AC343" s="1228"/>
      <c r="AD343" s="1228"/>
      <c r="AE343" s="1228"/>
      <c r="AF343" s="1228"/>
      <c r="AG343" s="1228"/>
      <c r="AH343" s="1228"/>
      <c r="AI343" s="1228"/>
      <c r="AJ343" s="1228"/>
      <c r="AK343" s="1228"/>
      <c r="AL343" s="1228"/>
      <c r="AM343" s="1228"/>
      <c r="AN343" s="1228"/>
      <c r="AO343" s="1228"/>
      <c r="AP343" s="1228"/>
      <c r="AQ343" s="1228"/>
      <c r="AR343" s="1228"/>
      <c r="AS343" s="1228"/>
      <c r="AT343" s="1228"/>
      <c r="AU343" s="1228"/>
      <c r="AV343" s="1228"/>
    </row>
    <row r="344" spans="1:48">
      <c r="A344" s="1228"/>
      <c r="B344" s="1237"/>
      <c r="C344" s="1237"/>
      <c r="D344" s="1228"/>
      <c r="E344" s="1237"/>
      <c r="F344" s="1228"/>
      <c r="K344" s="1237"/>
      <c r="L344" s="1237"/>
      <c r="M344" s="1228"/>
      <c r="N344" s="1228"/>
      <c r="O344" s="1228"/>
      <c r="P344" s="1228"/>
      <c r="Q344" s="1228"/>
      <c r="R344" s="1228"/>
      <c r="S344" s="1228"/>
      <c r="T344" s="1228"/>
      <c r="U344" s="1228"/>
      <c r="V344" s="1228"/>
      <c r="W344" s="1228"/>
      <c r="X344" s="1228"/>
      <c r="Y344" s="1228"/>
      <c r="Z344" s="1228"/>
      <c r="AA344" s="1228"/>
      <c r="AB344" s="1228"/>
      <c r="AC344" s="1228"/>
      <c r="AD344" s="1228"/>
      <c r="AE344" s="1228"/>
      <c r="AF344" s="1228"/>
      <c r="AG344" s="1228"/>
      <c r="AH344" s="1228"/>
      <c r="AI344" s="1228"/>
      <c r="AJ344" s="1228"/>
      <c r="AK344" s="1228"/>
      <c r="AL344" s="1228"/>
      <c r="AM344" s="1228"/>
      <c r="AN344" s="1228"/>
      <c r="AO344" s="1228"/>
      <c r="AP344" s="1228"/>
      <c r="AQ344" s="1228"/>
      <c r="AR344" s="1228"/>
      <c r="AS344" s="1228"/>
      <c r="AT344" s="1228"/>
      <c r="AU344" s="1228"/>
      <c r="AV344" s="1228"/>
    </row>
    <row r="345" spans="1:48">
      <c r="A345" s="1228"/>
      <c r="B345" s="1237"/>
      <c r="C345" s="1237"/>
      <c r="D345" s="1228"/>
      <c r="E345" s="1237"/>
      <c r="F345" s="1228"/>
      <c r="K345" s="1237"/>
      <c r="L345" s="1237"/>
      <c r="M345" s="1228"/>
      <c r="N345" s="1228"/>
      <c r="O345" s="1228"/>
      <c r="P345" s="1228"/>
      <c r="Q345" s="1228"/>
      <c r="R345" s="1228"/>
      <c r="S345" s="1228"/>
      <c r="T345" s="1228"/>
      <c r="U345" s="1228"/>
      <c r="V345" s="1228"/>
      <c r="W345" s="1228"/>
      <c r="X345" s="1228"/>
      <c r="Y345" s="1228"/>
      <c r="Z345" s="1228"/>
      <c r="AA345" s="1228"/>
      <c r="AB345" s="1228"/>
      <c r="AC345" s="1228"/>
      <c r="AD345" s="1228"/>
      <c r="AE345" s="1228"/>
      <c r="AF345" s="1228"/>
      <c r="AG345" s="1228"/>
      <c r="AH345" s="1228"/>
      <c r="AI345" s="1228"/>
      <c r="AJ345" s="1228"/>
      <c r="AK345" s="1228"/>
      <c r="AL345" s="1228"/>
      <c r="AM345" s="1228"/>
      <c r="AN345" s="1228"/>
      <c r="AO345" s="1228"/>
      <c r="AP345" s="1228"/>
      <c r="AQ345" s="1228"/>
      <c r="AR345" s="1228"/>
      <c r="AS345" s="1228"/>
      <c r="AT345" s="1228"/>
      <c r="AU345" s="1228"/>
      <c r="AV345" s="1228"/>
    </row>
    <row r="346" spans="1:48">
      <c r="A346" s="1228"/>
      <c r="B346" s="1237"/>
      <c r="C346" s="1237"/>
      <c r="D346" s="1228"/>
      <c r="E346" s="1237"/>
      <c r="F346" s="1228"/>
      <c r="K346" s="1237"/>
      <c r="L346" s="1237"/>
      <c r="M346" s="1228"/>
      <c r="N346" s="1228"/>
      <c r="O346" s="1228"/>
      <c r="P346" s="1228"/>
      <c r="Q346" s="1228"/>
      <c r="R346" s="1228"/>
      <c r="S346" s="1228"/>
      <c r="T346" s="1228"/>
      <c r="U346" s="1228"/>
      <c r="V346" s="1228"/>
      <c r="W346" s="1228"/>
      <c r="X346" s="1228"/>
      <c r="Y346" s="1228"/>
      <c r="Z346" s="1228"/>
      <c r="AA346" s="1228"/>
      <c r="AB346" s="1228"/>
      <c r="AC346" s="1228"/>
      <c r="AD346" s="1228"/>
      <c r="AE346" s="1228"/>
      <c r="AF346" s="1228"/>
      <c r="AG346" s="1228"/>
      <c r="AH346" s="1228"/>
      <c r="AI346" s="1228"/>
      <c r="AJ346" s="1228"/>
      <c r="AK346" s="1228"/>
      <c r="AL346" s="1228"/>
      <c r="AM346" s="1228"/>
      <c r="AN346" s="1228"/>
      <c r="AO346" s="1228"/>
      <c r="AP346" s="1228"/>
      <c r="AQ346" s="1228"/>
      <c r="AR346" s="1228"/>
      <c r="AS346" s="1228"/>
      <c r="AT346" s="1228"/>
      <c r="AU346" s="1228"/>
      <c r="AV346" s="1228"/>
    </row>
    <row r="347" spans="1:48">
      <c r="A347" s="1228"/>
      <c r="B347" s="1237"/>
      <c r="C347" s="1237"/>
      <c r="D347" s="1228"/>
      <c r="E347" s="1237"/>
      <c r="F347" s="1228"/>
      <c r="K347" s="1237"/>
      <c r="L347" s="1237"/>
      <c r="M347" s="1228"/>
      <c r="N347" s="1228"/>
      <c r="O347" s="1228"/>
      <c r="P347" s="1228"/>
      <c r="Q347" s="1228"/>
      <c r="R347" s="1228"/>
      <c r="S347" s="1228"/>
      <c r="T347" s="1228"/>
      <c r="U347" s="1228"/>
      <c r="V347" s="1228"/>
      <c r="W347" s="1228"/>
      <c r="X347" s="1228"/>
      <c r="Y347" s="1228"/>
      <c r="Z347" s="1228"/>
      <c r="AA347" s="1228"/>
      <c r="AB347" s="1228"/>
      <c r="AC347" s="1228"/>
      <c r="AD347" s="1228"/>
      <c r="AE347" s="1228"/>
      <c r="AF347" s="1228"/>
      <c r="AG347" s="1228"/>
      <c r="AH347" s="1228"/>
      <c r="AI347" s="1228"/>
      <c r="AJ347" s="1228"/>
      <c r="AK347" s="1228"/>
      <c r="AL347" s="1228"/>
      <c r="AM347" s="1228"/>
      <c r="AN347" s="1228"/>
      <c r="AO347" s="1228"/>
      <c r="AP347" s="1228"/>
      <c r="AQ347" s="1228"/>
      <c r="AR347" s="1228"/>
      <c r="AS347" s="1228"/>
      <c r="AT347" s="1228"/>
      <c r="AU347" s="1228"/>
      <c r="AV347" s="1228"/>
    </row>
    <row r="348" spans="1:48">
      <c r="A348" s="1228"/>
      <c r="B348" s="1237"/>
      <c r="C348" s="1237"/>
      <c r="D348" s="1228"/>
      <c r="E348" s="1237"/>
      <c r="F348" s="1228"/>
      <c r="K348" s="1237"/>
      <c r="L348" s="1237"/>
      <c r="M348" s="1228"/>
      <c r="N348" s="1228"/>
      <c r="O348" s="1228"/>
      <c r="P348" s="1228"/>
      <c r="Q348" s="1228"/>
      <c r="R348" s="1228"/>
      <c r="S348" s="1228"/>
      <c r="T348" s="1228"/>
      <c r="U348" s="1228"/>
      <c r="V348" s="1228"/>
      <c r="W348" s="1228"/>
      <c r="X348" s="1228"/>
      <c r="Y348" s="1228"/>
      <c r="Z348" s="1228"/>
      <c r="AA348" s="1228"/>
      <c r="AB348" s="1228"/>
      <c r="AC348" s="1228"/>
      <c r="AD348" s="1228"/>
      <c r="AE348" s="1228"/>
      <c r="AF348" s="1228"/>
      <c r="AG348" s="1228"/>
      <c r="AH348" s="1228"/>
      <c r="AI348" s="1228"/>
      <c r="AJ348" s="1228"/>
      <c r="AK348" s="1228"/>
      <c r="AL348" s="1228"/>
      <c r="AM348" s="1228"/>
      <c r="AN348" s="1228"/>
      <c r="AO348" s="1228"/>
      <c r="AP348" s="1228"/>
      <c r="AQ348" s="1228"/>
      <c r="AR348" s="1228"/>
      <c r="AS348" s="1228"/>
      <c r="AT348" s="1228"/>
      <c r="AU348" s="1228"/>
      <c r="AV348" s="1228"/>
    </row>
    <row r="349" spans="1:48">
      <c r="A349" s="1228"/>
      <c r="B349" s="1237"/>
      <c r="C349" s="1237"/>
      <c r="D349" s="1228"/>
      <c r="E349" s="1237"/>
      <c r="F349" s="1228"/>
      <c r="K349" s="1237"/>
      <c r="L349" s="1237"/>
      <c r="M349" s="1228"/>
      <c r="N349" s="1228"/>
      <c r="O349" s="1228"/>
      <c r="P349" s="1228"/>
      <c r="Q349" s="1228"/>
      <c r="R349" s="1228"/>
      <c r="S349" s="1228"/>
      <c r="T349" s="1228"/>
      <c r="U349" s="1228"/>
      <c r="V349" s="1228"/>
      <c r="W349" s="1228"/>
      <c r="X349" s="1228"/>
      <c r="Y349" s="1228"/>
      <c r="Z349" s="1228"/>
      <c r="AA349" s="1228"/>
      <c r="AB349" s="1228"/>
      <c r="AC349" s="1228"/>
      <c r="AD349" s="1228"/>
      <c r="AE349" s="1228"/>
      <c r="AF349" s="1228"/>
      <c r="AG349" s="1228"/>
      <c r="AH349" s="1228"/>
      <c r="AI349" s="1228"/>
      <c r="AJ349" s="1228"/>
      <c r="AK349" s="1228"/>
      <c r="AL349" s="1228"/>
      <c r="AM349" s="1228"/>
      <c r="AN349" s="1228"/>
      <c r="AO349" s="1228"/>
      <c r="AP349" s="1228"/>
      <c r="AQ349" s="1228"/>
      <c r="AR349" s="1228"/>
      <c r="AS349" s="1228"/>
      <c r="AT349" s="1228"/>
      <c r="AU349" s="1228"/>
      <c r="AV349" s="1228"/>
    </row>
    <row r="350" spans="1:48">
      <c r="A350" s="1228"/>
      <c r="B350" s="1237"/>
      <c r="C350" s="1237"/>
      <c r="D350" s="1228"/>
      <c r="E350" s="1237"/>
      <c r="F350" s="1228"/>
      <c r="K350" s="1237"/>
      <c r="L350" s="1237"/>
      <c r="M350" s="1228"/>
      <c r="N350" s="1228"/>
      <c r="O350" s="1228"/>
      <c r="P350" s="1228"/>
      <c r="Q350" s="1228"/>
      <c r="R350" s="1228"/>
      <c r="S350" s="1228"/>
      <c r="T350" s="1228"/>
      <c r="U350" s="1228"/>
      <c r="V350" s="1228"/>
      <c r="W350" s="1228"/>
      <c r="X350" s="1228"/>
      <c r="Y350" s="1228"/>
      <c r="Z350" s="1228"/>
      <c r="AA350" s="1228"/>
      <c r="AB350" s="1228"/>
      <c r="AC350" s="1228"/>
      <c r="AD350" s="1228"/>
      <c r="AE350" s="1228"/>
      <c r="AF350" s="1228"/>
      <c r="AG350" s="1228"/>
      <c r="AH350" s="1228"/>
      <c r="AI350" s="1228"/>
      <c r="AJ350" s="1228"/>
      <c r="AK350" s="1228"/>
      <c r="AL350" s="1228"/>
      <c r="AM350" s="1228"/>
      <c r="AN350" s="1228"/>
      <c r="AO350" s="1228"/>
      <c r="AP350" s="1228"/>
      <c r="AQ350" s="1228"/>
      <c r="AR350" s="1228"/>
      <c r="AS350" s="1228"/>
      <c r="AT350" s="1228"/>
      <c r="AU350" s="1228"/>
      <c r="AV350" s="1228"/>
    </row>
    <row r="351" spans="1:48">
      <c r="A351" s="1228"/>
      <c r="B351" s="1237"/>
      <c r="C351" s="1237"/>
      <c r="D351" s="1228"/>
      <c r="E351" s="1237"/>
      <c r="F351" s="1228"/>
      <c r="K351" s="1237"/>
      <c r="L351" s="1237"/>
      <c r="M351" s="1228"/>
      <c r="N351" s="1228"/>
      <c r="O351" s="1228"/>
      <c r="P351" s="1228"/>
      <c r="Q351" s="1228"/>
      <c r="R351" s="1228"/>
      <c r="S351" s="1228"/>
      <c r="T351" s="1228"/>
      <c r="U351" s="1228"/>
      <c r="V351" s="1228"/>
      <c r="W351" s="1228"/>
      <c r="X351" s="1228"/>
      <c r="Y351" s="1228"/>
      <c r="Z351" s="1228"/>
      <c r="AA351" s="1228"/>
      <c r="AB351" s="1228"/>
      <c r="AC351" s="1228"/>
      <c r="AD351" s="1228"/>
      <c r="AE351" s="1228"/>
      <c r="AF351" s="1228"/>
      <c r="AG351" s="1228"/>
      <c r="AH351" s="1228"/>
      <c r="AI351" s="1228"/>
      <c r="AJ351" s="1228"/>
      <c r="AK351" s="1228"/>
      <c r="AL351" s="1228"/>
      <c r="AM351" s="1228"/>
      <c r="AN351" s="1228"/>
      <c r="AO351" s="1228"/>
      <c r="AP351" s="1228"/>
      <c r="AQ351" s="1228"/>
      <c r="AR351" s="1228"/>
      <c r="AS351" s="1228"/>
      <c r="AT351" s="1228"/>
      <c r="AU351" s="1228"/>
      <c r="AV351" s="1228"/>
    </row>
    <row r="352" spans="1:48">
      <c r="A352" s="1228"/>
      <c r="B352" s="1237"/>
      <c r="C352" s="1237"/>
      <c r="D352" s="1228"/>
      <c r="E352" s="1237"/>
      <c r="F352" s="1228"/>
      <c r="K352" s="1237"/>
      <c r="L352" s="1237"/>
      <c r="M352" s="1228"/>
      <c r="N352" s="1228"/>
      <c r="O352" s="1228"/>
      <c r="P352" s="1228"/>
      <c r="Q352" s="1228"/>
      <c r="R352" s="1228"/>
      <c r="S352" s="1228"/>
      <c r="T352" s="1228"/>
      <c r="U352" s="1228"/>
      <c r="V352" s="1228"/>
      <c r="W352" s="1228"/>
      <c r="X352" s="1228"/>
      <c r="Y352" s="1228"/>
      <c r="Z352" s="1228"/>
      <c r="AA352" s="1228"/>
      <c r="AB352" s="1228"/>
      <c r="AC352" s="1228"/>
      <c r="AD352" s="1228"/>
      <c r="AE352" s="1228"/>
      <c r="AF352" s="1228"/>
      <c r="AG352" s="1228"/>
      <c r="AH352" s="1228"/>
      <c r="AI352" s="1228"/>
      <c r="AJ352" s="1228"/>
      <c r="AK352" s="1228"/>
      <c r="AL352" s="1228"/>
      <c r="AM352" s="1228"/>
      <c r="AN352" s="1228"/>
      <c r="AO352" s="1228"/>
      <c r="AP352" s="1228"/>
      <c r="AQ352" s="1228"/>
      <c r="AR352" s="1228"/>
      <c r="AS352" s="1228"/>
      <c r="AT352" s="1228"/>
      <c r="AU352" s="1228"/>
      <c r="AV352" s="1228"/>
    </row>
    <row r="353" spans="1:48">
      <c r="A353" s="1228"/>
      <c r="B353" s="1237"/>
      <c r="C353" s="1237"/>
      <c r="D353" s="1228"/>
      <c r="E353" s="1237"/>
      <c r="F353" s="1228"/>
      <c r="K353" s="1237"/>
      <c r="L353" s="1237"/>
      <c r="M353" s="1228"/>
      <c r="N353" s="1228"/>
      <c r="O353" s="1228"/>
      <c r="P353" s="1228"/>
      <c r="Q353" s="1228"/>
      <c r="R353" s="1228"/>
      <c r="S353" s="1228"/>
      <c r="T353" s="1228"/>
      <c r="U353" s="1228"/>
      <c r="V353" s="1228"/>
      <c r="W353" s="1228"/>
      <c r="X353" s="1228"/>
      <c r="Y353" s="1228"/>
      <c r="Z353" s="1228"/>
      <c r="AA353" s="1228"/>
      <c r="AB353" s="1228"/>
      <c r="AC353" s="1228"/>
      <c r="AD353" s="1228"/>
      <c r="AE353" s="1228"/>
      <c r="AF353" s="1228"/>
      <c r="AG353" s="1228"/>
      <c r="AH353" s="1228"/>
      <c r="AI353" s="1228"/>
      <c r="AJ353" s="1228"/>
      <c r="AK353" s="1228"/>
      <c r="AL353" s="1228"/>
      <c r="AM353" s="1228"/>
      <c r="AN353" s="1228"/>
      <c r="AO353" s="1228"/>
      <c r="AP353" s="1228"/>
      <c r="AQ353" s="1228"/>
      <c r="AR353" s="1228"/>
      <c r="AS353" s="1228"/>
      <c r="AT353" s="1228"/>
      <c r="AU353" s="1228"/>
      <c r="AV353" s="1228"/>
    </row>
    <row r="354" spans="1:48">
      <c r="A354" s="1228"/>
      <c r="B354" s="1237"/>
      <c r="C354" s="1237"/>
      <c r="D354" s="1228"/>
      <c r="E354" s="1237"/>
      <c r="F354" s="1228"/>
      <c r="K354" s="1237"/>
      <c r="L354" s="1237"/>
      <c r="M354" s="1228"/>
      <c r="N354" s="1228"/>
      <c r="O354" s="1228"/>
      <c r="P354" s="1228"/>
      <c r="Q354" s="1228"/>
      <c r="R354" s="1228"/>
      <c r="S354" s="1228"/>
      <c r="T354" s="1228"/>
      <c r="U354" s="1228"/>
      <c r="V354" s="1228"/>
      <c r="W354" s="1228"/>
      <c r="X354" s="1228"/>
      <c r="Y354" s="1228"/>
      <c r="Z354" s="1228"/>
      <c r="AA354" s="1228"/>
      <c r="AB354" s="1228"/>
      <c r="AC354" s="1228"/>
      <c r="AD354" s="1228"/>
      <c r="AE354" s="1228"/>
      <c r="AF354" s="1228"/>
      <c r="AG354" s="1228"/>
      <c r="AH354" s="1228"/>
      <c r="AI354" s="1228"/>
      <c r="AJ354" s="1228"/>
      <c r="AK354" s="1228"/>
      <c r="AL354" s="1228"/>
      <c r="AM354" s="1228"/>
      <c r="AN354" s="1228"/>
      <c r="AO354" s="1228"/>
      <c r="AP354" s="1228"/>
      <c r="AQ354" s="1228"/>
      <c r="AR354" s="1228"/>
      <c r="AS354" s="1228"/>
      <c r="AT354" s="1228"/>
      <c r="AU354" s="1228"/>
      <c r="AV354" s="1228"/>
    </row>
    <row r="355" spans="1:48">
      <c r="A355" s="1228"/>
      <c r="B355" s="1237"/>
      <c r="C355" s="1237"/>
      <c r="D355" s="1228"/>
      <c r="E355" s="1237"/>
      <c r="F355" s="1228"/>
      <c r="K355" s="1237"/>
      <c r="L355" s="1237"/>
      <c r="M355" s="1228"/>
      <c r="N355" s="1228"/>
      <c r="O355" s="1228"/>
      <c r="P355" s="1228"/>
      <c r="Q355" s="1228"/>
      <c r="R355" s="1228"/>
      <c r="S355" s="1228"/>
      <c r="T355" s="1228"/>
      <c r="U355" s="1228"/>
      <c r="V355" s="1228"/>
      <c r="W355" s="1228"/>
      <c r="X355" s="1228"/>
      <c r="Y355" s="1228"/>
      <c r="Z355" s="1228"/>
      <c r="AA355" s="1228"/>
      <c r="AB355" s="1228"/>
      <c r="AC355" s="1228"/>
      <c r="AD355" s="1228"/>
      <c r="AE355" s="1228"/>
      <c r="AF355" s="1228"/>
      <c r="AG355" s="1228"/>
      <c r="AH355" s="1228"/>
      <c r="AI355" s="1228"/>
      <c r="AJ355" s="1228"/>
      <c r="AK355" s="1228"/>
      <c r="AL355" s="1228"/>
      <c r="AM355" s="1228"/>
      <c r="AN355" s="1228"/>
      <c r="AO355" s="1228"/>
      <c r="AP355" s="1228"/>
      <c r="AQ355" s="1228"/>
      <c r="AR355" s="1228"/>
      <c r="AS355" s="1228"/>
      <c r="AT355" s="1228"/>
      <c r="AU355" s="1228"/>
      <c r="AV355" s="1228"/>
    </row>
    <row r="356" spans="1:48">
      <c r="A356" s="1228"/>
      <c r="B356" s="1237"/>
      <c r="C356" s="1237"/>
      <c r="D356" s="1228"/>
      <c r="E356" s="1237"/>
      <c r="F356" s="1228"/>
      <c r="K356" s="1237"/>
      <c r="L356" s="1237"/>
      <c r="M356" s="1228"/>
      <c r="N356" s="1228"/>
      <c r="O356" s="1228"/>
      <c r="P356" s="1228"/>
      <c r="Q356" s="1228"/>
      <c r="R356" s="1228"/>
      <c r="S356" s="1228"/>
      <c r="T356" s="1228"/>
      <c r="U356" s="1228"/>
      <c r="V356" s="1228"/>
      <c r="W356" s="1228"/>
      <c r="X356" s="1228"/>
      <c r="Y356" s="1228"/>
      <c r="Z356" s="1228"/>
      <c r="AA356" s="1228"/>
      <c r="AB356" s="1228"/>
      <c r="AC356" s="1228"/>
      <c r="AD356" s="1228"/>
      <c r="AE356" s="1228"/>
      <c r="AF356" s="1228"/>
      <c r="AG356" s="1228"/>
      <c r="AH356" s="1228"/>
      <c r="AI356" s="1228"/>
      <c r="AJ356" s="1228"/>
      <c r="AK356" s="1228"/>
      <c r="AL356" s="1228"/>
      <c r="AM356" s="1228"/>
      <c r="AN356" s="1228"/>
      <c r="AO356" s="1228"/>
      <c r="AP356" s="1228"/>
      <c r="AQ356" s="1228"/>
      <c r="AR356" s="1228"/>
      <c r="AS356" s="1228"/>
      <c r="AT356" s="1228"/>
      <c r="AU356" s="1228"/>
      <c r="AV356" s="1228"/>
    </row>
    <row r="357" spans="1:48">
      <c r="A357" s="1228"/>
      <c r="B357" s="1237"/>
      <c r="C357" s="1237"/>
      <c r="D357" s="1228"/>
      <c r="E357" s="1237"/>
      <c r="F357" s="1228"/>
      <c r="K357" s="1237"/>
      <c r="L357" s="1237"/>
      <c r="M357" s="1228"/>
      <c r="N357" s="1228"/>
      <c r="O357" s="1228"/>
      <c r="P357" s="1228"/>
      <c r="Q357" s="1228"/>
      <c r="R357" s="1228"/>
      <c r="S357" s="1228"/>
      <c r="T357" s="1228"/>
      <c r="U357" s="1228"/>
      <c r="V357" s="1228"/>
      <c r="W357" s="1228"/>
      <c r="X357" s="1228"/>
      <c r="Y357" s="1228"/>
      <c r="Z357" s="1228"/>
      <c r="AA357" s="1228"/>
      <c r="AB357" s="1228"/>
      <c r="AC357" s="1228"/>
      <c r="AD357" s="1228"/>
      <c r="AE357" s="1228"/>
      <c r="AF357" s="1228"/>
      <c r="AG357" s="1228"/>
      <c r="AH357" s="1228"/>
      <c r="AI357" s="1228"/>
      <c r="AJ357" s="1228"/>
      <c r="AK357" s="1228"/>
      <c r="AL357" s="1228"/>
      <c r="AM357" s="1228"/>
      <c r="AN357" s="1228"/>
      <c r="AO357" s="1228"/>
      <c r="AP357" s="1228"/>
      <c r="AQ357" s="1228"/>
      <c r="AR357" s="1228"/>
      <c r="AS357" s="1228"/>
      <c r="AT357" s="1228"/>
      <c r="AU357" s="1228"/>
      <c r="AV357" s="1228"/>
    </row>
    <row r="358" spans="1:48">
      <c r="A358" s="1228"/>
      <c r="B358" s="1237"/>
      <c r="C358" s="1237"/>
      <c r="D358" s="1228"/>
      <c r="E358" s="1237"/>
      <c r="F358" s="1228"/>
      <c r="K358" s="1237"/>
      <c r="L358" s="1237"/>
      <c r="M358" s="1228"/>
      <c r="N358" s="1228"/>
      <c r="O358" s="1228"/>
      <c r="P358" s="1228"/>
      <c r="Q358" s="1228"/>
      <c r="R358" s="1228"/>
      <c r="S358" s="1228"/>
      <c r="T358" s="1228"/>
      <c r="U358" s="1228"/>
      <c r="V358" s="1228"/>
      <c r="W358" s="1228"/>
      <c r="X358" s="1228"/>
      <c r="Y358" s="1228"/>
      <c r="Z358" s="1228"/>
      <c r="AA358" s="1228"/>
      <c r="AB358" s="1228"/>
      <c r="AC358" s="1228"/>
      <c r="AD358" s="1228"/>
      <c r="AE358" s="1228"/>
      <c r="AF358" s="1228"/>
      <c r="AG358" s="1228"/>
      <c r="AH358" s="1228"/>
      <c r="AI358" s="1228"/>
      <c r="AJ358" s="1228"/>
      <c r="AK358" s="1228"/>
      <c r="AL358" s="1228"/>
      <c r="AM358" s="1228"/>
      <c r="AN358" s="1228"/>
      <c r="AO358" s="1228"/>
      <c r="AP358" s="1228"/>
      <c r="AQ358" s="1228"/>
      <c r="AR358" s="1228"/>
      <c r="AS358" s="1228"/>
      <c r="AT358" s="1228"/>
      <c r="AU358" s="1228"/>
      <c r="AV358" s="1228"/>
    </row>
    <row r="359" spans="1:48">
      <c r="A359" s="1228"/>
      <c r="B359" s="1237"/>
      <c r="C359" s="1237"/>
      <c r="D359" s="1228"/>
      <c r="E359" s="1237"/>
      <c r="F359" s="1228"/>
      <c r="K359" s="1237"/>
      <c r="L359" s="1237"/>
      <c r="M359" s="1228"/>
      <c r="N359" s="1228"/>
      <c r="O359" s="1228"/>
      <c r="P359" s="1228"/>
      <c r="Q359" s="1228"/>
      <c r="R359" s="1228"/>
      <c r="S359" s="1228"/>
      <c r="T359" s="1228"/>
      <c r="U359" s="1228"/>
      <c r="V359" s="1228"/>
      <c r="W359" s="1228"/>
      <c r="X359" s="1228"/>
      <c r="Y359" s="1228"/>
      <c r="Z359" s="1228"/>
      <c r="AA359" s="1228"/>
      <c r="AB359" s="1228"/>
      <c r="AC359" s="1228"/>
      <c r="AD359" s="1228"/>
      <c r="AE359" s="1228"/>
      <c r="AF359" s="1228"/>
      <c r="AG359" s="1228"/>
      <c r="AH359" s="1228"/>
      <c r="AI359" s="1228"/>
      <c r="AJ359" s="1228"/>
      <c r="AK359" s="1228"/>
      <c r="AL359" s="1228"/>
      <c r="AM359" s="1228"/>
      <c r="AN359" s="1228"/>
      <c r="AO359" s="1228"/>
      <c r="AP359" s="1228"/>
      <c r="AQ359" s="1228"/>
      <c r="AR359" s="1228"/>
      <c r="AS359" s="1228"/>
      <c r="AT359" s="1228"/>
      <c r="AU359" s="1228"/>
      <c r="AV359" s="1228"/>
    </row>
    <row r="360" spans="1:48">
      <c r="A360" s="1228"/>
      <c r="B360" s="1237"/>
      <c r="C360" s="1237"/>
      <c r="D360" s="1228"/>
      <c r="E360" s="1237"/>
      <c r="F360" s="1228"/>
      <c r="K360" s="1237"/>
      <c r="L360" s="1237"/>
      <c r="M360" s="1228"/>
      <c r="N360" s="1228"/>
      <c r="O360" s="1228"/>
      <c r="P360" s="1228"/>
      <c r="Q360" s="1228"/>
      <c r="R360" s="1228"/>
      <c r="S360" s="1228"/>
      <c r="T360" s="1228"/>
      <c r="U360" s="1228"/>
      <c r="V360" s="1228"/>
      <c r="W360" s="1228"/>
      <c r="X360" s="1228"/>
      <c r="Y360" s="1228"/>
      <c r="Z360" s="1228"/>
      <c r="AA360" s="1228"/>
      <c r="AB360" s="1228"/>
      <c r="AC360" s="1228"/>
      <c r="AD360" s="1228"/>
      <c r="AE360" s="1228"/>
      <c r="AF360" s="1228"/>
      <c r="AG360" s="1228"/>
      <c r="AH360" s="1228"/>
      <c r="AI360" s="1228"/>
      <c r="AJ360" s="1228"/>
      <c r="AK360" s="1228"/>
      <c r="AL360" s="1228"/>
      <c r="AM360" s="1228"/>
      <c r="AN360" s="1228"/>
      <c r="AO360" s="1228"/>
      <c r="AP360" s="1228"/>
      <c r="AQ360" s="1228"/>
      <c r="AR360" s="1228"/>
      <c r="AS360" s="1228"/>
      <c r="AT360" s="1228"/>
      <c r="AU360" s="1228"/>
      <c r="AV360" s="1228"/>
    </row>
    <row r="361" spans="1:48">
      <c r="A361" s="1228"/>
      <c r="B361" s="1237"/>
      <c r="C361" s="1237"/>
      <c r="D361" s="1228"/>
      <c r="E361" s="1237"/>
      <c r="F361" s="1228"/>
      <c r="K361" s="1237"/>
      <c r="L361" s="1237"/>
      <c r="M361" s="1228"/>
      <c r="N361" s="1228"/>
      <c r="O361" s="1228"/>
      <c r="P361" s="1228"/>
      <c r="Q361" s="1228"/>
      <c r="R361" s="1228"/>
      <c r="S361" s="1228"/>
      <c r="T361" s="1228"/>
      <c r="U361" s="1228"/>
      <c r="V361" s="1228"/>
      <c r="W361" s="1228"/>
      <c r="X361" s="1228"/>
      <c r="Y361" s="1228"/>
      <c r="Z361" s="1228"/>
      <c r="AA361" s="1228"/>
      <c r="AB361" s="1228"/>
      <c r="AC361" s="1228"/>
      <c r="AD361" s="1228"/>
      <c r="AE361" s="1228"/>
      <c r="AF361" s="1228"/>
      <c r="AG361" s="1228"/>
      <c r="AH361" s="1228"/>
      <c r="AI361" s="1228"/>
      <c r="AJ361" s="1228"/>
      <c r="AK361" s="1228"/>
      <c r="AL361" s="1228"/>
      <c r="AM361" s="1228"/>
      <c r="AN361" s="1228"/>
      <c r="AO361" s="1228"/>
      <c r="AP361" s="1228"/>
      <c r="AQ361" s="1228"/>
      <c r="AR361" s="1228"/>
      <c r="AS361" s="1228"/>
      <c r="AT361" s="1228"/>
      <c r="AU361" s="1228"/>
      <c r="AV361" s="1228"/>
    </row>
    <row r="362" spans="1:48">
      <c r="A362" s="1228"/>
      <c r="B362" s="1237"/>
      <c r="C362" s="1237"/>
      <c r="D362" s="1228"/>
      <c r="E362" s="1237"/>
      <c r="F362" s="1228"/>
      <c r="K362" s="1237"/>
      <c r="L362" s="1237"/>
      <c r="M362" s="1228"/>
      <c r="N362" s="1228"/>
      <c r="O362" s="1228"/>
      <c r="P362" s="1228"/>
      <c r="Q362" s="1228"/>
      <c r="R362" s="1228"/>
      <c r="S362" s="1228"/>
      <c r="T362" s="1228"/>
      <c r="U362" s="1228"/>
      <c r="V362" s="1228"/>
      <c r="W362" s="1228"/>
      <c r="X362" s="1228"/>
      <c r="Y362" s="1228"/>
      <c r="Z362" s="1228"/>
      <c r="AA362" s="1228"/>
      <c r="AB362" s="1228"/>
      <c r="AC362" s="1228"/>
      <c r="AD362" s="1228"/>
      <c r="AE362" s="1228"/>
      <c r="AF362" s="1228"/>
      <c r="AG362" s="1228"/>
      <c r="AH362" s="1228"/>
      <c r="AI362" s="1228"/>
      <c r="AJ362" s="1228"/>
      <c r="AK362" s="1228"/>
      <c r="AL362" s="1228"/>
      <c r="AM362" s="1228"/>
      <c r="AN362" s="1228"/>
      <c r="AO362" s="1228"/>
      <c r="AP362" s="1228"/>
      <c r="AQ362" s="1228"/>
      <c r="AR362" s="1228"/>
      <c r="AS362" s="1228"/>
      <c r="AT362" s="1228"/>
      <c r="AU362" s="1228"/>
      <c r="AV362" s="1228"/>
    </row>
    <row r="363" spans="1:48">
      <c r="A363" s="1228"/>
      <c r="B363" s="1237"/>
      <c r="C363" s="1237"/>
      <c r="D363" s="1228"/>
      <c r="E363" s="1237"/>
      <c r="F363" s="1228"/>
      <c r="K363" s="1237"/>
      <c r="L363" s="1237"/>
      <c r="M363" s="1228"/>
      <c r="N363" s="1228"/>
      <c r="O363" s="1228"/>
      <c r="P363" s="1228"/>
      <c r="Q363" s="1228"/>
      <c r="R363" s="1228"/>
      <c r="S363" s="1228"/>
      <c r="T363" s="1228"/>
      <c r="U363" s="1228"/>
      <c r="V363" s="1228"/>
      <c r="W363" s="1228"/>
      <c r="X363" s="1228"/>
      <c r="Y363" s="1228"/>
      <c r="Z363" s="1228"/>
      <c r="AA363" s="1228"/>
      <c r="AB363" s="1228"/>
      <c r="AC363" s="1228"/>
      <c r="AD363" s="1228"/>
      <c r="AE363" s="1228"/>
      <c r="AF363" s="1228"/>
      <c r="AG363" s="1228"/>
      <c r="AH363" s="1228"/>
      <c r="AI363" s="1228"/>
      <c r="AJ363" s="1228"/>
      <c r="AK363" s="1228"/>
      <c r="AL363" s="1228"/>
      <c r="AM363" s="1228"/>
      <c r="AN363" s="1228"/>
      <c r="AO363" s="1228"/>
      <c r="AP363" s="1228"/>
      <c r="AQ363" s="1228"/>
      <c r="AR363" s="1228"/>
      <c r="AS363" s="1228"/>
      <c r="AT363" s="1228"/>
      <c r="AU363" s="1228"/>
      <c r="AV363" s="1228"/>
    </row>
    <row r="364" spans="1:48">
      <c r="A364" s="1228"/>
      <c r="B364" s="1237"/>
      <c r="C364" s="1237"/>
      <c r="D364" s="1228"/>
      <c r="E364" s="1237"/>
      <c r="F364" s="1228"/>
      <c r="K364" s="1237"/>
      <c r="L364" s="1237"/>
      <c r="M364" s="1228"/>
      <c r="N364" s="1228"/>
      <c r="O364" s="1228"/>
      <c r="P364" s="1228"/>
      <c r="Q364" s="1228"/>
      <c r="R364" s="1228"/>
      <c r="S364" s="1228"/>
      <c r="T364" s="1228"/>
      <c r="U364" s="1228"/>
      <c r="V364" s="1228"/>
      <c r="W364" s="1228"/>
      <c r="X364" s="1228"/>
      <c r="Y364" s="1228"/>
      <c r="Z364" s="1228"/>
      <c r="AA364" s="1228"/>
      <c r="AB364" s="1228"/>
      <c r="AC364" s="1228"/>
      <c r="AD364" s="1228"/>
      <c r="AE364" s="1228"/>
      <c r="AF364" s="1228"/>
      <c r="AG364" s="1228"/>
      <c r="AH364" s="1228"/>
      <c r="AI364" s="1228"/>
      <c r="AJ364" s="1228"/>
      <c r="AK364" s="1228"/>
      <c r="AL364" s="1228"/>
      <c r="AM364" s="1228"/>
      <c r="AN364" s="1228"/>
      <c r="AO364" s="1228"/>
      <c r="AP364" s="1228"/>
      <c r="AQ364" s="1228"/>
      <c r="AR364" s="1228"/>
      <c r="AS364" s="1228"/>
      <c r="AT364" s="1228"/>
      <c r="AU364" s="1228"/>
      <c r="AV364" s="1228"/>
    </row>
    <row r="365" spans="1:48">
      <c r="A365" s="1228"/>
      <c r="B365" s="1237"/>
      <c r="C365" s="1237"/>
      <c r="D365" s="1228"/>
      <c r="E365" s="1237"/>
      <c r="F365" s="1228"/>
      <c r="K365" s="1237"/>
      <c r="L365" s="1237"/>
      <c r="M365" s="1228"/>
      <c r="N365" s="1228"/>
      <c r="O365" s="1228"/>
      <c r="P365" s="1228"/>
      <c r="Q365" s="1228"/>
      <c r="R365" s="1228"/>
      <c r="S365" s="1228"/>
      <c r="T365" s="1228"/>
      <c r="U365" s="1228"/>
      <c r="V365" s="1228"/>
      <c r="W365" s="1228"/>
      <c r="X365" s="1228"/>
      <c r="Y365" s="1228"/>
      <c r="Z365" s="1228"/>
      <c r="AA365" s="1228"/>
      <c r="AB365" s="1228"/>
      <c r="AC365" s="1228"/>
      <c r="AD365" s="1228"/>
      <c r="AE365" s="1228"/>
      <c r="AF365" s="1228"/>
      <c r="AG365" s="1228"/>
      <c r="AH365" s="1228"/>
      <c r="AI365" s="1228"/>
      <c r="AJ365" s="1228"/>
      <c r="AK365" s="1228"/>
      <c r="AL365" s="1228"/>
      <c r="AM365" s="1228"/>
      <c r="AN365" s="1228"/>
      <c r="AO365" s="1228"/>
      <c r="AP365" s="1228"/>
      <c r="AQ365" s="1228"/>
      <c r="AR365" s="1228"/>
      <c r="AS365" s="1228"/>
      <c r="AT365" s="1228"/>
      <c r="AU365" s="1228"/>
      <c r="AV365" s="1228"/>
    </row>
    <row r="366" spans="1:48">
      <c r="A366" s="1228"/>
      <c r="B366" s="1237"/>
      <c r="C366" s="1237"/>
      <c r="D366" s="1228"/>
      <c r="E366" s="1237"/>
      <c r="F366" s="1228"/>
      <c r="K366" s="1237"/>
      <c r="L366" s="1237"/>
      <c r="M366" s="1228"/>
      <c r="N366" s="1228"/>
      <c r="O366" s="1228"/>
      <c r="P366" s="1228"/>
      <c r="Q366" s="1228"/>
      <c r="R366" s="1228"/>
      <c r="S366" s="1228"/>
      <c r="T366" s="1228"/>
      <c r="U366" s="1228"/>
      <c r="V366" s="1228"/>
      <c r="W366" s="1228"/>
      <c r="X366" s="1228"/>
      <c r="Y366" s="1228"/>
      <c r="Z366" s="1228"/>
      <c r="AA366" s="1228"/>
      <c r="AB366" s="1228"/>
      <c r="AC366" s="1228"/>
      <c r="AD366" s="1228"/>
      <c r="AE366" s="1228"/>
      <c r="AF366" s="1228"/>
      <c r="AG366" s="1228"/>
      <c r="AH366" s="1228"/>
      <c r="AI366" s="1228"/>
      <c r="AJ366" s="1228"/>
      <c r="AK366" s="1228"/>
      <c r="AL366" s="1228"/>
      <c r="AM366" s="1228"/>
      <c r="AN366" s="1228"/>
      <c r="AO366" s="1228"/>
      <c r="AP366" s="1228"/>
      <c r="AQ366" s="1228"/>
      <c r="AR366" s="1228"/>
      <c r="AS366" s="1228"/>
      <c r="AT366" s="1228"/>
      <c r="AU366" s="1228"/>
      <c r="AV366" s="1228"/>
    </row>
    <row r="367" spans="1:48">
      <c r="A367" s="1228"/>
      <c r="B367" s="1237"/>
      <c r="C367" s="1237"/>
      <c r="D367" s="1228"/>
      <c r="E367" s="1237"/>
      <c r="F367" s="1228"/>
      <c r="K367" s="1237"/>
      <c r="L367" s="1237"/>
      <c r="M367" s="1228"/>
      <c r="N367" s="1228"/>
      <c r="O367" s="1228"/>
      <c r="P367" s="1228"/>
      <c r="Q367" s="1228"/>
      <c r="R367" s="1228"/>
      <c r="S367" s="1228"/>
      <c r="T367" s="1228"/>
      <c r="U367" s="1228"/>
      <c r="V367" s="1228"/>
      <c r="W367" s="1228"/>
      <c r="X367" s="1228"/>
      <c r="Y367" s="1228"/>
      <c r="Z367" s="1228"/>
      <c r="AA367" s="1228"/>
      <c r="AB367" s="1228"/>
      <c r="AC367" s="1228"/>
      <c r="AD367" s="1228"/>
      <c r="AE367" s="1228"/>
      <c r="AF367" s="1228"/>
      <c r="AG367" s="1228"/>
      <c r="AH367" s="1228"/>
      <c r="AI367" s="1228"/>
      <c r="AJ367" s="1228"/>
      <c r="AK367" s="1228"/>
      <c r="AL367" s="1228"/>
      <c r="AM367" s="1228"/>
      <c r="AN367" s="1228"/>
      <c r="AO367" s="1228"/>
      <c r="AP367" s="1228"/>
      <c r="AQ367" s="1228"/>
      <c r="AR367" s="1228"/>
      <c r="AS367" s="1228"/>
      <c r="AT367" s="1228"/>
      <c r="AU367" s="1228"/>
      <c r="AV367" s="1228"/>
    </row>
    <row r="368" spans="1:48">
      <c r="A368" s="1228"/>
      <c r="B368" s="1237"/>
      <c r="C368" s="1237"/>
      <c r="D368" s="1228"/>
      <c r="E368" s="1237"/>
      <c r="F368" s="1228"/>
      <c r="K368" s="1237"/>
      <c r="L368" s="1237"/>
      <c r="M368" s="1228"/>
      <c r="N368" s="1228"/>
      <c r="O368" s="1228"/>
      <c r="P368" s="1228"/>
      <c r="Q368" s="1228"/>
      <c r="R368" s="1228"/>
      <c r="S368" s="1228"/>
      <c r="T368" s="1228"/>
      <c r="U368" s="1228"/>
      <c r="V368" s="1228"/>
      <c r="W368" s="1228"/>
      <c r="X368" s="1228"/>
      <c r="Y368" s="1228"/>
      <c r="Z368" s="1228"/>
      <c r="AA368" s="1228"/>
      <c r="AB368" s="1228"/>
      <c r="AC368" s="1228"/>
      <c r="AD368" s="1228"/>
      <c r="AE368" s="1228"/>
      <c r="AF368" s="1228"/>
      <c r="AG368" s="1228"/>
      <c r="AH368" s="1228"/>
      <c r="AI368" s="1228"/>
      <c r="AJ368" s="1228"/>
      <c r="AK368" s="1228"/>
      <c r="AL368" s="1228"/>
      <c r="AM368" s="1228"/>
      <c r="AN368" s="1228"/>
      <c r="AO368" s="1228"/>
      <c r="AP368" s="1228"/>
      <c r="AQ368" s="1228"/>
      <c r="AR368" s="1228"/>
      <c r="AS368" s="1228"/>
      <c r="AT368" s="1228"/>
      <c r="AU368" s="1228"/>
      <c r="AV368" s="1228"/>
    </row>
    <row r="369" spans="1:48">
      <c r="A369" s="1228"/>
      <c r="B369" s="1237"/>
      <c r="C369" s="1237"/>
      <c r="D369" s="1228"/>
      <c r="E369" s="1237"/>
      <c r="F369" s="1228"/>
      <c r="K369" s="1237"/>
      <c r="L369" s="1237"/>
      <c r="M369" s="1228"/>
      <c r="N369" s="1228"/>
      <c r="O369" s="1228"/>
      <c r="P369" s="1228"/>
      <c r="Q369" s="1228"/>
      <c r="R369" s="1228"/>
      <c r="S369" s="1228"/>
      <c r="T369" s="1228"/>
      <c r="U369" s="1228"/>
      <c r="V369" s="1228"/>
      <c r="W369" s="1228"/>
      <c r="X369" s="1228"/>
      <c r="Y369" s="1228"/>
      <c r="Z369" s="1228"/>
      <c r="AA369" s="1228"/>
      <c r="AB369" s="1228"/>
      <c r="AC369" s="1228"/>
      <c r="AD369" s="1228"/>
      <c r="AE369" s="1228"/>
      <c r="AF369" s="1228"/>
      <c r="AG369" s="1228"/>
      <c r="AH369" s="1228"/>
      <c r="AI369" s="1228"/>
      <c r="AJ369" s="1228"/>
      <c r="AK369" s="1228"/>
      <c r="AL369" s="1228"/>
      <c r="AM369" s="1228"/>
      <c r="AN369" s="1228"/>
      <c r="AO369" s="1228"/>
      <c r="AP369" s="1228"/>
      <c r="AQ369" s="1228"/>
      <c r="AR369" s="1228"/>
      <c r="AS369" s="1228"/>
      <c r="AT369" s="1228"/>
      <c r="AU369" s="1228"/>
      <c r="AV369" s="1228"/>
    </row>
    <row r="370" spans="1:48">
      <c r="A370" s="1228"/>
      <c r="B370" s="1237"/>
      <c r="C370" s="1237"/>
      <c r="D370" s="1228"/>
      <c r="E370" s="1237"/>
      <c r="F370" s="1228"/>
      <c r="K370" s="1237"/>
      <c r="L370" s="1237"/>
      <c r="M370" s="1228"/>
      <c r="N370" s="1228"/>
      <c r="O370" s="1228"/>
      <c r="P370" s="1228"/>
      <c r="Q370" s="1228"/>
      <c r="R370" s="1228"/>
      <c r="S370" s="1228"/>
      <c r="T370" s="1228"/>
      <c r="U370" s="1228"/>
      <c r="V370" s="1228"/>
      <c r="W370" s="1228"/>
      <c r="X370" s="1228"/>
      <c r="Y370" s="1228"/>
      <c r="Z370" s="1228"/>
      <c r="AA370" s="1228"/>
      <c r="AB370" s="1228"/>
      <c r="AC370" s="1228"/>
      <c r="AD370" s="1228"/>
      <c r="AE370" s="1228"/>
      <c r="AF370" s="1228"/>
      <c r="AG370" s="1228"/>
      <c r="AH370" s="1228"/>
      <c r="AI370" s="1228"/>
      <c r="AJ370" s="1228"/>
      <c r="AK370" s="1228"/>
      <c r="AL370" s="1228"/>
      <c r="AM370" s="1228"/>
      <c r="AN370" s="1228"/>
      <c r="AO370" s="1228"/>
      <c r="AP370" s="1228"/>
      <c r="AQ370" s="1228"/>
      <c r="AR370" s="1228"/>
      <c r="AS370" s="1228"/>
      <c r="AT370" s="1228"/>
      <c r="AU370" s="1228"/>
      <c r="AV370" s="1228"/>
    </row>
    <row r="371" spans="1:48">
      <c r="A371" s="1228"/>
      <c r="B371" s="1237"/>
      <c r="C371" s="1237"/>
      <c r="D371" s="1228"/>
      <c r="E371" s="1237"/>
      <c r="F371" s="1228"/>
      <c r="K371" s="1237"/>
      <c r="L371" s="1237"/>
      <c r="M371" s="1228"/>
      <c r="N371" s="1228"/>
      <c r="O371" s="1228"/>
      <c r="P371" s="1228"/>
      <c r="Q371" s="1228"/>
      <c r="R371" s="1228"/>
      <c r="S371" s="1228"/>
      <c r="T371" s="1228"/>
      <c r="U371" s="1228"/>
      <c r="V371" s="1228"/>
      <c r="W371" s="1228"/>
      <c r="X371" s="1228"/>
      <c r="Y371" s="1228"/>
      <c r="Z371" s="1228"/>
      <c r="AA371" s="1228"/>
      <c r="AB371" s="1228"/>
      <c r="AC371" s="1228"/>
      <c r="AD371" s="1228"/>
      <c r="AE371" s="1228"/>
      <c r="AF371" s="1228"/>
      <c r="AG371" s="1228"/>
      <c r="AH371" s="1228"/>
      <c r="AI371" s="1228"/>
      <c r="AJ371" s="1228"/>
      <c r="AK371" s="1228"/>
      <c r="AL371" s="1228"/>
      <c r="AM371" s="1228"/>
      <c r="AN371" s="1228"/>
      <c r="AO371" s="1228"/>
      <c r="AP371" s="1228"/>
      <c r="AQ371" s="1228"/>
      <c r="AR371" s="1228"/>
      <c r="AS371" s="1228"/>
      <c r="AT371" s="1228"/>
      <c r="AU371" s="1228"/>
      <c r="AV371" s="1228"/>
    </row>
    <row r="372" spans="1:48">
      <c r="A372" s="1228"/>
      <c r="B372" s="1237"/>
      <c r="C372" s="1237"/>
      <c r="D372" s="1228"/>
      <c r="E372" s="1237"/>
      <c r="F372" s="1228"/>
      <c r="K372" s="1237"/>
      <c r="L372" s="1237"/>
      <c r="M372" s="1228"/>
      <c r="N372" s="1228"/>
      <c r="O372" s="1228"/>
      <c r="P372" s="1228"/>
      <c r="Q372" s="1228"/>
      <c r="R372" s="1228"/>
      <c r="S372" s="1228"/>
      <c r="T372" s="1228"/>
      <c r="U372" s="1228"/>
      <c r="V372" s="1228"/>
      <c r="W372" s="1228"/>
      <c r="X372" s="1228"/>
      <c r="Y372" s="1228"/>
      <c r="Z372" s="1228"/>
      <c r="AA372" s="1228"/>
      <c r="AB372" s="1228"/>
      <c r="AC372" s="1228"/>
      <c r="AD372" s="1228"/>
      <c r="AE372" s="1228"/>
      <c r="AF372" s="1228"/>
      <c r="AG372" s="1228"/>
      <c r="AH372" s="1228"/>
      <c r="AI372" s="1228"/>
      <c r="AJ372" s="1228"/>
      <c r="AK372" s="1228"/>
      <c r="AL372" s="1228"/>
      <c r="AM372" s="1228"/>
      <c r="AN372" s="1228"/>
      <c r="AO372" s="1228"/>
      <c r="AP372" s="1228"/>
      <c r="AQ372" s="1228"/>
      <c r="AR372" s="1228"/>
      <c r="AS372" s="1228"/>
      <c r="AT372" s="1228"/>
      <c r="AU372" s="1228"/>
      <c r="AV372" s="1228"/>
    </row>
    <row r="373" spans="1:48">
      <c r="A373" s="1228"/>
      <c r="B373" s="1237"/>
      <c r="C373" s="1237"/>
      <c r="D373" s="1228"/>
      <c r="E373" s="1237"/>
      <c r="F373" s="1228"/>
      <c r="K373" s="1237"/>
      <c r="L373" s="1237"/>
      <c r="M373" s="1228"/>
      <c r="N373" s="1228"/>
      <c r="O373" s="1228"/>
      <c r="P373" s="1228"/>
      <c r="Q373" s="1228"/>
      <c r="R373" s="1228"/>
      <c r="S373" s="1228"/>
      <c r="T373" s="1228"/>
      <c r="U373" s="1228"/>
      <c r="V373" s="1228"/>
      <c r="W373" s="1228"/>
      <c r="X373" s="1228"/>
      <c r="Y373" s="1228"/>
      <c r="Z373" s="1228"/>
      <c r="AA373" s="1228"/>
      <c r="AB373" s="1228"/>
      <c r="AC373" s="1228"/>
      <c r="AD373" s="1228"/>
      <c r="AE373" s="1228"/>
      <c r="AF373" s="1228"/>
      <c r="AG373" s="1228"/>
      <c r="AH373" s="1228"/>
      <c r="AI373" s="1228"/>
      <c r="AJ373" s="1228"/>
      <c r="AK373" s="1228"/>
      <c r="AL373" s="1228"/>
      <c r="AM373" s="1228"/>
      <c r="AN373" s="1228"/>
      <c r="AO373" s="1228"/>
      <c r="AP373" s="1228"/>
      <c r="AQ373" s="1228"/>
      <c r="AR373" s="1228"/>
      <c r="AS373" s="1228"/>
      <c r="AT373" s="1228"/>
      <c r="AU373" s="1228"/>
      <c r="AV373" s="1228"/>
    </row>
    <row r="374" spans="1:48">
      <c r="A374" s="1228"/>
      <c r="B374" s="1237"/>
      <c r="C374" s="1237"/>
      <c r="D374" s="1228"/>
      <c r="E374" s="1237"/>
      <c r="F374" s="1228"/>
      <c r="K374" s="1237"/>
      <c r="L374" s="1237"/>
      <c r="M374" s="1228"/>
      <c r="N374" s="1228"/>
      <c r="O374" s="1228"/>
      <c r="P374" s="1228"/>
      <c r="Q374" s="1228"/>
      <c r="R374" s="1228"/>
      <c r="S374" s="1228"/>
      <c r="T374" s="1228"/>
      <c r="U374" s="1228"/>
      <c r="V374" s="1228"/>
      <c r="W374" s="1228"/>
      <c r="X374" s="1228"/>
      <c r="Y374" s="1228"/>
      <c r="Z374" s="1228"/>
      <c r="AA374" s="1228"/>
      <c r="AB374" s="1228"/>
      <c r="AC374" s="1228"/>
      <c r="AD374" s="1228"/>
      <c r="AE374" s="1228"/>
      <c r="AF374" s="1228"/>
      <c r="AG374" s="1228"/>
      <c r="AH374" s="1228"/>
      <c r="AI374" s="1228"/>
      <c r="AJ374" s="1228"/>
      <c r="AK374" s="1228"/>
      <c r="AL374" s="1228"/>
      <c r="AM374" s="1228"/>
      <c r="AN374" s="1228"/>
      <c r="AO374" s="1228"/>
      <c r="AP374" s="1228"/>
      <c r="AQ374" s="1228"/>
      <c r="AR374" s="1228"/>
      <c r="AS374" s="1228"/>
      <c r="AT374" s="1228"/>
      <c r="AU374" s="1228"/>
      <c r="AV374" s="1228"/>
    </row>
    <row r="375" spans="1:48">
      <c r="A375" s="1228"/>
      <c r="B375" s="1237"/>
      <c r="C375" s="1237"/>
      <c r="D375" s="1228"/>
      <c r="E375" s="1237"/>
      <c r="F375" s="1228"/>
      <c r="K375" s="1237"/>
      <c r="L375" s="1237"/>
      <c r="M375" s="1228"/>
      <c r="N375" s="1228"/>
      <c r="O375" s="1228"/>
      <c r="P375" s="1228"/>
      <c r="Q375" s="1228"/>
      <c r="R375" s="1228"/>
      <c r="S375" s="1228"/>
      <c r="T375" s="1228"/>
      <c r="U375" s="1228"/>
      <c r="V375" s="1228"/>
      <c r="W375" s="1228"/>
      <c r="X375" s="1228"/>
      <c r="Y375" s="1228"/>
      <c r="Z375" s="1228"/>
      <c r="AA375" s="1228"/>
      <c r="AB375" s="1228"/>
      <c r="AC375" s="1228"/>
      <c r="AD375" s="1228"/>
      <c r="AE375" s="1228"/>
      <c r="AF375" s="1228"/>
      <c r="AG375" s="1228"/>
      <c r="AH375" s="1228"/>
      <c r="AI375" s="1228"/>
      <c r="AJ375" s="1228"/>
      <c r="AK375" s="1228"/>
      <c r="AL375" s="1228"/>
      <c r="AM375" s="1228"/>
      <c r="AN375" s="1228"/>
      <c r="AO375" s="1228"/>
      <c r="AP375" s="1228"/>
      <c r="AQ375" s="1228"/>
      <c r="AR375" s="1228"/>
      <c r="AS375" s="1228"/>
      <c r="AT375" s="1228"/>
      <c r="AU375" s="1228"/>
      <c r="AV375" s="1228"/>
    </row>
    <row r="376" spans="1:48">
      <c r="A376" s="1228"/>
      <c r="B376" s="1237"/>
      <c r="C376" s="1237"/>
      <c r="D376" s="1228"/>
      <c r="E376" s="1237"/>
      <c r="F376" s="1228"/>
      <c r="K376" s="1237"/>
      <c r="L376" s="1237"/>
      <c r="M376" s="1228"/>
      <c r="N376" s="1228"/>
      <c r="O376" s="1228"/>
      <c r="P376" s="1228"/>
      <c r="Q376" s="1228"/>
      <c r="R376" s="1228"/>
      <c r="S376" s="1228"/>
      <c r="T376" s="1228"/>
      <c r="U376" s="1228"/>
      <c r="V376" s="1228"/>
      <c r="W376" s="1228"/>
      <c r="X376" s="1228"/>
      <c r="Y376" s="1228"/>
      <c r="Z376" s="1228"/>
      <c r="AA376" s="1228"/>
      <c r="AB376" s="1228"/>
      <c r="AC376" s="1228"/>
      <c r="AD376" s="1228"/>
      <c r="AE376" s="1228"/>
      <c r="AF376" s="1228"/>
      <c r="AG376" s="1228"/>
      <c r="AH376" s="1228"/>
      <c r="AI376" s="1228"/>
      <c r="AJ376" s="1228"/>
      <c r="AK376" s="1228"/>
      <c r="AL376" s="1228"/>
      <c r="AM376" s="1228"/>
      <c r="AN376" s="1228"/>
      <c r="AO376" s="1228"/>
      <c r="AP376" s="1228"/>
      <c r="AQ376" s="1228"/>
      <c r="AR376" s="1228"/>
      <c r="AS376" s="1228"/>
      <c r="AT376" s="1228"/>
      <c r="AU376" s="1228"/>
      <c r="AV376" s="1228"/>
    </row>
    <row r="377" spans="1:48">
      <c r="A377" s="1228"/>
      <c r="B377" s="1237"/>
      <c r="C377" s="1237"/>
      <c r="D377" s="1228"/>
      <c r="E377" s="1237"/>
      <c r="F377" s="1228"/>
      <c r="K377" s="1237"/>
      <c r="L377" s="1237"/>
      <c r="M377" s="1228"/>
      <c r="N377" s="1228"/>
      <c r="O377" s="1228"/>
      <c r="P377" s="1228"/>
      <c r="Q377" s="1228"/>
      <c r="R377" s="1228"/>
      <c r="S377" s="1228"/>
      <c r="T377" s="1228"/>
      <c r="U377" s="1228"/>
      <c r="V377" s="1228"/>
      <c r="W377" s="1228"/>
      <c r="X377" s="1228"/>
      <c r="Y377" s="1228"/>
      <c r="Z377" s="1228"/>
      <c r="AA377" s="1228"/>
      <c r="AB377" s="1228"/>
      <c r="AC377" s="1228"/>
      <c r="AD377" s="1228"/>
      <c r="AE377" s="1228"/>
      <c r="AF377" s="1228"/>
      <c r="AG377" s="1228"/>
      <c r="AH377" s="1228"/>
      <c r="AI377" s="1228"/>
      <c r="AJ377" s="1228"/>
      <c r="AK377" s="1228"/>
      <c r="AL377" s="1228"/>
      <c r="AM377" s="1228"/>
      <c r="AN377" s="1228"/>
      <c r="AO377" s="1228"/>
      <c r="AP377" s="1228"/>
      <c r="AQ377" s="1228"/>
      <c r="AR377" s="1228"/>
      <c r="AS377" s="1228"/>
      <c r="AT377" s="1228"/>
      <c r="AU377" s="1228"/>
      <c r="AV377" s="1228"/>
    </row>
    <row r="378" spans="1:48">
      <c r="A378" s="1228"/>
      <c r="B378" s="1237"/>
      <c r="C378" s="1237"/>
      <c r="D378" s="1228"/>
      <c r="E378" s="1237"/>
      <c r="F378" s="1228"/>
      <c r="K378" s="1237"/>
      <c r="L378" s="1237"/>
      <c r="M378" s="1228"/>
      <c r="N378" s="1228"/>
      <c r="O378" s="1228"/>
      <c r="P378" s="1228"/>
      <c r="Q378" s="1228"/>
      <c r="R378" s="1228"/>
      <c r="S378" s="1228"/>
      <c r="T378" s="1228"/>
      <c r="U378" s="1228"/>
      <c r="V378" s="1228"/>
      <c r="W378" s="1228"/>
      <c r="X378" s="1228"/>
      <c r="Y378" s="1228"/>
      <c r="Z378" s="1228"/>
      <c r="AA378" s="1228"/>
      <c r="AB378" s="1228"/>
      <c r="AC378" s="1228"/>
      <c r="AD378" s="1228"/>
      <c r="AE378" s="1228"/>
      <c r="AF378" s="1228"/>
      <c r="AG378" s="1228"/>
      <c r="AH378" s="1228"/>
      <c r="AI378" s="1228"/>
      <c r="AJ378" s="1228"/>
      <c r="AK378" s="1228"/>
      <c r="AL378" s="1228"/>
      <c r="AM378" s="1228"/>
      <c r="AN378" s="1228"/>
      <c r="AO378" s="1228"/>
      <c r="AP378" s="1228"/>
      <c r="AQ378" s="1228"/>
      <c r="AR378" s="1228"/>
      <c r="AS378" s="1228"/>
      <c r="AT378" s="1228"/>
      <c r="AU378" s="1228"/>
      <c r="AV378" s="1228"/>
    </row>
    <row r="379" spans="1:48">
      <c r="A379" s="1228"/>
      <c r="B379" s="1237"/>
      <c r="C379" s="1237"/>
      <c r="D379" s="1228"/>
      <c r="E379" s="1237"/>
      <c r="F379" s="1228"/>
      <c r="K379" s="1237"/>
      <c r="L379" s="1237"/>
      <c r="M379" s="1228"/>
      <c r="N379" s="1228"/>
      <c r="O379" s="1228"/>
      <c r="P379" s="1228"/>
      <c r="Q379" s="1228"/>
      <c r="R379" s="1228"/>
      <c r="S379" s="1228"/>
      <c r="T379" s="1228"/>
      <c r="U379" s="1228"/>
      <c r="V379" s="1228"/>
      <c r="W379" s="1228"/>
      <c r="X379" s="1228"/>
      <c r="Y379" s="1228"/>
      <c r="Z379" s="1228"/>
      <c r="AA379" s="1228"/>
      <c r="AB379" s="1228"/>
      <c r="AC379" s="1228"/>
      <c r="AD379" s="1228"/>
      <c r="AE379" s="1228"/>
      <c r="AF379" s="1228"/>
      <c r="AG379" s="1228"/>
      <c r="AH379" s="1228"/>
      <c r="AI379" s="1228"/>
      <c r="AJ379" s="1228"/>
      <c r="AK379" s="1228"/>
      <c r="AL379" s="1228"/>
      <c r="AM379" s="1228"/>
      <c r="AN379" s="1228"/>
      <c r="AO379" s="1228"/>
      <c r="AP379" s="1228"/>
      <c r="AQ379" s="1228"/>
      <c r="AR379" s="1228"/>
      <c r="AS379" s="1228"/>
      <c r="AT379" s="1228"/>
      <c r="AU379" s="1228"/>
      <c r="AV379" s="1228"/>
    </row>
    <row r="380" spans="1:48">
      <c r="A380" s="1228"/>
      <c r="B380" s="1237"/>
      <c r="C380" s="1237"/>
      <c r="D380" s="1228"/>
      <c r="E380" s="1237"/>
      <c r="F380" s="1228"/>
      <c r="K380" s="1237"/>
      <c r="L380" s="1237"/>
      <c r="M380" s="1228"/>
      <c r="N380" s="1228"/>
      <c r="O380" s="1228"/>
      <c r="P380" s="1228"/>
      <c r="Q380" s="1228"/>
      <c r="R380" s="1228"/>
      <c r="S380" s="1228"/>
      <c r="T380" s="1228"/>
      <c r="U380" s="1228"/>
      <c r="V380" s="1228"/>
      <c r="W380" s="1228"/>
      <c r="X380" s="1228"/>
      <c r="Y380" s="1228"/>
      <c r="Z380" s="1228"/>
      <c r="AA380" s="1228"/>
      <c r="AB380" s="1228"/>
      <c r="AC380" s="1228"/>
      <c r="AD380" s="1228"/>
      <c r="AE380" s="1228"/>
      <c r="AF380" s="1228"/>
      <c r="AG380" s="1228"/>
      <c r="AH380" s="1228"/>
      <c r="AI380" s="1228"/>
      <c r="AJ380" s="1228"/>
      <c r="AK380" s="1228"/>
      <c r="AL380" s="1228"/>
      <c r="AM380" s="1228"/>
      <c r="AN380" s="1228"/>
      <c r="AO380" s="1228"/>
      <c r="AP380" s="1228"/>
      <c r="AQ380" s="1228"/>
      <c r="AR380" s="1228"/>
      <c r="AS380" s="1228"/>
      <c r="AT380" s="1228"/>
      <c r="AU380" s="1228"/>
      <c r="AV380" s="1228"/>
    </row>
    <row r="381" spans="1:48">
      <c r="A381" s="1228"/>
      <c r="B381" s="1237"/>
      <c r="C381" s="1237"/>
      <c r="D381" s="1228"/>
      <c r="E381" s="1237"/>
      <c r="F381" s="1228"/>
      <c r="K381" s="1237"/>
      <c r="L381" s="1237"/>
      <c r="M381" s="1228"/>
      <c r="N381" s="1228"/>
      <c r="O381" s="1228"/>
      <c r="P381" s="1228"/>
      <c r="Q381" s="1228"/>
      <c r="R381" s="1228"/>
      <c r="S381" s="1228"/>
      <c r="T381" s="1228"/>
      <c r="U381" s="1228"/>
      <c r="V381" s="1228"/>
      <c r="W381" s="1228"/>
      <c r="X381" s="1228"/>
      <c r="Y381" s="1228"/>
      <c r="Z381" s="1228"/>
      <c r="AA381" s="1228"/>
      <c r="AB381" s="1228"/>
      <c r="AC381" s="1228"/>
      <c r="AD381" s="1228"/>
      <c r="AE381" s="1228"/>
      <c r="AF381" s="1228"/>
      <c r="AG381" s="1228"/>
      <c r="AH381" s="1228"/>
      <c r="AI381" s="1228"/>
      <c r="AJ381" s="1228"/>
      <c r="AK381" s="1228"/>
      <c r="AL381" s="1228"/>
      <c r="AM381" s="1228"/>
      <c r="AN381" s="1228"/>
      <c r="AO381" s="1228"/>
      <c r="AP381" s="1228"/>
      <c r="AQ381" s="1228"/>
      <c r="AR381" s="1228"/>
      <c r="AS381" s="1228"/>
      <c r="AT381" s="1228"/>
      <c r="AU381" s="1228"/>
      <c r="AV381" s="1228"/>
    </row>
    <row r="382" spans="1:48">
      <c r="A382" s="1228"/>
      <c r="B382" s="1237"/>
      <c r="C382" s="1237"/>
      <c r="D382" s="1228"/>
      <c r="E382" s="1237"/>
      <c r="F382" s="1228"/>
      <c r="K382" s="1237"/>
      <c r="L382" s="1237"/>
      <c r="M382" s="1228"/>
      <c r="N382" s="1228"/>
      <c r="O382" s="1228"/>
      <c r="P382" s="1228"/>
      <c r="Q382" s="1228"/>
      <c r="R382" s="1228"/>
      <c r="S382" s="1228"/>
      <c r="T382" s="1228"/>
      <c r="U382" s="1228"/>
      <c r="V382" s="1228"/>
      <c r="W382" s="1228"/>
      <c r="X382" s="1228"/>
      <c r="Y382" s="1228"/>
      <c r="Z382" s="1228"/>
      <c r="AA382" s="1228"/>
      <c r="AB382" s="1228"/>
      <c r="AC382" s="1228"/>
      <c r="AD382" s="1228"/>
      <c r="AE382" s="1228"/>
      <c r="AF382" s="1228"/>
      <c r="AG382" s="1228"/>
      <c r="AH382" s="1228"/>
      <c r="AI382" s="1228"/>
      <c r="AJ382" s="1228"/>
      <c r="AK382" s="1228"/>
      <c r="AL382" s="1228"/>
      <c r="AM382" s="1228"/>
      <c r="AN382" s="1228"/>
      <c r="AO382" s="1228"/>
      <c r="AP382" s="1228"/>
      <c r="AQ382" s="1228"/>
      <c r="AR382" s="1228"/>
      <c r="AS382" s="1228"/>
      <c r="AT382" s="1228"/>
      <c r="AU382" s="1228"/>
      <c r="AV382" s="1228"/>
    </row>
    <row r="383" spans="1:48">
      <c r="A383" s="1228"/>
      <c r="B383" s="1237"/>
      <c r="C383" s="1237"/>
      <c r="D383" s="1228"/>
      <c r="E383" s="1237"/>
      <c r="F383" s="1228"/>
      <c r="K383" s="1237"/>
      <c r="L383" s="1237"/>
      <c r="M383" s="1228"/>
      <c r="N383" s="1228"/>
      <c r="O383" s="1228"/>
      <c r="P383" s="1228"/>
      <c r="Q383" s="1228"/>
      <c r="R383" s="1228"/>
      <c r="S383" s="1228"/>
      <c r="T383" s="1228"/>
      <c r="U383" s="1228"/>
      <c r="V383" s="1228"/>
      <c r="W383" s="1228"/>
      <c r="X383" s="1228"/>
      <c r="Y383" s="1228"/>
      <c r="Z383" s="1228"/>
      <c r="AA383" s="1228"/>
      <c r="AB383" s="1228"/>
      <c r="AC383" s="1228"/>
      <c r="AD383" s="1228"/>
      <c r="AE383" s="1228"/>
      <c r="AF383" s="1228"/>
      <c r="AG383" s="1228"/>
      <c r="AH383" s="1228"/>
      <c r="AI383" s="1228"/>
      <c r="AJ383" s="1228"/>
      <c r="AK383" s="1228"/>
      <c r="AL383" s="1228"/>
      <c r="AM383" s="1228"/>
      <c r="AN383" s="1228"/>
      <c r="AO383" s="1228"/>
      <c r="AP383" s="1228"/>
      <c r="AQ383" s="1228"/>
      <c r="AR383" s="1228"/>
      <c r="AS383" s="1228"/>
      <c r="AT383" s="1228"/>
      <c r="AU383" s="1228"/>
      <c r="AV383" s="1228"/>
    </row>
    <row r="384" spans="1:48">
      <c r="A384" s="1228"/>
      <c r="B384" s="1237"/>
      <c r="C384" s="1237"/>
      <c r="D384" s="1228"/>
      <c r="E384" s="1237"/>
      <c r="F384" s="1228"/>
      <c r="K384" s="1237"/>
      <c r="L384" s="1237"/>
      <c r="M384" s="1228"/>
      <c r="N384" s="1228"/>
      <c r="O384" s="1228"/>
      <c r="P384" s="1228"/>
      <c r="Q384" s="1228"/>
      <c r="R384" s="1228"/>
      <c r="S384" s="1228"/>
      <c r="T384" s="1228"/>
      <c r="U384" s="1228"/>
      <c r="V384" s="1228"/>
      <c r="W384" s="1228"/>
      <c r="X384" s="1228"/>
      <c r="Y384" s="1228"/>
      <c r="Z384" s="1228"/>
      <c r="AA384" s="1228"/>
      <c r="AB384" s="1228"/>
      <c r="AC384" s="1228"/>
      <c r="AD384" s="1228"/>
      <c r="AE384" s="1228"/>
      <c r="AF384" s="1228"/>
      <c r="AG384" s="1228"/>
      <c r="AH384" s="1228"/>
      <c r="AI384" s="1228"/>
      <c r="AJ384" s="1228"/>
      <c r="AK384" s="1228"/>
      <c r="AL384" s="1228"/>
      <c r="AM384" s="1228"/>
      <c r="AN384" s="1228"/>
      <c r="AO384" s="1228"/>
      <c r="AP384" s="1228"/>
      <c r="AQ384" s="1228"/>
      <c r="AR384" s="1228"/>
      <c r="AS384" s="1228"/>
      <c r="AT384" s="1228"/>
      <c r="AU384" s="1228"/>
      <c r="AV384" s="1228"/>
    </row>
    <row r="385" spans="1:48">
      <c r="A385" s="1228"/>
      <c r="B385" s="1237"/>
      <c r="C385" s="1237"/>
      <c r="D385" s="1228"/>
      <c r="E385" s="1237"/>
      <c r="F385" s="1228"/>
      <c r="K385" s="1237"/>
      <c r="L385" s="1237"/>
      <c r="M385" s="1228"/>
      <c r="N385" s="1228"/>
      <c r="O385" s="1228"/>
      <c r="P385" s="1228"/>
      <c r="Q385" s="1228"/>
      <c r="R385" s="1228"/>
      <c r="S385" s="1228"/>
      <c r="T385" s="1228"/>
      <c r="U385" s="1228"/>
      <c r="V385" s="1228"/>
      <c r="W385" s="1228"/>
      <c r="X385" s="1228"/>
      <c r="Y385" s="1228"/>
      <c r="Z385" s="1228"/>
      <c r="AA385" s="1228"/>
      <c r="AB385" s="1228"/>
      <c r="AC385" s="1228"/>
      <c r="AD385" s="1228"/>
      <c r="AE385" s="1228"/>
      <c r="AF385" s="1228"/>
      <c r="AG385" s="1228"/>
      <c r="AH385" s="1228"/>
      <c r="AI385" s="1228"/>
      <c r="AJ385" s="1228"/>
      <c r="AK385" s="1228"/>
      <c r="AL385" s="1228"/>
      <c r="AM385" s="1228"/>
      <c r="AN385" s="1228"/>
      <c r="AO385" s="1228"/>
      <c r="AP385" s="1228"/>
      <c r="AQ385" s="1228"/>
      <c r="AR385" s="1228"/>
      <c r="AS385" s="1228"/>
      <c r="AT385" s="1228"/>
      <c r="AU385" s="1228"/>
      <c r="AV385" s="1228"/>
    </row>
    <row r="386" spans="1:48">
      <c r="A386" s="1228"/>
      <c r="B386" s="1237"/>
      <c r="C386" s="1237"/>
      <c r="D386" s="1228"/>
      <c r="E386" s="1237"/>
      <c r="F386" s="1228"/>
      <c r="K386" s="1237"/>
      <c r="L386" s="1237"/>
      <c r="M386" s="1228"/>
      <c r="N386" s="1228"/>
      <c r="O386" s="1228"/>
      <c r="P386" s="1228"/>
      <c r="Q386" s="1228"/>
      <c r="R386" s="1228"/>
      <c r="S386" s="1228"/>
      <c r="T386" s="1228"/>
      <c r="U386" s="1228"/>
      <c r="V386" s="1228"/>
      <c r="W386" s="1228"/>
      <c r="X386" s="1228"/>
      <c r="Y386" s="1228"/>
      <c r="Z386" s="1228"/>
      <c r="AA386" s="1228"/>
      <c r="AB386" s="1228"/>
      <c r="AC386" s="1228"/>
      <c r="AD386" s="1228"/>
      <c r="AE386" s="1228"/>
      <c r="AF386" s="1228"/>
      <c r="AG386" s="1228"/>
      <c r="AH386" s="1228"/>
      <c r="AI386" s="1228"/>
      <c r="AJ386" s="1228"/>
      <c r="AK386" s="1228"/>
      <c r="AL386" s="1228"/>
      <c r="AM386" s="1228"/>
      <c r="AN386" s="1228"/>
      <c r="AO386" s="1228"/>
      <c r="AP386" s="1228"/>
      <c r="AQ386" s="1228"/>
      <c r="AR386" s="1228"/>
      <c r="AS386" s="1228"/>
      <c r="AT386" s="1228"/>
      <c r="AU386" s="1228"/>
      <c r="AV386" s="1228"/>
    </row>
    <row r="387" spans="1:48">
      <c r="A387" s="1228"/>
      <c r="B387" s="1237"/>
      <c r="C387" s="1237"/>
      <c r="D387" s="1228"/>
      <c r="E387" s="1237"/>
      <c r="F387" s="1228"/>
      <c r="K387" s="1237"/>
      <c r="L387" s="1237"/>
      <c r="M387" s="1228"/>
      <c r="N387" s="1228"/>
      <c r="O387" s="1228"/>
      <c r="P387" s="1228"/>
      <c r="Q387" s="1228"/>
      <c r="R387" s="1228"/>
      <c r="S387" s="1228"/>
      <c r="T387" s="1228"/>
      <c r="U387" s="1228"/>
      <c r="V387" s="1228"/>
      <c r="W387" s="1228"/>
      <c r="X387" s="1228"/>
      <c r="Y387" s="1228"/>
      <c r="Z387" s="1228"/>
      <c r="AA387" s="1228"/>
      <c r="AB387" s="1228"/>
      <c r="AC387" s="1228"/>
      <c r="AD387" s="1228"/>
      <c r="AE387" s="1228"/>
      <c r="AF387" s="1228"/>
      <c r="AG387" s="1228"/>
      <c r="AH387" s="1228"/>
      <c r="AI387" s="1228"/>
      <c r="AJ387" s="1228"/>
      <c r="AK387" s="1228"/>
      <c r="AL387" s="1228"/>
      <c r="AM387" s="1228"/>
      <c r="AN387" s="1228"/>
      <c r="AO387" s="1228"/>
      <c r="AP387" s="1228"/>
      <c r="AQ387" s="1228"/>
      <c r="AR387" s="1228"/>
      <c r="AS387" s="1228"/>
      <c r="AT387" s="1228"/>
      <c r="AU387" s="1228"/>
      <c r="AV387" s="1228"/>
    </row>
    <row r="388" spans="1:48">
      <c r="A388" s="1228"/>
      <c r="B388" s="1237"/>
      <c r="C388" s="1237"/>
      <c r="D388" s="1228"/>
      <c r="E388" s="1237"/>
      <c r="F388" s="1228"/>
      <c r="K388" s="1237"/>
      <c r="L388" s="1237"/>
      <c r="M388" s="1228"/>
      <c r="N388" s="1228"/>
      <c r="O388" s="1228"/>
      <c r="P388" s="1228"/>
      <c r="Q388" s="1228"/>
      <c r="R388" s="1228"/>
      <c r="S388" s="1228"/>
      <c r="T388" s="1228"/>
      <c r="U388" s="1228"/>
      <c r="V388" s="1228"/>
      <c r="W388" s="1228"/>
      <c r="X388" s="1228"/>
      <c r="Y388" s="1228"/>
      <c r="Z388" s="1228"/>
      <c r="AA388" s="1228"/>
      <c r="AB388" s="1228"/>
      <c r="AC388" s="1228"/>
      <c r="AD388" s="1228"/>
      <c r="AE388" s="1228"/>
      <c r="AF388" s="1228"/>
      <c r="AG388" s="1228"/>
      <c r="AH388" s="1228"/>
      <c r="AI388" s="1228"/>
      <c r="AJ388" s="1228"/>
      <c r="AK388" s="1228"/>
      <c r="AL388" s="1228"/>
      <c r="AM388" s="1228"/>
      <c r="AN388" s="1228"/>
      <c r="AO388" s="1228"/>
      <c r="AP388" s="1228"/>
      <c r="AQ388" s="1228"/>
      <c r="AR388" s="1228"/>
      <c r="AS388" s="1228"/>
      <c r="AT388" s="1228"/>
      <c r="AU388" s="1228"/>
      <c r="AV388" s="1228"/>
    </row>
    <row r="389" spans="1:48">
      <c r="A389" s="1228"/>
      <c r="B389" s="1237"/>
      <c r="C389" s="1237"/>
      <c r="D389" s="1228"/>
      <c r="E389" s="1237"/>
      <c r="F389" s="1228"/>
      <c r="K389" s="1237"/>
      <c r="L389" s="1237"/>
      <c r="M389" s="1228"/>
      <c r="N389" s="1228"/>
      <c r="O389" s="1228"/>
      <c r="P389" s="1228"/>
      <c r="Q389" s="1228"/>
      <c r="R389" s="1228"/>
      <c r="S389" s="1228"/>
      <c r="T389" s="1228"/>
      <c r="U389" s="1228"/>
      <c r="V389" s="1228"/>
      <c r="W389" s="1228"/>
      <c r="X389" s="1228"/>
      <c r="Y389" s="1228"/>
      <c r="Z389" s="1228"/>
      <c r="AA389" s="1228"/>
      <c r="AB389" s="1228"/>
      <c r="AC389" s="1228"/>
      <c r="AD389" s="1228"/>
      <c r="AE389" s="1228"/>
      <c r="AF389" s="1228"/>
      <c r="AG389" s="1228"/>
      <c r="AH389" s="1228"/>
      <c r="AI389" s="1228"/>
      <c r="AJ389" s="1228"/>
      <c r="AK389" s="1228"/>
      <c r="AL389" s="1228"/>
      <c r="AM389" s="1228"/>
      <c r="AN389" s="1228"/>
      <c r="AO389" s="1228"/>
      <c r="AP389" s="1228"/>
      <c r="AQ389" s="1228"/>
      <c r="AR389" s="1228"/>
      <c r="AS389" s="1228"/>
      <c r="AT389" s="1228"/>
      <c r="AU389" s="1228"/>
      <c r="AV389" s="1228"/>
    </row>
    <row r="390" spans="1:48">
      <c r="A390" s="1228"/>
      <c r="B390" s="1237"/>
      <c r="C390" s="1237"/>
      <c r="D390" s="1228"/>
      <c r="E390" s="1237"/>
      <c r="F390" s="1228"/>
      <c r="K390" s="1237"/>
      <c r="L390" s="1237"/>
      <c r="M390" s="1228"/>
      <c r="N390" s="1228"/>
      <c r="O390" s="1228"/>
      <c r="P390" s="1228"/>
      <c r="Q390" s="1228"/>
      <c r="R390" s="1228"/>
      <c r="S390" s="1228"/>
      <c r="T390" s="1228"/>
      <c r="U390" s="1228"/>
      <c r="V390" s="1228"/>
      <c r="W390" s="1228"/>
      <c r="X390" s="1228"/>
      <c r="Y390" s="1228"/>
      <c r="Z390" s="1228"/>
      <c r="AA390" s="1228"/>
      <c r="AB390" s="1228"/>
      <c r="AC390" s="1228"/>
      <c r="AD390" s="1228"/>
      <c r="AE390" s="1228"/>
      <c r="AF390" s="1228"/>
      <c r="AG390" s="1228"/>
      <c r="AH390" s="1228"/>
      <c r="AI390" s="1228"/>
      <c r="AJ390" s="1228"/>
      <c r="AK390" s="1228"/>
      <c r="AL390" s="1228"/>
      <c r="AM390" s="1228"/>
      <c r="AN390" s="1228"/>
      <c r="AO390" s="1228"/>
      <c r="AP390" s="1228"/>
      <c r="AQ390" s="1228"/>
      <c r="AR390" s="1228"/>
      <c r="AS390" s="1228"/>
      <c r="AT390" s="1228"/>
      <c r="AU390" s="1228"/>
      <c r="AV390" s="1228"/>
    </row>
    <row r="391" spans="1:48">
      <c r="A391" s="1228"/>
      <c r="B391" s="1237"/>
      <c r="C391" s="1237"/>
      <c r="D391" s="1228"/>
      <c r="E391" s="1237"/>
      <c r="F391" s="1228"/>
      <c r="K391" s="1237"/>
      <c r="L391" s="1237"/>
      <c r="M391" s="1228"/>
      <c r="N391" s="1228"/>
      <c r="O391" s="1228"/>
      <c r="P391" s="1228"/>
      <c r="Q391" s="1228"/>
      <c r="R391" s="1228"/>
      <c r="S391" s="1228"/>
      <c r="T391" s="1228"/>
      <c r="U391" s="1228"/>
      <c r="V391" s="1228"/>
      <c r="W391" s="1228"/>
      <c r="X391" s="1228"/>
      <c r="Y391" s="1228"/>
      <c r="Z391" s="1228"/>
      <c r="AA391" s="1228"/>
      <c r="AB391" s="1228"/>
      <c r="AC391" s="1228"/>
      <c r="AD391" s="1228"/>
      <c r="AE391" s="1228"/>
      <c r="AF391" s="1228"/>
      <c r="AG391" s="1228"/>
      <c r="AH391" s="1228"/>
      <c r="AI391" s="1228"/>
      <c r="AJ391" s="1228"/>
      <c r="AK391" s="1228"/>
      <c r="AL391" s="1228"/>
      <c r="AM391" s="1228"/>
      <c r="AN391" s="1228"/>
      <c r="AO391" s="1228"/>
      <c r="AP391" s="1228"/>
      <c r="AQ391" s="1228"/>
      <c r="AR391" s="1228"/>
      <c r="AS391" s="1228"/>
      <c r="AT391" s="1228"/>
      <c r="AU391" s="1228"/>
      <c r="AV391" s="1228"/>
    </row>
    <row r="392" spans="1:48">
      <c r="A392" s="1228"/>
      <c r="B392" s="1237"/>
      <c r="C392" s="1237"/>
      <c r="D392" s="1228"/>
      <c r="E392" s="1237"/>
      <c r="F392" s="1228"/>
      <c r="K392" s="1237"/>
      <c r="L392" s="1237"/>
      <c r="M392" s="1228"/>
      <c r="N392" s="1228"/>
      <c r="O392" s="1228"/>
      <c r="P392" s="1228"/>
      <c r="Q392" s="1228"/>
      <c r="R392" s="1228"/>
      <c r="S392" s="1228"/>
      <c r="T392" s="1228"/>
      <c r="U392" s="1228"/>
      <c r="V392" s="1228"/>
      <c r="W392" s="1228"/>
      <c r="X392" s="1228"/>
      <c r="Y392" s="1228"/>
      <c r="Z392" s="1228"/>
      <c r="AA392" s="1228"/>
      <c r="AB392" s="1228"/>
      <c r="AC392" s="1228"/>
      <c r="AD392" s="1228"/>
      <c r="AE392" s="1228"/>
      <c r="AF392" s="1228"/>
      <c r="AG392" s="1228"/>
      <c r="AH392" s="1228"/>
      <c r="AI392" s="1228"/>
      <c r="AJ392" s="1228"/>
      <c r="AK392" s="1228"/>
      <c r="AL392" s="1228"/>
      <c r="AM392" s="1228"/>
      <c r="AN392" s="1228"/>
      <c r="AO392" s="1228"/>
      <c r="AP392" s="1228"/>
      <c r="AQ392" s="1228"/>
      <c r="AR392" s="1228"/>
      <c r="AS392" s="1228"/>
      <c r="AT392" s="1228"/>
      <c r="AU392" s="1228"/>
      <c r="AV392" s="1228"/>
    </row>
    <row r="393" spans="1:48">
      <c r="A393" s="1228"/>
      <c r="B393" s="1237"/>
      <c r="C393" s="1237"/>
      <c r="D393" s="1228"/>
      <c r="E393" s="1237"/>
      <c r="F393" s="1228"/>
      <c r="K393" s="1237"/>
      <c r="L393" s="1237"/>
      <c r="M393" s="1228"/>
      <c r="N393" s="1228"/>
      <c r="O393" s="1228"/>
      <c r="P393" s="1228"/>
      <c r="Q393" s="1228"/>
      <c r="R393" s="1228"/>
      <c r="S393" s="1228"/>
      <c r="T393" s="1228"/>
      <c r="U393" s="1228"/>
      <c r="V393" s="1228"/>
      <c r="W393" s="1228"/>
      <c r="X393" s="1228"/>
      <c r="Y393" s="1228"/>
      <c r="Z393" s="1228"/>
      <c r="AA393" s="1228"/>
      <c r="AB393" s="1228"/>
      <c r="AC393" s="1228"/>
      <c r="AD393" s="1228"/>
      <c r="AE393" s="1228"/>
      <c r="AF393" s="1228"/>
      <c r="AG393" s="1228"/>
      <c r="AH393" s="1228"/>
      <c r="AI393" s="1228"/>
      <c r="AJ393" s="1228"/>
      <c r="AK393" s="1228"/>
      <c r="AL393" s="1228"/>
      <c r="AM393" s="1228"/>
      <c r="AN393" s="1228"/>
      <c r="AO393" s="1228"/>
      <c r="AP393" s="1228"/>
      <c r="AQ393" s="1228"/>
      <c r="AR393" s="1228"/>
      <c r="AS393" s="1228"/>
      <c r="AT393" s="1228"/>
      <c r="AU393" s="1228"/>
      <c r="AV393" s="1228"/>
    </row>
    <row r="394" spans="1:48">
      <c r="A394" s="1228"/>
      <c r="B394" s="1237"/>
      <c r="C394" s="1237"/>
      <c r="D394" s="1228"/>
      <c r="E394" s="1237"/>
      <c r="F394" s="1228"/>
      <c r="K394" s="1237"/>
      <c r="L394" s="1237"/>
      <c r="M394" s="1228"/>
      <c r="N394" s="1228"/>
      <c r="O394" s="1228"/>
      <c r="P394" s="1228"/>
      <c r="Q394" s="1228"/>
      <c r="R394" s="1228"/>
      <c r="S394" s="1228"/>
      <c r="T394" s="1228"/>
      <c r="U394" s="1228"/>
      <c r="V394" s="1228"/>
      <c r="W394" s="1228"/>
      <c r="X394" s="1228"/>
      <c r="Y394" s="1228"/>
      <c r="Z394" s="1228"/>
      <c r="AA394" s="1228"/>
      <c r="AB394" s="1228"/>
      <c r="AC394" s="1228"/>
      <c r="AD394" s="1228"/>
      <c r="AE394" s="1228"/>
      <c r="AF394" s="1228"/>
      <c r="AG394" s="1228"/>
      <c r="AH394" s="1228"/>
      <c r="AI394" s="1228"/>
      <c r="AJ394" s="1228"/>
      <c r="AK394" s="1228"/>
      <c r="AL394" s="1228"/>
      <c r="AM394" s="1228"/>
      <c r="AN394" s="1228"/>
      <c r="AO394" s="1228"/>
      <c r="AP394" s="1228"/>
      <c r="AQ394" s="1228"/>
      <c r="AR394" s="1228"/>
      <c r="AS394" s="1228"/>
      <c r="AT394" s="1228"/>
      <c r="AU394" s="1228"/>
      <c r="AV394" s="1228"/>
    </row>
    <row r="395" spans="1:48">
      <c r="A395" s="1228"/>
      <c r="B395" s="1237"/>
      <c r="C395" s="1237"/>
      <c r="D395" s="1228"/>
      <c r="E395" s="1237"/>
      <c r="F395" s="1228"/>
      <c r="K395" s="1237"/>
      <c r="L395" s="1237"/>
      <c r="M395" s="1228"/>
      <c r="N395" s="1228"/>
      <c r="O395" s="1228"/>
      <c r="P395" s="1228"/>
      <c r="Q395" s="1228"/>
      <c r="R395" s="1228"/>
      <c r="S395" s="1228"/>
      <c r="T395" s="1228"/>
      <c r="U395" s="1228"/>
      <c r="V395" s="1228"/>
      <c r="W395" s="1228"/>
      <c r="X395" s="1228"/>
      <c r="Y395" s="1228"/>
      <c r="Z395" s="1228"/>
      <c r="AA395" s="1228"/>
      <c r="AB395" s="1228"/>
      <c r="AC395" s="1228"/>
      <c r="AD395" s="1228"/>
      <c r="AE395" s="1228"/>
      <c r="AF395" s="1228"/>
      <c r="AG395" s="1228"/>
      <c r="AH395" s="1228"/>
      <c r="AI395" s="1228"/>
      <c r="AJ395" s="1228"/>
      <c r="AK395" s="1228"/>
      <c r="AL395" s="1228"/>
      <c r="AM395" s="1228"/>
      <c r="AN395" s="1228"/>
      <c r="AO395" s="1228"/>
      <c r="AP395" s="1228"/>
      <c r="AQ395" s="1228"/>
      <c r="AR395" s="1228"/>
      <c r="AS395" s="1228"/>
      <c r="AT395" s="1228"/>
      <c r="AU395" s="1228"/>
      <c r="AV395" s="1228"/>
    </row>
    <row r="396" spans="1:48">
      <c r="A396" s="1228"/>
      <c r="B396" s="1237"/>
      <c r="C396" s="1237"/>
      <c r="D396" s="1228"/>
      <c r="E396" s="1237"/>
      <c r="F396" s="1228"/>
      <c r="K396" s="1237"/>
      <c r="L396" s="1237"/>
      <c r="M396" s="1228"/>
      <c r="N396" s="1228"/>
      <c r="O396" s="1228"/>
      <c r="P396" s="1228"/>
      <c r="Q396" s="1228"/>
      <c r="R396" s="1228"/>
      <c r="S396" s="1228"/>
      <c r="T396" s="1228"/>
      <c r="U396" s="1228"/>
      <c r="V396" s="1228"/>
      <c r="W396" s="1228"/>
      <c r="X396" s="1228"/>
      <c r="Y396" s="1228"/>
      <c r="Z396" s="1228"/>
      <c r="AA396" s="1228"/>
      <c r="AB396" s="1228"/>
      <c r="AC396" s="1228"/>
      <c r="AD396" s="1228"/>
      <c r="AE396" s="1228"/>
      <c r="AF396" s="1228"/>
      <c r="AG396" s="1228"/>
      <c r="AH396" s="1228"/>
      <c r="AI396" s="1228"/>
      <c r="AJ396" s="1228"/>
      <c r="AK396" s="1228"/>
      <c r="AL396" s="1228"/>
      <c r="AM396" s="1228"/>
      <c r="AN396" s="1228"/>
      <c r="AO396" s="1228"/>
      <c r="AP396" s="1228"/>
      <c r="AQ396" s="1228"/>
      <c r="AR396" s="1228"/>
      <c r="AS396" s="1228"/>
      <c r="AT396" s="1228"/>
      <c r="AU396" s="1228"/>
      <c r="AV396" s="1228"/>
    </row>
    <row r="397" spans="1:48">
      <c r="A397" s="1228"/>
      <c r="B397" s="1237"/>
      <c r="C397" s="1237"/>
      <c r="D397" s="1228"/>
      <c r="E397" s="1237"/>
      <c r="F397" s="1228"/>
      <c r="K397" s="1237"/>
      <c r="L397" s="1237"/>
      <c r="M397" s="1228"/>
      <c r="N397" s="1228"/>
      <c r="O397" s="1228"/>
      <c r="P397" s="1228"/>
      <c r="Q397" s="1228"/>
      <c r="R397" s="1228"/>
      <c r="S397" s="1228"/>
      <c r="T397" s="1228"/>
      <c r="U397" s="1228"/>
      <c r="V397" s="1228"/>
      <c r="W397" s="1228"/>
      <c r="X397" s="1228"/>
      <c r="Y397" s="1228"/>
      <c r="Z397" s="1228"/>
      <c r="AA397" s="1228"/>
      <c r="AB397" s="1228"/>
      <c r="AC397" s="1228"/>
      <c r="AD397" s="1228"/>
      <c r="AE397" s="1228"/>
      <c r="AF397" s="1228"/>
      <c r="AG397" s="1228"/>
      <c r="AH397" s="1228"/>
      <c r="AI397" s="1228"/>
      <c r="AJ397" s="1228"/>
      <c r="AK397" s="1228"/>
      <c r="AL397" s="1228"/>
      <c r="AM397" s="1228"/>
      <c r="AN397" s="1228"/>
      <c r="AO397" s="1228"/>
      <c r="AP397" s="1228"/>
      <c r="AQ397" s="1228"/>
      <c r="AR397" s="1228"/>
      <c r="AS397" s="1228"/>
      <c r="AT397" s="1228"/>
      <c r="AU397" s="1228"/>
      <c r="AV397" s="1228"/>
    </row>
    <row r="398" spans="1:48">
      <c r="A398" s="1228"/>
      <c r="B398" s="1237"/>
      <c r="C398" s="1237"/>
      <c r="D398" s="1228"/>
      <c r="E398" s="1237"/>
      <c r="F398" s="1228"/>
      <c r="K398" s="1237"/>
      <c r="L398" s="1237"/>
      <c r="M398" s="1228"/>
      <c r="N398" s="1228"/>
      <c r="O398" s="1228"/>
      <c r="P398" s="1228"/>
      <c r="Q398" s="1228"/>
      <c r="R398" s="1228"/>
      <c r="S398" s="1228"/>
      <c r="T398" s="1228"/>
      <c r="U398" s="1228"/>
      <c r="V398" s="1228"/>
      <c r="W398" s="1228"/>
      <c r="X398" s="1228"/>
      <c r="Y398" s="1228"/>
      <c r="Z398" s="1228"/>
      <c r="AA398" s="1228"/>
      <c r="AB398" s="1228"/>
      <c r="AC398" s="1228"/>
      <c r="AD398" s="1228"/>
      <c r="AE398" s="1228"/>
      <c r="AF398" s="1228"/>
      <c r="AG398" s="1228"/>
      <c r="AH398" s="1228"/>
      <c r="AI398" s="1228"/>
      <c r="AJ398" s="1228"/>
      <c r="AK398" s="1228"/>
      <c r="AL398" s="1228"/>
      <c r="AM398" s="1228"/>
      <c r="AN398" s="1228"/>
      <c r="AO398" s="1228"/>
      <c r="AP398" s="1228"/>
      <c r="AQ398" s="1228"/>
      <c r="AR398" s="1228"/>
      <c r="AS398" s="1228"/>
      <c r="AT398" s="1228"/>
      <c r="AU398" s="1228"/>
      <c r="AV398" s="1228"/>
    </row>
    <row r="399" spans="1:48">
      <c r="A399" s="1228"/>
      <c r="B399" s="1237"/>
      <c r="C399" s="1237"/>
      <c r="D399" s="1228"/>
      <c r="E399" s="1237"/>
      <c r="F399" s="1228"/>
      <c r="K399" s="1237"/>
      <c r="L399" s="1237"/>
      <c r="M399" s="1228"/>
      <c r="N399" s="1228"/>
      <c r="O399" s="1228"/>
      <c r="P399" s="1228"/>
      <c r="Q399" s="1228"/>
      <c r="R399" s="1228"/>
      <c r="S399" s="1228"/>
      <c r="T399" s="1228"/>
      <c r="U399" s="1228"/>
      <c r="V399" s="1228"/>
      <c r="W399" s="1228"/>
      <c r="X399" s="1228"/>
      <c r="Y399" s="1228"/>
      <c r="Z399" s="1228"/>
      <c r="AA399" s="1228"/>
      <c r="AB399" s="1228"/>
      <c r="AC399" s="1228"/>
      <c r="AD399" s="1228"/>
      <c r="AE399" s="1228"/>
      <c r="AF399" s="1228"/>
      <c r="AG399" s="1228"/>
      <c r="AH399" s="1228"/>
      <c r="AI399" s="1228"/>
      <c r="AJ399" s="1228"/>
      <c r="AK399" s="1228"/>
      <c r="AL399" s="1228"/>
      <c r="AM399" s="1228"/>
      <c r="AN399" s="1228"/>
      <c r="AO399" s="1228"/>
      <c r="AP399" s="1228"/>
      <c r="AQ399" s="1228"/>
      <c r="AR399" s="1228"/>
      <c r="AS399" s="1228"/>
      <c r="AT399" s="1228"/>
      <c r="AU399" s="1228"/>
      <c r="AV399" s="1228"/>
    </row>
    <row r="400" spans="1:48">
      <c r="A400" s="1228"/>
      <c r="B400" s="1237"/>
      <c r="C400" s="1237"/>
      <c r="D400" s="1228"/>
      <c r="E400" s="1237"/>
      <c r="F400" s="1228"/>
      <c r="K400" s="1237"/>
      <c r="L400" s="1237"/>
      <c r="M400" s="1228"/>
      <c r="N400" s="1228"/>
      <c r="O400" s="1228"/>
      <c r="P400" s="1228"/>
      <c r="Q400" s="1228"/>
      <c r="R400" s="1228"/>
      <c r="S400" s="1228"/>
      <c r="T400" s="1228"/>
      <c r="U400" s="1228"/>
      <c r="V400" s="1228"/>
      <c r="W400" s="1228"/>
      <c r="X400" s="1228"/>
      <c r="Y400" s="1228"/>
      <c r="Z400" s="1228"/>
      <c r="AA400" s="1228"/>
      <c r="AB400" s="1228"/>
      <c r="AC400" s="1228"/>
      <c r="AD400" s="1228"/>
      <c r="AE400" s="1228"/>
      <c r="AF400" s="1228"/>
      <c r="AG400" s="1228"/>
      <c r="AH400" s="1228"/>
      <c r="AI400" s="1228"/>
      <c r="AJ400" s="1228"/>
      <c r="AK400" s="1228"/>
      <c r="AL400" s="1228"/>
      <c r="AM400" s="1228"/>
      <c r="AN400" s="1228"/>
      <c r="AO400" s="1228"/>
      <c r="AP400" s="1228"/>
      <c r="AQ400" s="1228"/>
      <c r="AR400" s="1228"/>
      <c r="AS400" s="1228"/>
      <c r="AT400" s="1228"/>
      <c r="AU400" s="1228"/>
      <c r="AV400" s="1228"/>
    </row>
    <row r="401" spans="1:48">
      <c r="A401" s="1228"/>
      <c r="B401" s="1237"/>
      <c r="C401" s="1237"/>
      <c r="D401" s="1228"/>
      <c r="E401" s="1237"/>
      <c r="F401" s="1228"/>
      <c r="K401" s="1237"/>
      <c r="L401" s="1237"/>
      <c r="M401" s="1228"/>
      <c r="N401" s="1228"/>
      <c r="O401" s="1228"/>
      <c r="P401" s="1228"/>
      <c r="Q401" s="1228"/>
      <c r="R401" s="1228"/>
      <c r="S401" s="1228"/>
      <c r="T401" s="1228"/>
      <c r="U401" s="1228"/>
      <c r="V401" s="1228"/>
      <c r="W401" s="1228"/>
      <c r="X401" s="1228"/>
      <c r="Y401" s="1228"/>
      <c r="Z401" s="1228"/>
      <c r="AA401" s="1228"/>
      <c r="AB401" s="1228"/>
      <c r="AC401" s="1228"/>
      <c r="AD401" s="1228"/>
      <c r="AE401" s="1228"/>
      <c r="AF401" s="1228"/>
      <c r="AG401" s="1228"/>
      <c r="AH401" s="1228"/>
      <c r="AI401" s="1228"/>
      <c r="AJ401" s="1228"/>
      <c r="AK401" s="1228"/>
      <c r="AL401" s="1228"/>
      <c r="AM401" s="1228"/>
      <c r="AN401" s="1228"/>
      <c r="AO401" s="1228"/>
      <c r="AP401" s="1228"/>
      <c r="AQ401" s="1228"/>
      <c r="AR401" s="1228"/>
      <c r="AS401" s="1228"/>
      <c r="AT401" s="1228"/>
      <c r="AU401" s="1228"/>
      <c r="AV401" s="1228"/>
    </row>
    <row r="402" spans="1:48">
      <c r="A402" s="1228"/>
      <c r="B402" s="1237"/>
      <c r="C402" s="1237"/>
      <c r="D402" s="1228"/>
      <c r="E402" s="1237"/>
      <c r="F402" s="1228"/>
      <c r="K402" s="1237"/>
      <c r="L402" s="1237"/>
      <c r="M402" s="1228"/>
      <c r="N402" s="1228"/>
      <c r="O402" s="1228"/>
      <c r="P402" s="1228"/>
      <c r="Q402" s="1228"/>
      <c r="R402" s="1228"/>
      <c r="S402" s="1228"/>
      <c r="T402" s="1228"/>
      <c r="U402" s="1228"/>
      <c r="V402" s="1228"/>
      <c r="W402" s="1228"/>
      <c r="X402" s="1228"/>
      <c r="Y402" s="1228"/>
      <c r="Z402" s="1228"/>
      <c r="AA402" s="1228"/>
      <c r="AB402" s="1228"/>
      <c r="AC402" s="1228"/>
      <c r="AD402" s="1228"/>
      <c r="AE402" s="1228"/>
      <c r="AF402" s="1228"/>
      <c r="AG402" s="1228"/>
      <c r="AH402" s="1228"/>
      <c r="AI402" s="1228"/>
      <c r="AJ402" s="1228"/>
      <c r="AK402" s="1228"/>
      <c r="AL402" s="1228"/>
      <c r="AM402" s="1228"/>
      <c r="AN402" s="1228"/>
      <c r="AO402" s="1228"/>
      <c r="AP402" s="1228"/>
      <c r="AQ402" s="1228"/>
      <c r="AR402" s="1228"/>
      <c r="AS402" s="1228"/>
      <c r="AT402" s="1228"/>
      <c r="AU402" s="1228"/>
      <c r="AV402" s="1228"/>
    </row>
    <row r="403" spans="1:48">
      <c r="A403" s="1228"/>
      <c r="B403" s="1237"/>
      <c r="C403" s="1237"/>
      <c r="D403" s="1228"/>
      <c r="E403" s="1237"/>
      <c r="F403" s="1228"/>
      <c r="K403" s="1237"/>
      <c r="L403" s="1237"/>
      <c r="M403" s="1228"/>
      <c r="N403" s="1228"/>
      <c r="O403" s="1228"/>
      <c r="P403" s="1228"/>
      <c r="Q403" s="1228"/>
      <c r="R403" s="1228"/>
      <c r="S403" s="1228"/>
      <c r="T403" s="1228"/>
      <c r="U403" s="1228"/>
      <c r="V403" s="1228"/>
      <c r="W403" s="1228"/>
      <c r="X403" s="1228"/>
      <c r="Y403" s="1228"/>
      <c r="Z403" s="1228"/>
      <c r="AA403" s="1228"/>
      <c r="AB403" s="1228"/>
      <c r="AC403" s="1228"/>
      <c r="AD403" s="1228"/>
      <c r="AE403" s="1228"/>
      <c r="AF403" s="1228"/>
      <c r="AG403" s="1228"/>
      <c r="AH403" s="1228"/>
      <c r="AI403" s="1228"/>
      <c r="AJ403" s="1228"/>
      <c r="AK403" s="1228"/>
      <c r="AL403" s="1228"/>
      <c r="AM403" s="1228"/>
      <c r="AN403" s="1228"/>
      <c r="AO403" s="1228"/>
      <c r="AP403" s="1228"/>
      <c r="AQ403" s="1228"/>
      <c r="AR403" s="1228"/>
      <c r="AS403" s="1228"/>
      <c r="AT403" s="1228"/>
      <c r="AU403" s="1228"/>
      <c r="AV403" s="1228"/>
    </row>
    <row r="404" spans="1:48">
      <c r="A404" s="1228"/>
      <c r="B404" s="1237"/>
      <c r="C404" s="1237"/>
      <c r="D404" s="1228"/>
      <c r="E404" s="1237"/>
      <c r="F404" s="1228"/>
      <c r="K404" s="1237"/>
      <c r="L404" s="1237"/>
      <c r="M404" s="1228"/>
      <c r="N404" s="1228"/>
      <c r="O404" s="1228"/>
      <c r="P404" s="1228"/>
      <c r="Q404" s="1228"/>
      <c r="R404" s="1228"/>
      <c r="S404" s="1228"/>
      <c r="T404" s="1228"/>
      <c r="U404" s="1228"/>
      <c r="V404" s="1228"/>
      <c r="W404" s="1228"/>
      <c r="X404" s="1228"/>
      <c r="Y404" s="1228"/>
      <c r="Z404" s="1228"/>
      <c r="AA404" s="1228"/>
      <c r="AB404" s="1228"/>
      <c r="AC404" s="1228"/>
      <c r="AD404" s="1228"/>
      <c r="AE404" s="1228"/>
      <c r="AF404" s="1228"/>
      <c r="AG404" s="1228"/>
      <c r="AH404" s="1228"/>
      <c r="AI404" s="1228"/>
      <c r="AJ404" s="1228"/>
      <c r="AK404" s="1228"/>
      <c r="AL404" s="1228"/>
      <c r="AM404" s="1228"/>
      <c r="AN404" s="1228"/>
      <c r="AO404" s="1228"/>
      <c r="AP404" s="1228"/>
      <c r="AQ404" s="1228"/>
      <c r="AR404" s="1228"/>
      <c r="AS404" s="1228"/>
      <c r="AT404" s="1228"/>
      <c r="AU404" s="1228"/>
      <c r="AV404" s="1228"/>
    </row>
    <row r="405" spans="1:48">
      <c r="A405" s="1228"/>
      <c r="B405" s="1237"/>
      <c r="C405" s="1237"/>
      <c r="D405" s="1228"/>
      <c r="E405" s="1237"/>
      <c r="F405" s="1228"/>
      <c r="K405" s="1237"/>
      <c r="L405" s="1237"/>
      <c r="M405" s="1228"/>
      <c r="N405" s="1228"/>
      <c r="O405" s="1228"/>
      <c r="P405" s="1228"/>
      <c r="Q405" s="1228"/>
      <c r="R405" s="1228"/>
      <c r="S405" s="1228"/>
      <c r="T405" s="1228"/>
      <c r="U405" s="1228"/>
      <c r="V405" s="1228"/>
      <c r="W405" s="1228"/>
      <c r="X405" s="1228"/>
      <c r="Y405" s="1228"/>
      <c r="Z405" s="1228"/>
      <c r="AA405" s="1228"/>
      <c r="AB405" s="1228"/>
      <c r="AC405" s="1228"/>
      <c r="AD405" s="1228"/>
      <c r="AE405" s="1228"/>
      <c r="AF405" s="1228"/>
      <c r="AG405" s="1228"/>
      <c r="AH405" s="1228"/>
      <c r="AI405" s="1228"/>
      <c r="AJ405" s="1228"/>
      <c r="AK405" s="1228"/>
      <c r="AL405" s="1228"/>
      <c r="AM405" s="1228"/>
      <c r="AN405" s="1228"/>
      <c r="AO405" s="1228"/>
      <c r="AP405" s="1228"/>
      <c r="AQ405" s="1228"/>
      <c r="AR405" s="1228"/>
      <c r="AS405" s="1228"/>
      <c r="AT405" s="1228"/>
      <c r="AU405" s="1228"/>
      <c r="AV405" s="1228"/>
    </row>
    <row r="406" spans="1:48">
      <c r="A406" s="1228"/>
      <c r="B406" s="1237"/>
      <c r="C406" s="1237"/>
      <c r="D406" s="1228"/>
      <c r="E406" s="1237"/>
      <c r="F406" s="1228"/>
      <c r="K406" s="1237"/>
      <c r="L406" s="1237"/>
      <c r="M406" s="1228"/>
      <c r="N406" s="1228"/>
      <c r="O406" s="1228"/>
      <c r="P406" s="1228"/>
      <c r="Q406" s="1228"/>
      <c r="R406" s="1228"/>
      <c r="S406" s="1228"/>
      <c r="T406" s="1228"/>
      <c r="U406" s="1228"/>
      <c r="V406" s="1228"/>
      <c r="W406" s="1228"/>
      <c r="X406" s="1228"/>
      <c r="Y406" s="1228"/>
      <c r="Z406" s="1228"/>
      <c r="AA406" s="1228"/>
      <c r="AB406" s="1228"/>
      <c r="AC406" s="1228"/>
      <c r="AD406" s="1228"/>
      <c r="AE406" s="1228"/>
      <c r="AF406" s="1228"/>
      <c r="AG406" s="1228"/>
      <c r="AH406" s="1228"/>
      <c r="AI406" s="1228"/>
      <c r="AJ406" s="1228"/>
      <c r="AK406" s="1228"/>
      <c r="AL406" s="1228"/>
      <c r="AM406" s="1228"/>
      <c r="AN406" s="1228"/>
      <c r="AO406" s="1228"/>
      <c r="AP406" s="1228"/>
      <c r="AQ406" s="1228"/>
      <c r="AR406" s="1228"/>
      <c r="AS406" s="1228"/>
      <c r="AT406" s="1228"/>
      <c r="AU406" s="1228"/>
      <c r="AV406" s="1228"/>
    </row>
    <row r="407" spans="1:48">
      <c r="A407" s="1228"/>
      <c r="B407" s="1237"/>
      <c r="C407" s="1237"/>
      <c r="D407" s="1228"/>
      <c r="E407" s="1237"/>
      <c r="F407" s="1228"/>
      <c r="K407" s="1237"/>
      <c r="L407" s="1237"/>
      <c r="M407" s="1228"/>
      <c r="N407" s="1228"/>
      <c r="O407" s="1228"/>
      <c r="P407" s="1228"/>
      <c r="Q407" s="1228"/>
      <c r="R407" s="1228"/>
      <c r="S407" s="1228"/>
      <c r="T407" s="1228"/>
      <c r="U407" s="1228"/>
      <c r="V407" s="1228"/>
      <c r="W407" s="1228"/>
      <c r="X407" s="1228"/>
      <c r="Y407" s="1228"/>
      <c r="Z407" s="1228"/>
      <c r="AA407" s="1228"/>
      <c r="AB407" s="1228"/>
      <c r="AC407" s="1228"/>
      <c r="AD407" s="1228"/>
      <c r="AE407" s="1228"/>
      <c r="AF407" s="1228"/>
      <c r="AG407" s="1228"/>
      <c r="AH407" s="1228"/>
      <c r="AI407" s="1228"/>
      <c r="AJ407" s="1228"/>
      <c r="AK407" s="1228"/>
      <c r="AL407" s="1228"/>
      <c r="AM407" s="1228"/>
      <c r="AN407" s="1228"/>
      <c r="AO407" s="1228"/>
      <c r="AP407" s="1228"/>
      <c r="AQ407" s="1228"/>
      <c r="AR407" s="1228"/>
      <c r="AS407" s="1228"/>
      <c r="AT407" s="1228"/>
      <c r="AU407" s="1228"/>
      <c r="AV407" s="1228"/>
    </row>
    <row r="408" spans="1:48">
      <c r="A408" s="1228"/>
      <c r="B408" s="1237"/>
      <c r="C408" s="1237"/>
      <c r="D408" s="1228"/>
      <c r="E408" s="1237"/>
      <c r="F408" s="1228"/>
      <c r="K408" s="1237"/>
      <c r="L408" s="1237"/>
      <c r="M408" s="1228"/>
      <c r="N408" s="1228"/>
      <c r="O408" s="1228"/>
      <c r="P408" s="1228"/>
      <c r="Q408" s="1228"/>
      <c r="R408" s="1228"/>
      <c r="S408" s="1228"/>
      <c r="T408" s="1228"/>
      <c r="U408" s="1228"/>
      <c r="V408" s="1228"/>
      <c r="W408" s="1228"/>
      <c r="X408" s="1228"/>
      <c r="Y408" s="1228"/>
      <c r="Z408" s="1228"/>
      <c r="AA408" s="1228"/>
      <c r="AB408" s="1228"/>
      <c r="AC408" s="1228"/>
      <c r="AD408" s="1228"/>
      <c r="AE408" s="1228"/>
      <c r="AF408" s="1228"/>
      <c r="AG408" s="1228"/>
      <c r="AH408" s="1228"/>
      <c r="AI408" s="1228"/>
      <c r="AJ408" s="1228"/>
      <c r="AK408" s="1228"/>
      <c r="AL408" s="1228"/>
      <c r="AM408" s="1228"/>
      <c r="AN408" s="1228"/>
      <c r="AO408" s="1228"/>
      <c r="AP408" s="1228"/>
      <c r="AQ408" s="1228"/>
      <c r="AR408" s="1228"/>
      <c r="AS408" s="1228"/>
      <c r="AT408" s="1228"/>
      <c r="AU408" s="1228"/>
      <c r="AV408" s="1228"/>
    </row>
    <row r="409" spans="1:48">
      <c r="A409" s="1228"/>
      <c r="B409" s="1237"/>
      <c r="C409" s="1237"/>
      <c r="D409" s="1228"/>
      <c r="E409" s="1237"/>
      <c r="F409" s="1228"/>
      <c r="K409" s="1237"/>
      <c r="L409" s="1237"/>
      <c r="M409" s="1228"/>
      <c r="N409" s="1228"/>
      <c r="O409" s="1228"/>
      <c r="P409" s="1228"/>
      <c r="Q409" s="1228"/>
      <c r="R409" s="1228"/>
      <c r="S409" s="1228"/>
      <c r="T409" s="1228"/>
      <c r="U409" s="1228"/>
      <c r="V409" s="1228"/>
      <c r="W409" s="1228"/>
      <c r="X409" s="1228"/>
      <c r="Y409" s="1228"/>
      <c r="Z409" s="1228"/>
      <c r="AA409" s="1228"/>
      <c r="AB409" s="1228"/>
      <c r="AC409" s="1228"/>
      <c r="AD409" s="1228"/>
      <c r="AE409" s="1228"/>
      <c r="AF409" s="1228"/>
      <c r="AG409" s="1228"/>
      <c r="AH409" s="1228"/>
      <c r="AI409" s="1228"/>
      <c r="AJ409" s="1228"/>
      <c r="AK409" s="1228"/>
      <c r="AL409" s="1228"/>
      <c r="AM409" s="1228"/>
      <c r="AN409" s="1228"/>
      <c r="AO409" s="1228"/>
      <c r="AP409" s="1228"/>
      <c r="AQ409" s="1228"/>
      <c r="AR409" s="1228"/>
      <c r="AS409" s="1228"/>
      <c r="AT409" s="1228"/>
      <c r="AU409" s="1228"/>
      <c r="AV409" s="1228"/>
    </row>
    <row r="410" spans="1:48">
      <c r="A410" s="1228"/>
      <c r="B410" s="1237"/>
      <c r="C410" s="1237"/>
      <c r="D410" s="1228"/>
      <c r="E410" s="1237"/>
      <c r="F410" s="1228"/>
      <c r="K410" s="1237"/>
      <c r="L410" s="1237"/>
      <c r="M410" s="1228"/>
      <c r="N410" s="1228"/>
      <c r="O410" s="1228"/>
      <c r="P410" s="1228"/>
      <c r="Q410" s="1228"/>
      <c r="R410" s="1228"/>
      <c r="S410" s="1228"/>
      <c r="T410" s="1228"/>
      <c r="U410" s="1228"/>
      <c r="V410" s="1228"/>
      <c r="W410" s="1228"/>
      <c r="X410" s="1228"/>
      <c r="Y410" s="1228"/>
      <c r="Z410" s="1228"/>
      <c r="AA410" s="1228"/>
      <c r="AB410" s="1228"/>
      <c r="AC410" s="1228"/>
      <c r="AD410" s="1228"/>
      <c r="AE410" s="1228"/>
      <c r="AF410" s="1228"/>
      <c r="AG410" s="1228"/>
      <c r="AH410" s="1228"/>
      <c r="AI410" s="1228"/>
      <c r="AJ410" s="1228"/>
      <c r="AK410" s="1228"/>
      <c r="AL410" s="1228"/>
      <c r="AM410" s="1228"/>
      <c r="AN410" s="1228"/>
      <c r="AO410" s="1228"/>
      <c r="AP410" s="1228"/>
      <c r="AQ410" s="1228"/>
      <c r="AR410" s="1228"/>
      <c r="AS410" s="1228"/>
      <c r="AT410" s="1228"/>
      <c r="AU410" s="1228"/>
      <c r="AV410" s="1228"/>
    </row>
    <row r="411" spans="1:48">
      <c r="A411" s="1228"/>
      <c r="B411" s="1237"/>
      <c r="C411" s="1237"/>
      <c r="D411" s="1228"/>
      <c r="E411" s="1237"/>
      <c r="F411" s="1228"/>
      <c r="K411" s="1237"/>
      <c r="L411" s="1237"/>
      <c r="M411" s="1228"/>
      <c r="N411" s="1228"/>
      <c r="O411" s="1228"/>
      <c r="P411" s="1228"/>
      <c r="Q411" s="1228"/>
      <c r="R411" s="1228"/>
      <c r="S411" s="1228"/>
      <c r="T411" s="1228"/>
      <c r="U411" s="1228"/>
      <c r="V411" s="1228"/>
      <c r="W411" s="1228"/>
      <c r="X411" s="1228"/>
      <c r="Y411" s="1228"/>
      <c r="Z411" s="1228"/>
      <c r="AA411" s="1228"/>
      <c r="AB411" s="1228"/>
      <c r="AC411" s="1228"/>
      <c r="AD411" s="1228"/>
      <c r="AE411" s="1228"/>
      <c r="AF411" s="1228"/>
      <c r="AG411" s="1228"/>
      <c r="AH411" s="1228"/>
      <c r="AI411" s="1228"/>
      <c r="AJ411" s="1228"/>
      <c r="AK411" s="1228"/>
      <c r="AL411" s="1228"/>
      <c r="AM411" s="1228"/>
      <c r="AN411" s="1228"/>
      <c r="AO411" s="1228"/>
      <c r="AP411" s="1228"/>
      <c r="AQ411" s="1228"/>
      <c r="AR411" s="1228"/>
      <c r="AS411" s="1228"/>
      <c r="AT411" s="1228"/>
      <c r="AU411" s="1228"/>
      <c r="AV411" s="1228"/>
    </row>
    <row r="412" spans="1:48">
      <c r="A412" s="1228"/>
      <c r="B412" s="1237"/>
      <c r="C412" s="1237"/>
      <c r="D412" s="1228"/>
      <c r="E412" s="1237"/>
      <c r="F412" s="1228"/>
      <c r="K412" s="1237"/>
      <c r="L412" s="1237"/>
      <c r="M412" s="1228"/>
      <c r="N412" s="1228"/>
      <c r="O412" s="1228"/>
      <c r="P412" s="1228"/>
      <c r="Q412" s="1228"/>
      <c r="R412" s="1228"/>
      <c r="S412" s="1228"/>
      <c r="T412" s="1228"/>
      <c r="U412" s="1228"/>
      <c r="V412" s="1228"/>
      <c r="W412" s="1228"/>
      <c r="X412" s="1228"/>
      <c r="Y412" s="1228"/>
      <c r="Z412" s="1228"/>
      <c r="AA412" s="1228"/>
      <c r="AB412" s="1228"/>
      <c r="AC412" s="1228"/>
      <c r="AD412" s="1228"/>
      <c r="AE412" s="1228"/>
      <c r="AF412" s="1228"/>
      <c r="AG412" s="1228"/>
      <c r="AH412" s="1228"/>
      <c r="AI412" s="1228"/>
      <c r="AJ412" s="1228"/>
      <c r="AK412" s="1228"/>
      <c r="AL412" s="1228"/>
      <c r="AM412" s="1228"/>
      <c r="AN412" s="1228"/>
      <c r="AO412" s="1228"/>
      <c r="AP412" s="1228"/>
      <c r="AQ412" s="1228"/>
      <c r="AR412" s="1228"/>
      <c r="AS412" s="1228"/>
      <c r="AT412" s="1228"/>
      <c r="AU412" s="1228"/>
      <c r="AV412" s="1228"/>
    </row>
    <row r="413" spans="1:48">
      <c r="A413" s="1228"/>
      <c r="B413" s="1237"/>
      <c r="C413" s="1237"/>
      <c r="D413" s="1228"/>
      <c r="E413" s="1237"/>
      <c r="F413" s="1228"/>
      <c r="K413" s="1237"/>
      <c r="L413" s="1237"/>
      <c r="M413" s="1228"/>
      <c r="N413" s="1228"/>
      <c r="O413" s="1228"/>
      <c r="P413" s="1228"/>
      <c r="Q413" s="1228"/>
      <c r="R413" s="1228"/>
      <c r="S413" s="1228"/>
      <c r="T413" s="1228"/>
      <c r="U413" s="1228"/>
      <c r="V413" s="1228"/>
      <c r="W413" s="1228"/>
      <c r="X413" s="1228"/>
      <c r="Y413" s="1228"/>
      <c r="Z413" s="1228"/>
      <c r="AA413" s="1228"/>
      <c r="AB413" s="1228"/>
      <c r="AC413" s="1228"/>
      <c r="AD413" s="1228"/>
      <c r="AE413" s="1228"/>
      <c r="AF413" s="1228"/>
      <c r="AG413" s="1228"/>
      <c r="AH413" s="1228"/>
      <c r="AI413" s="1228"/>
      <c r="AJ413" s="1228"/>
      <c r="AK413" s="1228"/>
      <c r="AL413" s="1228"/>
      <c r="AM413" s="1228"/>
      <c r="AN413" s="1228"/>
      <c r="AO413" s="1228"/>
      <c r="AP413" s="1228"/>
      <c r="AQ413" s="1228"/>
      <c r="AR413" s="1228"/>
      <c r="AS413" s="1228"/>
      <c r="AT413" s="1228"/>
      <c r="AU413" s="1228"/>
      <c r="AV413" s="1228"/>
    </row>
    <row r="414" spans="1:48">
      <c r="A414" s="1228"/>
      <c r="B414" s="1237"/>
      <c r="C414" s="1237"/>
      <c r="D414" s="1228"/>
      <c r="E414" s="1237"/>
      <c r="F414" s="1228"/>
      <c r="K414" s="1237"/>
      <c r="L414" s="1237"/>
      <c r="M414" s="1228"/>
      <c r="N414" s="1228"/>
      <c r="O414" s="1228"/>
      <c r="P414" s="1228"/>
      <c r="Q414" s="1228"/>
      <c r="R414" s="1228"/>
      <c r="S414" s="1228"/>
      <c r="T414" s="1228"/>
      <c r="U414" s="1228"/>
      <c r="V414" s="1228"/>
      <c r="W414" s="1228"/>
      <c r="X414" s="1228"/>
      <c r="Y414" s="1228"/>
      <c r="Z414" s="1228"/>
      <c r="AA414" s="1228"/>
      <c r="AB414" s="1228"/>
      <c r="AC414" s="1228"/>
      <c r="AD414" s="1228"/>
      <c r="AE414" s="1228"/>
      <c r="AF414" s="1228"/>
      <c r="AG414" s="1228"/>
      <c r="AH414" s="1228"/>
      <c r="AI414" s="1228"/>
      <c r="AJ414" s="1228"/>
      <c r="AK414" s="1228"/>
      <c r="AL414" s="1228"/>
      <c r="AM414" s="1228"/>
      <c r="AN414" s="1228"/>
      <c r="AO414" s="1228"/>
      <c r="AP414" s="1228"/>
      <c r="AQ414" s="1228"/>
      <c r="AR414" s="1228"/>
      <c r="AS414" s="1228"/>
      <c r="AT414" s="1228"/>
      <c r="AU414" s="1228"/>
      <c r="AV414" s="1228"/>
    </row>
    <row r="415" spans="1:48">
      <c r="A415" s="1228"/>
      <c r="B415" s="1237"/>
      <c r="C415" s="1237"/>
      <c r="D415" s="1228"/>
      <c r="E415" s="1237"/>
      <c r="F415" s="1228"/>
      <c r="K415" s="1237"/>
      <c r="L415" s="1237"/>
      <c r="M415" s="1228"/>
      <c r="N415" s="1228"/>
      <c r="O415" s="1228"/>
      <c r="P415" s="1228"/>
      <c r="Q415" s="1228"/>
      <c r="R415" s="1228"/>
      <c r="S415" s="1228"/>
      <c r="T415" s="1228"/>
      <c r="U415" s="1228"/>
      <c r="V415" s="1228"/>
      <c r="W415" s="1228"/>
      <c r="X415" s="1228"/>
      <c r="Y415" s="1228"/>
      <c r="Z415" s="1228"/>
      <c r="AA415" s="1228"/>
      <c r="AB415" s="1228"/>
      <c r="AC415" s="1228"/>
      <c r="AD415" s="1228"/>
      <c r="AE415" s="1228"/>
      <c r="AF415" s="1228"/>
      <c r="AG415" s="1228"/>
      <c r="AH415" s="1228"/>
      <c r="AI415" s="1228"/>
      <c r="AJ415" s="1228"/>
      <c r="AK415" s="1228"/>
      <c r="AL415" s="1228"/>
      <c r="AM415" s="1228"/>
      <c r="AN415" s="1228"/>
      <c r="AO415" s="1228"/>
      <c r="AP415" s="1228"/>
      <c r="AQ415" s="1228"/>
      <c r="AR415" s="1228"/>
      <c r="AS415" s="1228"/>
      <c r="AT415" s="1228"/>
      <c r="AU415" s="1228"/>
      <c r="AV415" s="1228"/>
    </row>
    <row r="416" spans="1:48">
      <c r="A416" s="1228"/>
      <c r="B416" s="1237"/>
      <c r="C416" s="1237"/>
      <c r="D416" s="1228"/>
      <c r="E416" s="1237"/>
      <c r="F416" s="1228"/>
      <c r="K416" s="1237"/>
      <c r="L416" s="1237"/>
      <c r="M416" s="1228"/>
      <c r="N416" s="1228"/>
      <c r="O416" s="1228"/>
      <c r="P416" s="1228"/>
      <c r="Q416" s="1228"/>
      <c r="R416" s="1228"/>
      <c r="S416" s="1228"/>
      <c r="T416" s="1228"/>
      <c r="U416" s="1228"/>
      <c r="V416" s="1228"/>
      <c r="W416" s="1228"/>
      <c r="X416" s="1228"/>
      <c r="Y416" s="1228"/>
      <c r="Z416" s="1228"/>
      <c r="AA416" s="1228"/>
      <c r="AB416" s="1228"/>
      <c r="AC416" s="1228"/>
      <c r="AD416" s="1228"/>
      <c r="AE416" s="1228"/>
      <c r="AF416" s="1228"/>
      <c r="AG416" s="1228"/>
      <c r="AH416" s="1228"/>
      <c r="AI416" s="1228"/>
      <c r="AJ416" s="1228"/>
      <c r="AK416" s="1228"/>
      <c r="AL416" s="1228"/>
      <c r="AM416" s="1228"/>
      <c r="AN416" s="1228"/>
      <c r="AO416" s="1228"/>
      <c r="AP416" s="1228"/>
      <c r="AQ416" s="1228"/>
      <c r="AR416" s="1228"/>
      <c r="AS416" s="1228"/>
      <c r="AT416" s="1228"/>
      <c r="AU416" s="1228"/>
      <c r="AV416" s="1228"/>
    </row>
    <row r="417" spans="1:48">
      <c r="A417" s="1228"/>
      <c r="B417" s="1237"/>
      <c r="C417" s="1237"/>
      <c r="D417" s="1228"/>
      <c r="E417" s="1237"/>
      <c r="F417" s="1228"/>
      <c r="K417" s="1237"/>
      <c r="L417" s="1237"/>
      <c r="M417" s="1228"/>
      <c r="N417" s="1228"/>
      <c r="O417" s="1228"/>
      <c r="P417" s="1228"/>
      <c r="Q417" s="1228"/>
      <c r="R417" s="1228"/>
      <c r="S417" s="1228"/>
      <c r="T417" s="1228"/>
      <c r="U417" s="1228"/>
      <c r="V417" s="1228"/>
      <c r="W417" s="1228"/>
      <c r="X417" s="1228"/>
      <c r="Y417" s="1228"/>
      <c r="Z417" s="1228"/>
      <c r="AA417" s="1228"/>
      <c r="AB417" s="1228"/>
      <c r="AC417" s="1228"/>
      <c r="AD417" s="1228"/>
      <c r="AE417" s="1228"/>
      <c r="AF417" s="1228"/>
      <c r="AG417" s="1228"/>
      <c r="AH417" s="1228"/>
      <c r="AI417" s="1228"/>
      <c r="AJ417" s="1228"/>
      <c r="AK417" s="1228"/>
      <c r="AL417" s="1228"/>
      <c r="AM417" s="1228"/>
      <c r="AN417" s="1228"/>
      <c r="AO417" s="1228"/>
      <c r="AP417" s="1228"/>
      <c r="AQ417" s="1228"/>
      <c r="AR417" s="1228"/>
      <c r="AS417" s="1228"/>
      <c r="AT417" s="1228"/>
      <c r="AU417" s="1228"/>
      <c r="AV417" s="1228"/>
    </row>
    <row r="418" spans="1:48">
      <c r="A418" s="1228"/>
      <c r="B418" s="1237"/>
      <c r="C418" s="1237"/>
      <c r="D418" s="1228"/>
      <c r="E418" s="1237"/>
      <c r="F418" s="1228"/>
      <c r="K418" s="1237"/>
      <c r="L418" s="1237"/>
      <c r="M418" s="1228"/>
      <c r="N418" s="1228"/>
      <c r="O418" s="1228"/>
      <c r="P418" s="1228"/>
      <c r="Q418" s="1228"/>
      <c r="R418" s="1228"/>
      <c r="S418" s="1228"/>
      <c r="T418" s="1228"/>
      <c r="U418" s="1228"/>
      <c r="V418" s="1228"/>
      <c r="W418" s="1228"/>
      <c r="X418" s="1228"/>
      <c r="Y418" s="1228"/>
      <c r="Z418" s="1228"/>
      <c r="AA418" s="1228"/>
      <c r="AB418" s="1228"/>
      <c r="AC418" s="1228"/>
      <c r="AD418" s="1228"/>
      <c r="AE418" s="1228"/>
      <c r="AF418" s="1228"/>
      <c r="AG418" s="1228"/>
      <c r="AH418" s="1228"/>
      <c r="AI418" s="1228"/>
      <c r="AJ418" s="1228"/>
      <c r="AK418" s="1228"/>
      <c r="AL418" s="1228"/>
      <c r="AM418" s="1228"/>
      <c r="AN418" s="1228"/>
      <c r="AO418" s="1228"/>
      <c r="AP418" s="1228"/>
      <c r="AQ418" s="1228"/>
      <c r="AR418" s="1228"/>
      <c r="AS418" s="1228"/>
      <c r="AT418" s="1228"/>
      <c r="AU418" s="1228"/>
      <c r="AV418" s="1228"/>
    </row>
    <row r="419" spans="1:48">
      <c r="A419" s="1228"/>
      <c r="B419" s="1237"/>
      <c r="C419" s="1237"/>
      <c r="D419" s="1228"/>
      <c r="E419" s="1237"/>
      <c r="F419" s="1228"/>
      <c r="K419" s="1237"/>
      <c r="L419" s="1237"/>
      <c r="M419" s="1228"/>
      <c r="N419" s="1228"/>
      <c r="O419" s="1228"/>
      <c r="P419" s="1228"/>
      <c r="Q419" s="1228"/>
      <c r="R419" s="1228"/>
      <c r="S419" s="1228"/>
      <c r="T419" s="1228"/>
      <c r="U419" s="1228"/>
      <c r="V419" s="1228"/>
      <c r="W419" s="1228"/>
      <c r="X419" s="1228"/>
      <c r="Y419" s="1228"/>
      <c r="Z419" s="1228"/>
      <c r="AA419" s="1228"/>
      <c r="AB419" s="1228"/>
      <c r="AC419" s="1228"/>
      <c r="AD419" s="1228"/>
      <c r="AE419" s="1228"/>
      <c r="AF419" s="1228"/>
      <c r="AG419" s="1228"/>
      <c r="AH419" s="1228"/>
      <c r="AI419" s="1228"/>
      <c r="AJ419" s="1228"/>
      <c r="AK419" s="1228"/>
      <c r="AL419" s="1228"/>
      <c r="AM419" s="1228"/>
      <c r="AN419" s="1228"/>
      <c r="AO419" s="1228"/>
      <c r="AP419" s="1228"/>
      <c r="AQ419" s="1228"/>
      <c r="AR419" s="1228"/>
      <c r="AS419" s="1228"/>
      <c r="AT419" s="1228"/>
      <c r="AU419" s="1228"/>
      <c r="AV419" s="1228"/>
    </row>
    <row r="420" spans="1:48">
      <c r="A420" s="1228"/>
      <c r="B420" s="1237"/>
      <c r="C420" s="1237"/>
      <c r="D420" s="1228"/>
      <c r="E420" s="1237"/>
      <c r="F420" s="1228"/>
      <c r="K420" s="1237"/>
      <c r="L420" s="1237"/>
      <c r="M420" s="1228"/>
      <c r="N420" s="1228"/>
      <c r="O420" s="1228"/>
      <c r="P420" s="1228"/>
      <c r="Q420" s="1228"/>
      <c r="R420" s="1228"/>
      <c r="S420" s="1228"/>
      <c r="T420" s="1228"/>
      <c r="U420" s="1228"/>
      <c r="V420" s="1228"/>
      <c r="W420" s="1228"/>
      <c r="X420" s="1228"/>
      <c r="Y420" s="1228"/>
      <c r="Z420" s="1228"/>
      <c r="AA420" s="1228"/>
      <c r="AB420" s="1228"/>
      <c r="AC420" s="1228"/>
      <c r="AD420" s="1228"/>
      <c r="AE420" s="1228"/>
      <c r="AF420" s="1228"/>
      <c r="AG420" s="1228"/>
      <c r="AH420" s="1228"/>
      <c r="AI420" s="1228"/>
      <c r="AJ420" s="1228"/>
      <c r="AK420" s="1228"/>
      <c r="AL420" s="1228"/>
      <c r="AM420" s="1228"/>
      <c r="AN420" s="1228"/>
      <c r="AO420" s="1228"/>
      <c r="AP420" s="1228"/>
      <c r="AQ420" s="1228"/>
      <c r="AR420" s="1228"/>
      <c r="AS420" s="1228"/>
      <c r="AT420" s="1228"/>
      <c r="AU420" s="1228"/>
      <c r="AV420" s="1228"/>
    </row>
    <row r="421" spans="1:48">
      <c r="A421" s="1228"/>
      <c r="B421" s="1237"/>
      <c r="C421" s="1237"/>
      <c r="D421" s="1228"/>
      <c r="E421" s="1237"/>
      <c r="F421" s="1228"/>
      <c r="K421" s="1237"/>
      <c r="L421" s="1237"/>
      <c r="M421" s="1228"/>
      <c r="N421" s="1228"/>
      <c r="O421" s="1228"/>
      <c r="P421" s="1228"/>
      <c r="Q421" s="1228"/>
      <c r="R421" s="1228"/>
      <c r="S421" s="1228"/>
      <c r="T421" s="1228"/>
      <c r="U421" s="1228"/>
      <c r="V421" s="1228"/>
      <c r="W421" s="1228"/>
      <c r="X421" s="1228"/>
      <c r="Y421" s="1228"/>
      <c r="Z421" s="1228"/>
      <c r="AA421" s="1228"/>
      <c r="AB421" s="1228"/>
      <c r="AC421" s="1228"/>
      <c r="AD421" s="1228"/>
      <c r="AE421" s="1228"/>
      <c r="AF421" s="1228"/>
      <c r="AG421" s="1228"/>
      <c r="AH421" s="1228"/>
      <c r="AI421" s="1228"/>
      <c r="AJ421" s="1228"/>
      <c r="AK421" s="1228"/>
      <c r="AL421" s="1228"/>
      <c r="AM421" s="1228"/>
      <c r="AN421" s="1228"/>
      <c r="AO421" s="1228"/>
      <c r="AP421" s="1228"/>
      <c r="AQ421" s="1228"/>
      <c r="AR421" s="1228"/>
      <c r="AS421" s="1228"/>
      <c r="AT421" s="1228"/>
      <c r="AU421" s="1228"/>
      <c r="AV421" s="1228"/>
    </row>
    <row r="422" spans="1:48">
      <c r="A422" s="1228"/>
      <c r="B422" s="1237"/>
      <c r="C422" s="1237"/>
      <c r="D422" s="1228"/>
      <c r="E422" s="1237"/>
      <c r="F422" s="1228"/>
      <c r="K422" s="1237"/>
      <c r="L422" s="1237"/>
      <c r="M422" s="1228"/>
      <c r="N422" s="1228"/>
      <c r="O422" s="1228"/>
      <c r="P422" s="1228"/>
      <c r="Q422" s="1228"/>
      <c r="R422" s="1228"/>
      <c r="S422" s="1228"/>
      <c r="T422" s="1228"/>
      <c r="U422" s="1228"/>
      <c r="V422" s="1228"/>
      <c r="W422" s="1228"/>
      <c r="X422" s="1228"/>
      <c r="Y422" s="1228"/>
      <c r="Z422" s="1228"/>
      <c r="AA422" s="1228"/>
      <c r="AB422" s="1228"/>
      <c r="AC422" s="1228"/>
      <c r="AD422" s="1228"/>
      <c r="AE422" s="1228"/>
      <c r="AF422" s="1228"/>
      <c r="AG422" s="1228"/>
      <c r="AH422" s="1228"/>
      <c r="AI422" s="1228"/>
      <c r="AJ422" s="1228"/>
      <c r="AK422" s="1228"/>
      <c r="AL422" s="1228"/>
      <c r="AM422" s="1228"/>
      <c r="AN422" s="1228"/>
      <c r="AO422" s="1228"/>
      <c r="AP422" s="1228"/>
      <c r="AQ422" s="1228"/>
      <c r="AR422" s="1228"/>
      <c r="AS422" s="1228"/>
      <c r="AT422" s="1228"/>
      <c r="AU422" s="1228"/>
      <c r="AV422" s="1228"/>
    </row>
    <row r="423" spans="1:48">
      <c r="A423" s="1228"/>
      <c r="B423" s="1237"/>
      <c r="C423" s="1237"/>
      <c r="D423" s="1228"/>
      <c r="E423" s="1237"/>
      <c r="F423" s="1228"/>
      <c r="K423" s="1237"/>
      <c r="L423" s="1237"/>
      <c r="M423" s="1228"/>
      <c r="N423" s="1228"/>
      <c r="O423" s="1228"/>
      <c r="P423" s="1228"/>
      <c r="Q423" s="1228"/>
      <c r="R423" s="1228"/>
      <c r="S423" s="1228"/>
      <c r="T423" s="1228"/>
      <c r="U423" s="1228"/>
      <c r="V423" s="1228"/>
      <c r="W423" s="1228"/>
      <c r="X423" s="1228"/>
      <c r="Y423" s="1228"/>
      <c r="Z423" s="1228"/>
      <c r="AA423" s="1228"/>
      <c r="AB423" s="1228"/>
      <c r="AC423" s="1228"/>
      <c r="AD423" s="1228"/>
      <c r="AE423" s="1228"/>
      <c r="AF423" s="1228"/>
      <c r="AG423" s="1228"/>
      <c r="AH423" s="1228"/>
      <c r="AI423" s="1228"/>
      <c r="AJ423" s="1228"/>
      <c r="AK423" s="1228"/>
      <c r="AL423" s="1228"/>
      <c r="AM423" s="1228"/>
      <c r="AN423" s="1228"/>
      <c r="AO423" s="1228"/>
      <c r="AP423" s="1228"/>
      <c r="AQ423" s="1228"/>
      <c r="AR423" s="1228"/>
      <c r="AS423" s="1228"/>
      <c r="AT423" s="1228"/>
      <c r="AU423" s="1228"/>
      <c r="AV423" s="1228"/>
    </row>
    <row r="424" spans="1:48">
      <c r="A424" s="1228"/>
      <c r="B424" s="1237"/>
      <c r="C424" s="1237"/>
      <c r="D424" s="1228"/>
      <c r="E424" s="1237"/>
      <c r="F424" s="1228"/>
      <c r="K424" s="1237"/>
      <c r="L424" s="1237"/>
      <c r="M424" s="1228"/>
      <c r="N424" s="1228"/>
      <c r="O424" s="1228"/>
      <c r="P424" s="1228"/>
      <c r="Q424" s="1228"/>
      <c r="R424" s="1228"/>
      <c r="S424" s="1228"/>
      <c r="T424" s="1228"/>
      <c r="U424" s="1228"/>
      <c r="V424" s="1228"/>
      <c r="W424" s="1228"/>
      <c r="X424" s="1228"/>
      <c r="Y424" s="1228"/>
      <c r="Z424" s="1228"/>
      <c r="AA424" s="1228"/>
      <c r="AB424" s="1228"/>
      <c r="AC424" s="1228"/>
      <c r="AD424" s="1228"/>
      <c r="AE424" s="1228"/>
      <c r="AF424" s="1228"/>
      <c r="AG424" s="1228"/>
      <c r="AH424" s="1228"/>
      <c r="AI424" s="1228"/>
      <c r="AJ424" s="1228"/>
      <c r="AK424" s="1228"/>
      <c r="AL424" s="1228"/>
      <c r="AM424" s="1228"/>
      <c r="AN424" s="1228"/>
      <c r="AO424" s="1228"/>
      <c r="AP424" s="1228"/>
      <c r="AQ424" s="1228"/>
      <c r="AR424" s="1228"/>
      <c r="AS424" s="1228"/>
      <c r="AT424" s="1228"/>
      <c r="AU424" s="1228"/>
      <c r="AV424" s="1228"/>
    </row>
    <row r="425" spans="1:48">
      <c r="A425" s="1228"/>
      <c r="B425" s="1237"/>
      <c r="C425" s="1237"/>
      <c r="D425" s="1228"/>
      <c r="E425" s="1237"/>
      <c r="F425" s="1228"/>
      <c r="K425" s="1237"/>
      <c r="L425" s="1237"/>
      <c r="M425" s="1228"/>
      <c r="N425" s="1228"/>
      <c r="O425" s="1228"/>
      <c r="P425" s="1228"/>
      <c r="Q425" s="1228"/>
      <c r="R425" s="1228"/>
      <c r="S425" s="1228"/>
      <c r="T425" s="1228"/>
      <c r="U425" s="1228"/>
      <c r="V425" s="1228"/>
      <c r="W425" s="1228"/>
      <c r="X425" s="1228"/>
      <c r="Y425" s="1228"/>
      <c r="Z425" s="1228"/>
      <c r="AA425" s="1228"/>
      <c r="AB425" s="1228"/>
      <c r="AC425" s="1228"/>
      <c r="AD425" s="1228"/>
      <c r="AE425" s="1228"/>
      <c r="AF425" s="1228"/>
      <c r="AG425" s="1228"/>
      <c r="AH425" s="1228"/>
      <c r="AI425" s="1228"/>
      <c r="AJ425" s="1228"/>
      <c r="AK425" s="1228"/>
      <c r="AL425" s="1228"/>
      <c r="AM425" s="1228"/>
      <c r="AN425" s="1228"/>
      <c r="AO425" s="1228"/>
      <c r="AP425" s="1228"/>
      <c r="AQ425" s="1228"/>
      <c r="AR425" s="1228"/>
      <c r="AS425" s="1228"/>
      <c r="AT425" s="1228"/>
      <c r="AU425" s="1228"/>
      <c r="AV425" s="1228"/>
    </row>
    <row r="426" spans="1:48">
      <c r="A426" s="1228"/>
      <c r="B426" s="1237"/>
      <c r="C426" s="1237"/>
      <c r="D426" s="1228"/>
      <c r="E426" s="1237"/>
      <c r="F426" s="1228"/>
      <c r="K426" s="1237"/>
      <c r="L426" s="1237"/>
      <c r="M426" s="1228"/>
      <c r="N426" s="1228"/>
      <c r="O426" s="1228"/>
      <c r="P426" s="1228"/>
      <c r="Q426" s="1228"/>
      <c r="R426" s="1228"/>
      <c r="S426" s="1228"/>
      <c r="T426" s="1228"/>
      <c r="U426" s="1228"/>
      <c r="V426" s="1228"/>
      <c r="W426" s="1228"/>
      <c r="X426" s="1228"/>
      <c r="Y426" s="1228"/>
      <c r="Z426" s="1228"/>
      <c r="AA426" s="1228"/>
      <c r="AB426" s="1228"/>
      <c r="AC426" s="1228"/>
      <c r="AD426" s="1228"/>
      <c r="AE426" s="1228"/>
      <c r="AF426" s="1228"/>
      <c r="AG426" s="1228"/>
      <c r="AH426" s="1228"/>
      <c r="AI426" s="1228"/>
      <c r="AJ426" s="1228"/>
      <c r="AK426" s="1228"/>
      <c r="AL426" s="1228"/>
      <c r="AM426" s="1228"/>
      <c r="AN426" s="1228"/>
      <c r="AO426" s="1228"/>
      <c r="AP426" s="1228"/>
      <c r="AQ426" s="1228"/>
      <c r="AR426" s="1228"/>
      <c r="AS426" s="1228"/>
      <c r="AT426" s="1228"/>
      <c r="AU426" s="1228"/>
      <c r="AV426" s="1228"/>
    </row>
    <row r="427" spans="1:48">
      <c r="A427" s="1228"/>
      <c r="B427" s="1237"/>
      <c r="C427" s="1237"/>
      <c r="D427" s="1228"/>
      <c r="E427" s="1237"/>
      <c r="F427" s="1228"/>
      <c r="K427" s="1237"/>
      <c r="L427" s="1237"/>
      <c r="M427" s="1228"/>
      <c r="N427" s="1228"/>
      <c r="O427" s="1228"/>
      <c r="P427" s="1228"/>
      <c r="Q427" s="1228"/>
      <c r="R427" s="1228"/>
      <c r="S427" s="1228"/>
      <c r="T427" s="1228"/>
      <c r="U427" s="1228"/>
      <c r="V427" s="1228"/>
      <c r="W427" s="1228"/>
      <c r="X427" s="1228"/>
      <c r="Y427" s="1228"/>
      <c r="Z427" s="1228"/>
      <c r="AA427" s="1228"/>
      <c r="AB427" s="1228"/>
      <c r="AC427" s="1228"/>
      <c r="AD427" s="1228"/>
      <c r="AE427" s="1228"/>
      <c r="AF427" s="1228"/>
      <c r="AG427" s="1228"/>
      <c r="AH427" s="1228"/>
      <c r="AI427" s="1228"/>
      <c r="AJ427" s="1228"/>
      <c r="AK427" s="1228"/>
      <c r="AL427" s="1228"/>
      <c r="AM427" s="1228"/>
      <c r="AN427" s="1228"/>
      <c r="AO427" s="1228"/>
      <c r="AP427" s="1228"/>
      <c r="AQ427" s="1228"/>
      <c r="AR427" s="1228"/>
      <c r="AS427" s="1228"/>
      <c r="AT427" s="1228"/>
      <c r="AU427" s="1228"/>
      <c r="AV427" s="1228"/>
    </row>
    <row r="428" spans="1:48">
      <c r="A428" s="1228"/>
      <c r="B428" s="1237"/>
      <c r="C428" s="1237"/>
      <c r="D428" s="1228"/>
      <c r="E428" s="1237"/>
      <c r="F428" s="1228"/>
      <c r="K428" s="1237"/>
      <c r="L428" s="1237"/>
      <c r="M428" s="1228"/>
      <c r="N428" s="1228"/>
      <c r="O428" s="1228"/>
      <c r="P428" s="1228"/>
      <c r="Q428" s="1228"/>
      <c r="R428" s="1228"/>
      <c r="S428" s="1228"/>
      <c r="T428" s="1228"/>
      <c r="U428" s="1228"/>
      <c r="V428" s="1228"/>
      <c r="W428" s="1228"/>
      <c r="X428" s="1228"/>
      <c r="Y428" s="1228"/>
      <c r="Z428" s="1228"/>
      <c r="AA428" s="1228"/>
      <c r="AB428" s="1228"/>
      <c r="AC428" s="1228"/>
      <c r="AD428" s="1228"/>
      <c r="AE428" s="1228"/>
      <c r="AF428" s="1228"/>
      <c r="AG428" s="1228"/>
      <c r="AH428" s="1228"/>
      <c r="AI428" s="1228"/>
      <c r="AJ428" s="1228"/>
      <c r="AK428" s="1228"/>
      <c r="AL428" s="1228"/>
      <c r="AM428" s="1228"/>
      <c r="AN428" s="1228"/>
      <c r="AO428" s="1228"/>
      <c r="AP428" s="1228"/>
      <c r="AQ428" s="1228"/>
      <c r="AR428" s="1228"/>
      <c r="AS428" s="1228"/>
      <c r="AT428" s="1228"/>
      <c r="AU428" s="1228"/>
      <c r="AV428" s="1228"/>
    </row>
    <row r="429" spans="1:48">
      <c r="A429" s="1228"/>
      <c r="B429" s="1237"/>
      <c r="C429" s="1237"/>
      <c r="D429" s="1228"/>
      <c r="E429" s="1237"/>
      <c r="F429" s="1228"/>
      <c r="K429" s="1237"/>
      <c r="L429" s="1237"/>
      <c r="M429" s="1228"/>
      <c r="N429" s="1228"/>
      <c r="O429" s="1228"/>
      <c r="P429" s="1228"/>
      <c r="Q429" s="1228"/>
      <c r="R429" s="1228"/>
      <c r="S429" s="1228"/>
      <c r="T429" s="1228"/>
      <c r="U429" s="1228"/>
      <c r="V429" s="1228"/>
      <c r="W429" s="1228"/>
      <c r="X429" s="1228"/>
      <c r="Y429" s="1228"/>
      <c r="Z429" s="1228"/>
      <c r="AA429" s="1228"/>
      <c r="AB429" s="1228"/>
      <c r="AC429" s="1228"/>
      <c r="AD429" s="1228"/>
      <c r="AE429" s="1228"/>
      <c r="AF429" s="1228"/>
      <c r="AG429" s="1228"/>
      <c r="AH429" s="1228"/>
      <c r="AI429" s="1228"/>
      <c r="AJ429" s="1228"/>
      <c r="AK429" s="1228"/>
      <c r="AL429" s="1228"/>
      <c r="AM429" s="1228"/>
      <c r="AN429" s="1228"/>
      <c r="AO429" s="1228"/>
      <c r="AP429" s="1228"/>
      <c r="AQ429" s="1228"/>
      <c r="AR429" s="1228"/>
      <c r="AS429" s="1228"/>
      <c r="AT429" s="1228"/>
      <c r="AU429" s="1228"/>
      <c r="AV429" s="1228"/>
    </row>
    <row r="430" spans="1:48">
      <c r="A430" s="1228"/>
      <c r="B430" s="1237"/>
      <c r="C430" s="1237"/>
      <c r="D430" s="1228"/>
      <c r="E430" s="1237"/>
      <c r="F430" s="1228"/>
      <c r="K430" s="1237"/>
      <c r="L430" s="1237"/>
      <c r="M430" s="1228"/>
      <c r="N430" s="1228"/>
      <c r="O430" s="1228"/>
      <c r="P430" s="1228"/>
      <c r="Q430" s="1228"/>
      <c r="R430" s="1228"/>
      <c r="S430" s="1228"/>
      <c r="T430" s="1228"/>
      <c r="U430" s="1228"/>
      <c r="V430" s="1228"/>
      <c r="W430" s="1228"/>
      <c r="X430" s="1228"/>
      <c r="Y430" s="1228"/>
      <c r="Z430" s="1228"/>
      <c r="AA430" s="1228"/>
      <c r="AB430" s="1228"/>
      <c r="AC430" s="1228"/>
      <c r="AD430" s="1228"/>
      <c r="AE430" s="1228"/>
      <c r="AF430" s="1228"/>
      <c r="AG430" s="1228"/>
      <c r="AH430" s="1228"/>
      <c r="AI430" s="1228"/>
      <c r="AJ430" s="1228"/>
      <c r="AK430" s="1228"/>
      <c r="AL430" s="1228"/>
      <c r="AM430" s="1228"/>
      <c r="AN430" s="1228"/>
      <c r="AO430" s="1228"/>
      <c r="AP430" s="1228"/>
      <c r="AQ430" s="1228"/>
      <c r="AR430" s="1228"/>
      <c r="AS430" s="1228"/>
      <c r="AT430" s="1228"/>
      <c r="AU430" s="1228"/>
      <c r="AV430" s="1228"/>
    </row>
    <row r="431" spans="1:48">
      <c r="A431" s="1228"/>
      <c r="B431" s="1237"/>
      <c r="C431" s="1237"/>
      <c r="D431" s="1228"/>
      <c r="E431" s="1237"/>
      <c r="F431" s="1228"/>
      <c r="K431" s="1237"/>
      <c r="L431" s="1237"/>
      <c r="M431" s="1228"/>
      <c r="N431" s="1228"/>
      <c r="O431" s="1228"/>
      <c r="P431" s="1228"/>
      <c r="Q431" s="1228"/>
      <c r="R431" s="1228"/>
      <c r="S431" s="1228"/>
      <c r="T431" s="1228"/>
      <c r="U431" s="1228"/>
      <c r="V431" s="1228"/>
      <c r="W431" s="1228"/>
      <c r="X431" s="1228"/>
      <c r="Y431" s="1228"/>
      <c r="Z431" s="1228"/>
      <c r="AA431" s="1228"/>
      <c r="AB431" s="1228"/>
      <c r="AC431" s="1228"/>
      <c r="AD431" s="1228"/>
      <c r="AE431" s="1228"/>
      <c r="AF431" s="1228"/>
      <c r="AG431" s="1228"/>
      <c r="AH431" s="1228"/>
      <c r="AI431" s="1228"/>
      <c r="AJ431" s="1228"/>
      <c r="AK431" s="1228"/>
      <c r="AL431" s="1228"/>
      <c r="AM431" s="1228"/>
      <c r="AN431" s="1228"/>
      <c r="AO431" s="1228"/>
      <c r="AP431" s="1228"/>
      <c r="AQ431" s="1228"/>
      <c r="AR431" s="1228"/>
      <c r="AS431" s="1228"/>
      <c r="AT431" s="1228"/>
      <c r="AU431" s="1228"/>
      <c r="AV431" s="1228"/>
    </row>
    <row r="432" spans="1:48">
      <c r="A432" s="1228"/>
      <c r="B432" s="1237"/>
      <c r="C432" s="1237"/>
      <c r="D432" s="1228"/>
      <c r="E432" s="1237"/>
      <c r="F432" s="1228"/>
      <c r="K432" s="1237"/>
      <c r="L432" s="1237"/>
      <c r="M432" s="1228"/>
      <c r="N432" s="1228"/>
      <c r="O432" s="1228"/>
      <c r="P432" s="1228"/>
      <c r="Q432" s="1228"/>
      <c r="R432" s="1228"/>
      <c r="S432" s="1228"/>
      <c r="T432" s="1228"/>
      <c r="U432" s="1228"/>
      <c r="V432" s="1228"/>
      <c r="W432" s="1228"/>
      <c r="X432" s="1228"/>
      <c r="Y432" s="1228"/>
      <c r="Z432" s="1228"/>
      <c r="AA432" s="1228"/>
      <c r="AB432" s="1228"/>
      <c r="AC432" s="1228"/>
      <c r="AD432" s="1228"/>
      <c r="AE432" s="1228"/>
      <c r="AF432" s="1228"/>
      <c r="AG432" s="1228"/>
      <c r="AH432" s="1228"/>
      <c r="AI432" s="1228"/>
      <c r="AJ432" s="1228"/>
      <c r="AK432" s="1228"/>
      <c r="AL432" s="1228"/>
      <c r="AM432" s="1228"/>
      <c r="AN432" s="1228"/>
      <c r="AO432" s="1228"/>
      <c r="AP432" s="1228"/>
      <c r="AQ432" s="1228"/>
      <c r="AR432" s="1228"/>
      <c r="AS432" s="1228"/>
      <c r="AT432" s="1228"/>
      <c r="AU432" s="1228"/>
      <c r="AV432" s="1228"/>
    </row>
    <row r="433" spans="1:48">
      <c r="A433" s="1228"/>
      <c r="B433" s="1237"/>
      <c r="C433" s="1237"/>
      <c r="D433" s="1228"/>
      <c r="E433" s="1237"/>
      <c r="F433" s="1228"/>
      <c r="K433" s="1237"/>
      <c r="L433" s="1237"/>
      <c r="M433" s="1228"/>
      <c r="N433" s="1228"/>
      <c r="O433" s="1228"/>
      <c r="P433" s="1228"/>
      <c r="Q433" s="1228"/>
      <c r="R433" s="1228"/>
      <c r="S433" s="1228"/>
      <c r="T433" s="1228"/>
      <c r="U433" s="1228"/>
      <c r="V433" s="1228"/>
      <c r="W433" s="1228"/>
      <c r="X433" s="1228"/>
      <c r="Y433" s="1228"/>
      <c r="Z433" s="1228"/>
      <c r="AA433" s="1228"/>
      <c r="AB433" s="1228"/>
      <c r="AC433" s="1228"/>
      <c r="AD433" s="1228"/>
      <c r="AE433" s="1228"/>
      <c r="AF433" s="1228"/>
      <c r="AG433" s="1228"/>
      <c r="AH433" s="1228"/>
      <c r="AI433" s="1228"/>
      <c r="AJ433" s="1228"/>
      <c r="AK433" s="1228"/>
      <c r="AL433" s="1228"/>
      <c r="AM433" s="1228"/>
      <c r="AN433" s="1228"/>
      <c r="AO433" s="1228"/>
      <c r="AP433" s="1228"/>
      <c r="AQ433" s="1228"/>
      <c r="AR433" s="1228"/>
      <c r="AS433" s="1228"/>
      <c r="AT433" s="1228"/>
      <c r="AU433" s="1228"/>
      <c r="AV433" s="1228"/>
    </row>
    <row r="434" spans="1:48">
      <c r="A434" s="1228"/>
      <c r="B434" s="1237"/>
      <c r="C434" s="1237"/>
      <c r="D434" s="1228"/>
      <c r="E434" s="1237"/>
      <c r="F434" s="1228"/>
      <c r="K434" s="1237"/>
      <c r="L434" s="1237"/>
      <c r="M434" s="1228"/>
      <c r="N434" s="1228"/>
      <c r="O434" s="1228"/>
      <c r="P434" s="1228"/>
      <c r="Q434" s="1228"/>
      <c r="R434" s="1228"/>
      <c r="S434" s="1228"/>
      <c r="T434" s="1228"/>
      <c r="U434" s="1228"/>
      <c r="V434" s="1228"/>
      <c r="W434" s="1228"/>
      <c r="X434" s="1228"/>
      <c r="Y434" s="1228"/>
      <c r="Z434" s="1228"/>
      <c r="AA434" s="1228"/>
      <c r="AB434" s="1228"/>
      <c r="AC434" s="1228"/>
      <c r="AD434" s="1228"/>
      <c r="AE434" s="1228"/>
      <c r="AF434" s="1228"/>
      <c r="AG434" s="1228"/>
      <c r="AH434" s="1228"/>
      <c r="AI434" s="1228"/>
      <c r="AJ434" s="1228"/>
      <c r="AK434" s="1228"/>
      <c r="AL434" s="1228"/>
      <c r="AM434" s="1228"/>
      <c r="AN434" s="1228"/>
      <c r="AO434" s="1228"/>
      <c r="AP434" s="1228"/>
      <c r="AQ434" s="1228"/>
      <c r="AR434" s="1228"/>
      <c r="AS434" s="1228"/>
      <c r="AT434" s="1228"/>
      <c r="AU434" s="1228"/>
      <c r="AV434" s="1228"/>
    </row>
    <row r="435" spans="1:48">
      <c r="A435" s="1228"/>
      <c r="B435" s="1237"/>
      <c r="C435" s="1237"/>
      <c r="D435" s="1228"/>
      <c r="E435" s="1237"/>
      <c r="F435" s="1228"/>
      <c r="K435" s="1237"/>
      <c r="L435" s="1237"/>
      <c r="M435" s="1228"/>
      <c r="N435" s="1228"/>
      <c r="O435" s="1228"/>
      <c r="P435" s="1228"/>
      <c r="Q435" s="1228"/>
      <c r="R435" s="1228"/>
      <c r="S435" s="1228"/>
      <c r="T435" s="1228"/>
      <c r="U435" s="1228"/>
      <c r="V435" s="1228"/>
      <c r="W435" s="1228"/>
      <c r="X435" s="1228"/>
      <c r="Y435" s="1228"/>
      <c r="Z435" s="1228"/>
      <c r="AA435" s="1228"/>
      <c r="AB435" s="1228"/>
      <c r="AC435" s="1228"/>
      <c r="AD435" s="1228"/>
      <c r="AE435" s="1228"/>
      <c r="AF435" s="1228"/>
      <c r="AG435" s="1228"/>
      <c r="AH435" s="1228"/>
      <c r="AI435" s="1228"/>
      <c r="AJ435" s="1228"/>
      <c r="AK435" s="1228"/>
      <c r="AL435" s="1228"/>
      <c r="AM435" s="1228"/>
      <c r="AN435" s="1228"/>
      <c r="AO435" s="1228"/>
      <c r="AP435" s="1228"/>
      <c r="AQ435" s="1228"/>
      <c r="AR435" s="1228"/>
      <c r="AS435" s="1228"/>
      <c r="AT435" s="1228"/>
      <c r="AU435" s="1228"/>
      <c r="AV435" s="1228"/>
    </row>
    <row r="436" spans="1:48">
      <c r="A436" s="1228"/>
      <c r="B436" s="1237"/>
      <c r="C436" s="1237"/>
      <c r="D436" s="1228"/>
      <c r="E436" s="1237"/>
      <c r="F436" s="1228"/>
      <c r="K436" s="1237"/>
      <c r="L436" s="1237"/>
      <c r="M436" s="1228"/>
      <c r="N436" s="1228"/>
      <c r="O436" s="1228"/>
      <c r="P436" s="1228"/>
      <c r="Q436" s="1228"/>
      <c r="R436" s="1228"/>
      <c r="S436" s="1228"/>
      <c r="T436" s="1228"/>
      <c r="U436" s="1228"/>
      <c r="V436" s="1228"/>
      <c r="W436" s="1228"/>
      <c r="X436" s="1228"/>
      <c r="Y436" s="1228"/>
      <c r="Z436" s="1228"/>
      <c r="AA436" s="1228"/>
      <c r="AB436" s="1228"/>
      <c r="AC436" s="1228"/>
      <c r="AD436" s="1228"/>
      <c r="AE436" s="1228"/>
      <c r="AF436" s="1228"/>
      <c r="AG436" s="1228"/>
      <c r="AH436" s="1228"/>
      <c r="AI436" s="1228"/>
      <c r="AJ436" s="1228"/>
      <c r="AK436" s="1228"/>
      <c r="AL436" s="1228"/>
      <c r="AM436" s="1228"/>
      <c r="AN436" s="1228"/>
      <c r="AO436" s="1228"/>
      <c r="AP436" s="1228"/>
      <c r="AQ436" s="1228"/>
      <c r="AR436" s="1228"/>
      <c r="AS436" s="1228"/>
      <c r="AT436" s="1228"/>
      <c r="AU436" s="1228"/>
      <c r="AV436" s="1228"/>
    </row>
    <row r="437" spans="1:48">
      <c r="A437" s="1228"/>
      <c r="B437" s="1237"/>
      <c r="C437" s="1237"/>
      <c r="D437" s="1228"/>
      <c r="E437" s="1237"/>
      <c r="F437" s="1228"/>
      <c r="K437" s="1237"/>
      <c r="L437" s="1237"/>
      <c r="M437" s="1228"/>
      <c r="N437" s="1228"/>
      <c r="O437" s="1228"/>
      <c r="P437" s="1228"/>
      <c r="Q437" s="1228"/>
      <c r="R437" s="1228"/>
      <c r="S437" s="1228"/>
      <c r="T437" s="1228"/>
      <c r="U437" s="1228"/>
      <c r="V437" s="1228"/>
      <c r="W437" s="1228"/>
      <c r="X437" s="1228"/>
      <c r="Y437" s="1228"/>
      <c r="Z437" s="1228"/>
      <c r="AA437" s="1228"/>
      <c r="AB437" s="1228"/>
      <c r="AC437" s="1228"/>
      <c r="AD437" s="1228"/>
      <c r="AE437" s="1228"/>
      <c r="AF437" s="1228"/>
      <c r="AG437" s="1228"/>
      <c r="AH437" s="1228"/>
      <c r="AI437" s="1228"/>
      <c r="AJ437" s="1228"/>
      <c r="AK437" s="1228"/>
      <c r="AL437" s="1228"/>
      <c r="AM437" s="1228"/>
      <c r="AN437" s="1228"/>
      <c r="AO437" s="1228"/>
      <c r="AP437" s="1228"/>
      <c r="AQ437" s="1228"/>
      <c r="AR437" s="1228"/>
      <c r="AS437" s="1228"/>
      <c r="AT437" s="1228"/>
      <c r="AU437" s="1228"/>
      <c r="AV437" s="1228"/>
    </row>
    <row r="438" spans="1:48">
      <c r="A438" s="1228"/>
      <c r="B438" s="1237"/>
      <c r="C438" s="1237"/>
      <c r="D438" s="1228"/>
      <c r="E438" s="1237"/>
      <c r="F438" s="1228"/>
      <c r="K438" s="1237"/>
      <c r="L438" s="1237"/>
      <c r="M438" s="1228"/>
      <c r="N438" s="1228"/>
      <c r="O438" s="1228"/>
      <c r="P438" s="1228"/>
      <c r="Q438" s="1228"/>
      <c r="R438" s="1228"/>
      <c r="S438" s="1228"/>
      <c r="T438" s="1228"/>
      <c r="U438" s="1228"/>
      <c r="V438" s="1228"/>
      <c r="W438" s="1228"/>
      <c r="X438" s="1228"/>
      <c r="Y438" s="1228"/>
      <c r="Z438" s="1228"/>
      <c r="AA438" s="1228"/>
      <c r="AB438" s="1228"/>
      <c r="AC438" s="1228"/>
      <c r="AD438" s="1228"/>
      <c r="AE438" s="1228"/>
      <c r="AF438" s="1228"/>
      <c r="AG438" s="1228"/>
      <c r="AH438" s="1228"/>
      <c r="AI438" s="1228"/>
      <c r="AJ438" s="1228"/>
      <c r="AK438" s="1228"/>
      <c r="AL438" s="1228"/>
      <c r="AM438" s="1228"/>
      <c r="AN438" s="1228"/>
      <c r="AO438" s="1228"/>
      <c r="AP438" s="1228"/>
      <c r="AQ438" s="1228"/>
      <c r="AR438" s="1228"/>
      <c r="AS438" s="1228"/>
      <c r="AT438" s="1228"/>
      <c r="AU438" s="1228"/>
      <c r="AV438" s="1228"/>
    </row>
    <row r="439" spans="1:48">
      <c r="A439" s="1228"/>
      <c r="B439" s="1237"/>
      <c r="C439" s="1237"/>
      <c r="D439" s="1228"/>
      <c r="E439" s="1237"/>
      <c r="F439" s="1228"/>
      <c r="K439" s="1237"/>
      <c r="L439" s="1237"/>
      <c r="M439" s="1228"/>
      <c r="N439" s="1228"/>
      <c r="O439" s="1228"/>
      <c r="P439" s="1228"/>
      <c r="Q439" s="1228"/>
      <c r="R439" s="1228"/>
      <c r="S439" s="1228"/>
      <c r="T439" s="1228"/>
      <c r="U439" s="1228"/>
      <c r="V439" s="1228"/>
      <c r="W439" s="1228"/>
      <c r="X439" s="1228"/>
      <c r="Y439" s="1228"/>
      <c r="Z439" s="1228"/>
      <c r="AA439" s="1228"/>
      <c r="AB439" s="1228"/>
      <c r="AC439" s="1228"/>
      <c r="AD439" s="1228"/>
      <c r="AE439" s="1228"/>
      <c r="AF439" s="1228"/>
      <c r="AG439" s="1228"/>
      <c r="AH439" s="1228"/>
      <c r="AI439" s="1228"/>
      <c r="AJ439" s="1228"/>
      <c r="AK439" s="1228"/>
      <c r="AL439" s="1228"/>
      <c r="AM439" s="1228"/>
      <c r="AN439" s="1228"/>
      <c r="AO439" s="1228"/>
      <c r="AP439" s="1228"/>
      <c r="AQ439" s="1228"/>
      <c r="AR439" s="1228"/>
      <c r="AS439" s="1228"/>
      <c r="AT439" s="1228"/>
      <c r="AU439" s="1228"/>
      <c r="AV439" s="1228"/>
    </row>
    <row r="440" spans="1:48">
      <c r="A440" s="1228"/>
      <c r="B440" s="1237"/>
      <c r="C440" s="1237"/>
      <c r="D440" s="1228"/>
      <c r="E440" s="1237"/>
      <c r="F440" s="1228"/>
      <c r="K440" s="1237"/>
      <c r="L440" s="1237"/>
      <c r="M440" s="1228"/>
      <c r="N440" s="1228"/>
      <c r="O440" s="1228"/>
      <c r="P440" s="1228"/>
      <c r="Q440" s="1228"/>
      <c r="R440" s="1228"/>
      <c r="S440" s="1228"/>
      <c r="T440" s="1228"/>
      <c r="U440" s="1228"/>
      <c r="V440" s="1228"/>
      <c r="W440" s="1228"/>
      <c r="X440" s="1228"/>
      <c r="Y440" s="1228"/>
      <c r="Z440" s="1228"/>
      <c r="AA440" s="1228"/>
      <c r="AB440" s="1228"/>
      <c r="AC440" s="1228"/>
      <c r="AD440" s="1228"/>
      <c r="AE440" s="1228"/>
      <c r="AF440" s="1228"/>
      <c r="AG440" s="1228"/>
      <c r="AH440" s="1228"/>
      <c r="AI440" s="1228"/>
      <c r="AJ440" s="1228"/>
      <c r="AK440" s="1228"/>
      <c r="AL440" s="1228"/>
      <c r="AM440" s="1228"/>
      <c r="AN440" s="1228"/>
      <c r="AO440" s="1228"/>
      <c r="AP440" s="1228"/>
      <c r="AQ440" s="1228"/>
      <c r="AR440" s="1228"/>
      <c r="AS440" s="1228"/>
      <c r="AT440" s="1228"/>
      <c r="AU440" s="1228"/>
      <c r="AV440" s="1228"/>
    </row>
    <row r="441" spans="1:48">
      <c r="A441" s="1228"/>
      <c r="B441" s="1237"/>
      <c r="C441" s="1237"/>
      <c r="D441" s="1228"/>
      <c r="E441" s="1237"/>
      <c r="F441" s="1228"/>
      <c r="K441" s="1237"/>
      <c r="L441" s="1237"/>
      <c r="M441" s="1228"/>
      <c r="N441" s="1228"/>
      <c r="O441" s="1228"/>
      <c r="P441" s="1228"/>
      <c r="Q441" s="1228"/>
      <c r="R441" s="1228"/>
      <c r="S441" s="1228"/>
      <c r="T441" s="1228"/>
      <c r="U441" s="1228"/>
      <c r="V441" s="1228"/>
      <c r="W441" s="1228"/>
      <c r="X441" s="1228"/>
      <c r="Y441" s="1228"/>
      <c r="Z441" s="1228"/>
      <c r="AA441" s="1228"/>
      <c r="AB441" s="1228"/>
      <c r="AC441" s="1228"/>
      <c r="AD441" s="1228"/>
      <c r="AE441" s="1228"/>
      <c r="AF441" s="1228"/>
      <c r="AG441" s="1228"/>
      <c r="AH441" s="1228"/>
      <c r="AI441" s="1228"/>
      <c r="AJ441" s="1228"/>
      <c r="AK441" s="1228"/>
      <c r="AL441" s="1228"/>
      <c r="AM441" s="1228"/>
      <c r="AN441" s="1228"/>
      <c r="AO441" s="1228"/>
      <c r="AP441" s="1228"/>
      <c r="AQ441" s="1228"/>
      <c r="AR441" s="1228"/>
      <c r="AS441" s="1228"/>
      <c r="AT441" s="1228"/>
      <c r="AU441" s="1228"/>
      <c r="AV441" s="1228"/>
    </row>
    <row r="442" spans="1:48">
      <c r="A442" s="1228"/>
      <c r="B442" s="1237"/>
      <c r="C442" s="1237"/>
      <c r="D442" s="1228"/>
      <c r="E442" s="1237"/>
      <c r="F442" s="1228"/>
      <c r="K442" s="1237"/>
      <c r="L442" s="1237"/>
      <c r="M442" s="1228"/>
      <c r="N442" s="1228"/>
      <c r="O442" s="1228"/>
      <c r="P442" s="1228"/>
      <c r="Q442" s="1228"/>
      <c r="R442" s="1228"/>
      <c r="S442" s="1228"/>
      <c r="T442" s="1228"/>
      <c r="U442" s="1228"/>
      <c r="V442" s="1228"/>
      <c r="W442" s="1228"/>
      <c r="X442" s="1228"/>
      <c r="Y442" s="1228"/>
      <c r="Z442" s="1228"/>
      <c r="AA442" s="1228"/>
      <c r="AB442" s="1228"/>
      <c r="AC442" s="1228"/>
      <c r="AD442" s="1228"/>
      <c r="AE442" s="1228"/>
      <c r="AF442" s="1228"/>
      <c r="AG442" s="1228"/>
      <c r="AH442" s="1228"/>
      <c r="AI442" s="1228"/>
      <c r="AJ442" s="1228"/>
      <c r="AK442" s="1228"/>
      <c r="AL442" s="1228"/>
      <c r="AM442" s="1228"/>
      <c r="AN442" s="1228"/>
      <c r="AO442" s="1228"/>
      <c r="AP442" s="1228"/>
      <c r="AQ442" s="1228"/>
      <c r="AR442" s="1228"/>
      <c r="AS442" s="1228"/>
      <c r="AT442" s="1228"/>
      <c r="AU442" s="1228"/>
      <c r="AV442" s="1228"/>
    </row>
    <row r="443" spans="1:48">
      <c r="A443" s="1228"/>
      <c r="B443" s="1237"/>
      <c r="C443" s="1237"/>
      <c r="D443" s="1228"/>
      <c r="E443" s="1237"/>
      <c r="F443" s="1228"/>
      <c r="K443" s="1237"/>
      <c r="L443" s="1237"/>
      <c r="M443" s="1228"/>
      <c r="N443" s="1228"/>
      <c r="O443" s="1228"/>
      <c r="P443" s="1228"/>
      <c r="Q443" s="1228"/>
      <c r="R443" s="1228"/>
      <c r="S443" s="1228"/>
      <c r="T443" s="1228"/>
      <c r="U443" s="1228"/>
      <c r="V443" s="1228"/>
      <c r="W443" s="1228"/>
      <c r="X443" s="1228"/>
      <c r="Y443" s="1228"/>
      <c r="Z443" s="1228"/>
      <c r="AA443" s="1228"/>
      <c r="AB443" s="1228"/>
      <c r="AC443" s="1228"/>
      <c r="AD443" s="1228"/>
      <c r="AE443" s="1228"/>
      <c r="AF443" s="1228"/>
      <c r="AG443" s="1228"/>
      <c r="AH443" s="1228"/>
      <c r="AI443" s="1228"/>
      <c r="AJ443" s="1228"/>
      <c r="AK443" s="1228"/>
      <c r="AL443" s="1228"/>
      <c r="AM443" s="1228"/>
      <c r="AN443" s="1228"/>
      <c r="AO443" s="1228"/>
      <c r="AP443" s="1228"/>
      <c r="AQ443" s="1228"/>
      <c r="AR443" s="1228"/>
      <c r="AS443" s="1228"/>
      <c r="AT443" s="1228"/>
      <c r="AU443" s="1228"/>
      <c r="AV443" s="1228"/>
    </row>
    <row r="444" spans="1:48">
      <c r="A444" s="1228"/>
      <c r="B444" s="1237"/>
      <c r="C444" s="1237"/>
      <c r="D444" s="1228"/>
      <c r="E444" s="1237"/>
      <c r="F444" s="1228"/>
      <c r="K444" s="1237"/>
      <c r="L444" s="1237"/>
      <c r="M444" s="1228"/>
      <c r="N444" s="1228"/>
      <c r="O444" s="1228"/>
      <c r="P444" s="1228"/>
      <c r="Q444" s="1228"/>
      <c r="R444" s="1228"/>
      <c r="S444" s="1228"/>
      <c r="T444" s="1228"/>
      <c r="U444" s="1228"/>
      <c r="V444" s="1228"/>
      <c r="W444" s="1228"/>
      <c r="X444" s="1228"/>
      <c r="Y444" s="1228"/>
      <c r="Z444" s="1228"/>
      <c r="AA444" s="1228"/>
      <c r="AB444" s="1228"/>
      <c r="AC444" s="1228"/>
      <c r="AD444" s="1228"/>
      <c r="AE444" s="1228"/>
      <c r="AF444" s="1228"/>
      <c r="AG444" s="1228"/>
      <c r="AH444" s="1228"/>
      <c r="AI444" s="1228"/>
      <c r="AJ444" s="1228"/>
      <c r="AK444" s="1228"/>
      <c r="AL444" s="1228"/>
      <c r="AM444" s="1228"/>
      <c r="AN444" s="1228"/>
      <c r="AO444" s="1228"/>
      <c r="AP444" s="1228"/>
      <c r="AQ444" s="1228"/>
      <c r="AR444" s="1228"/>
      <c r="AS444" s="1228"/>
      <c r="AT444" s="1228"/>
      <c r="AU444" s="1228"/>
      <c r="AV444" s="1228"/>
    </row>
    <row r="445" spans="1:48">
      <c r="A445" s="1228"/>
      <c r="B445" s="1237"/>
      <c r="C445" s="1237"/>
      <c r="D445" s="1228"/>
      <c r="E445" s="1237"/>
      <c r="F445" s="1228"/>
      <c r="K445" s="1237"/>
      <c r="L445" s="1237"/>
      <c r="M445" s="1228"/>
      <c r="N445" s="1228"/>
      <c r="O445" s="1228"/>
      <c r="P445" s="1228"/>
      <c r="Q445" s="1228"/>
      <c r="R445" s="1228"/>
      <c r="S445" s="1228"/>
      <c r="T445" s="1228"/>
      <c r="U445" s="1228"/>
      <c r="V445" s="1228"/>
      <c r="W445" s="1228"/>
      <c r="X445" s="1228"/>
      <c r="Y445" s="1228"/>
      <c r="Z445" s="1228"/>
      <c r="AA445" s="1228"/>
      <c r="AB445" s="1228"/>
      <c r="AC445" s="1228"/>
      <c r="AD445" s="1228"/>
      <c r="AE445" s="1228"/>
      <c r="AF445" s="1228"/>
      <c r="AG445" s="1228"/>
      <c r="AH445" s="1228"/>
      <c r="AI445" s="1228"/>
      <c r="AJ445" s="1228"/>
      <c r="AK445" s="1228"/>
      <c r="AL445" s="1228"/>
      <c r="AM445" s="1228"/>
      <c r="AN445" s="1228"/>
      <c r="AO445" s="1228"/>
      <c r="AP445" s="1228"/>
      <c r="AQ445" s="1228"/>
      <c r="AR445" s="1228"/>
      <c r="AS445" s="1228"/>
      <c r="AT445" s="1228"/>
      <c r="AU445" s="1228"/>
      <c r="AV445" s="1228"/>
    </row>
    <row r="446" spans="1:48">
      <c r="A446" s="1228"/>
      <c r="B446" s="1237"/>
      <c r="C446" s="1237"/>
      <c r="D446" s="1228"/>
      <c r="E446" s="1237"/>
      <c r="F446" s="1228"/>
      <c r="K446" s="1237"/>
      <c r="L446" s="1237"/>
      <c r="M446" s="1228"/>
      <c r="N446" s="1228"/>
      <c r="O446" s="1228"/>
      <c r="P446" s="1228"/>
      <c r="Q446" s="1228"/>
      <c r="R446" s="1228"/>
      <c r="S446" s="1228"/>
      <c r="T446" s="1228"/>
      <c r="U446" s="1228"/>
      <c r="V446" s="1228"/>
      <c r="W446" s="1228"/>
      <c r="X446" s="1228"/>
      <c r="Y446" s="1228"/>
      <c r="Z446" s="1228"/>
      <c r="AA446" s="1228"/>
      <c r="AB446" s="1228"/>
      <c r="AC446" s="1228"/>
      <c r="AD446" s="1228"/>
      <c r="AE446" s="1228"/>
      <c r="AF446" s="1228"/>
      <c r="AG446" s="1228"/>
      <c r="AH446" s="1228"/>
      <c r="AI446" s="1228"/>
      <c r="AJ446" s="1228"/>
      <c r="AK446" s="1228"/>
      <c r="AL446" s="1228"/>
      <c r="AM446" s="1228"/>
      <c r="AN446" s="1228"/>
      <c r="AO446" s="1228"/>
      <c r="AP446" s="1228"/>
      <c r="AQ446" s="1228"/>
      <c r="AR446" s="1228"/>
      <c r="AS446" s="1228"/>
      <c r="AT446" s="1228"/>
      <c r="AU446" s="1228"/>
      <c r="AV446" s="1228"/>
    </row>
    <row r="447" spans="1:48">
      <c r="A447" s="1228"/>
      <c r="B447" s="1237"/>
      <c r="C447" s="1237"/>
      <c r="D447" s="1228"/>
      <c r="E447" s="1237"/>
      <c r="F447" s="1228"/>
      <c r="K447" s="1237"/>
      <c r="L447" s="1237"/>
      <c r="M447" s="1228"/>
      <c r="N447" s="1228"/>
      <c r="O447" s="1228"/>
      <c r="P447" s="1228"/>
      <c r="Q447" s="1228"/>
      <c r="R447" s="1228"/>
      <c r="S447" s="1228"/>
      <c r="T447" s="1228"/>
      <c r="U447" s="1228"/>
      <c r="V447" s="1228"/>
      <c r="W447" s="1228"/>
      <c r="X447" s="1228"/>
      <c r="Y447" s="1228"/>
      <c r="Z447" s="1228"/>
      <c r="AA447" s="1228"/>
      <c r="AB447" s="1228"/>
      <c r="AC447" s="1228"/>
      <c r="AD447" s="1228"/>
      <c r="AE447" s="1228"/>
      <c r="AF447" s="1228"/>
      <c r="AG447" s="1228"/>
      <c r="AH447" s="1228"/>
      <c r="AI447" s="1228"/>
      <c r="AJ447" s="1228"/>
      <c r="AK447" s="1228"/>
      <c r="AL447" s="1228"/>
      <c r="AM447" s="1228"/>
      <c r="AN447" s="1228"/>
      <c r="AO447" s="1228"/>
      <c r="AP447" s="1228"/>
      <c r="AQ447" s="1228"/>
      <c r="AR447" s="1228"/>
      <c r="AS447" s="1228"/>
      <c r="AT447" s="1228"/>
      <c r="AU447" s="1228"/>
      <c r="AV447" s="1228"/>
    </row>
    <row r="448" spans="1:48">
      <c r="A448" s="1228"/>
      <c r="B448" s="1237"/>
      <c r="C448" s="1237"/>
      <c r="D448" s="1228"/>
      <c r="E448" s="1237"/>
      <c r="F448" s="1228"/>
      <c r="K448" s="1237"/>
      <c r="L448" s="1237"/>
      <c r="M448" s="1228"/>
      <c r="N448" s="1228"/>
      <c r="O448" s="1228"/>
      <c r="P448" s="1228"/>
      <c r="Q448" s="1228"/>
      <c r="R448" s="1228"/>
      <c r="S448" s="1228"/>
      <c r="T448" s="1228"/>
      <c r="U448" s="1228"/>
      <c r="V448" s="1228"/>
      <c r="W448" s="1228"/>
      <c r="X448" s="1228"/>
      <c r="Y448" s="1228"/>
      <c r="Z448" s="1228"/>
      <c r="AA448" s="1228"/>
      <c r="AB448" s="1228"/>
      <c r="AC448" s="1228"/>
      <c r="AD448" s="1228"/>
      <c r="AE448" s="1228"/>
      <c r="AF448" s="1228"/>
      <c r="AG448" s="1228"/>
      <c r="AH448" s="1228"/>
      <c r="AI448" s="1228"/>
      <c r="AJ448" s="1228"/>
      <c r="AK448" s="1228"/>
      <c r="AL448" s="1228"/>
      <c r="AM448" s="1228"/>
      <c r="AN448" s="1228"/>
      <c r="AO448" s="1228"/>
      <c r="AP448" s="1228"/>
      <c r="AQ448" s="1228"/>
      <c r="AR448" s="1228"/>
      <c r="AS448" s="1228"/>
      <c r="AT448" s="1228"/>
      <c r="AU448" s="1228"/>
      <c r="AV448" s="1228"/>
    </row>
    <row r="449" spans="1:48">
      <c r="A449" s="1228"/>
      <c r="B449" s="1237"/>
      <c r="C449" s="1237"/>
      <c r="D449" s="1228"/>
      <c r="E449" s="1237"/>
      <c r="F449" s="1228"/>
      <c r="K449" s="1237"/>
      <c r="L449" s="1237"/>
      <c r="M449" s="1228"/>
      <c r="N449" s="1228"/>
      <c r="O449" s="1228"/>
      <c r="P449" s="1228"/>
      <c r="Q449" s="1228"/>
      <c r="R449" s="1228"/>
      <c r="S449" s="1228"/>
      <c r="T449" s="1228"/>
      <c r="U449" s="1228"/>
      <c r="V449" s="1228"/>
      <c r="W449" s="1228"/>
      <c r="X449" s="1228"/>
      <c r="Y449" s="1228"/>
      <c r="Z449" s="1228"/>
      <c r="AA449" s="1228"/>
      <c r="AB449" s="1228"/>
      <c r="AC449" s="1228"/>
      <c r="AD449" s="1228"/>
      <c r="AE449" s="1228"/>
      <c r="AF449" s="1228"/>
      <c r="AG449" s="1228"/>
      <c r="AH449" s="1228"/>
      <c r="AI449" s="1228"/>
      <c r="AJ449" s="1228"/>
      <c r="AK449" s="1228"/>
      <c r="AL449" s="1228"/>
      <c r="AM449" s="1228"/>
      <c r="AN449" s="1228"/>
      <c r="AO449" s="1228"/>
      <c r="AP449" s="1228"/>
      <c r="AQ449" s="1228"/>
      <c r="AR449" s="1228"/>
      <c r="AS449" s="1228"/>
      <c r="AT449" s="1228"/>
      <c r="AU449" s="1228"/>
      <c r="AV449" s="1228"/>
    </row>
    <row r="450" spans="1:48">
      <c r="A450" s="1228"/>
      <c r="B450" s="1237"/>
      <c r="C450" s="1237"/>
      <c r="D450" s="1228"/>
      <c r="E450" s="1237"/>
      <c r="F450" s="1228"/>
      <c r="K450" s="1237"/>
      <c r="L450" s="1237"/>
      <c r="M450" s="1228"/>
      <c r="N450" s="1228"/>
      <c r="O450" s="1228"/>
      <c r="P450" s="1228"/>
      <c r="Q450" s="1228"/>
      <c r="R450" s="1228"/>
      <c r="S450" s="1228"/>
      <c r="T450" s="1228"/>
      <c r="U450" s="1228"/>
      <c r="V450" s="1228"/>
      <c r="W450" s="1228"/>
      <c r="X450" s="1228"/>
      <c r="Y450" s="1228"/>
      <c r="Z450" s="1228"/>
      <c r="AA450" s="1228"/>
      <c r="AB450" s="1228"/>
      <c r="AC450" s="1228"/>
      <c r="AD450" s="1228"/>
      <c r="AE450" s="1228"/>
      <c r="AF450" s="1228"/>
      <c r="AG450" s="1228"/>
      <c r="AH450" s="1228"/>
      <c r="AI450" s="1228"/>
      <c r="AJ450" s="1228"/>
      <c r="AK450" s="1228"/>
      <c r="AL450" s="1228"/>
      <c r="AM450" s="1228"/>
      <c r="AN450" s="1228"/>
      <c r="AO450" s="1228"/>
      <c r="AP450" s="1228"/>
      <c r="AQ450" s="1228"/>
      <c r="AR450" s="1228"/>
      <c r="AS450" s="1228"/>
      <c r="AT450" s="1228"/>
      <c r="AU450" s="1228"/>
      <c r="AV450" s="1228"/>
    </row>
    <row r="451" spans="1:48">
      <c r="A451" s="1228"/>
      <c r="B451" s="1237"/>
      <c r="C451" s="1237"/>
      <c r="D451" s="1228"/>
      <c r="E451" s="1237"/>
      <c r="F451" s="1228"/>
      <c r="K451" s="1237"/>
      <c r="L451" s="1237"/>
      <c r="M451" s="1228"/>
      <c r="N451" s="1228"/>
      <c r="O451" s="1228"/>
      <c r="P451" s="1228"/>
      <c r="Q451" s="1228"/>
      <c r="R451" s="1228"/>
      <c r="S451" s="1228"/>
      <c r="T451" s="1228"/>
      <c r="U451" s="1228"/>
      <c r="V451" s="1228"/>
      <c r="W451" s="1228"/>
      <c r="X451" s="1228"/>
      <c r="Y451" s="1228"/>
      <c r="Z451" s="1228"/>
      <c r="AA451" s="1228"/>
      <c r="AB451" s="1228"/>
      <c r="AC451" s="1228"/>
      <c r="AD451" s="1228"/>
      <c r="AE451" s="1228"/>
      <c r="AF451" s="1228"/>
      <c r="AG451" s="1228"/>
      <c r="AH451" s="1228"/>
      <c r="AI451" s="1228"/>
      <c r="AJ451" s="1228"/>
      <c r="AK451" s="1228"/>
      <c r="AL451" s="1228"/>
      <c r="AM451" s="1228"/>
      <c r="AN451" s="1228"/>
      <c r="AO451" s="1228"/>
      <c r="AP451" s="1228"/>
      <c r="AQ451" s="1228"/>
      <c r="AR451" s="1228"/>
      <c r="AS451" s="1228"/>
      <c r="AT451" s="1228"/>
      <c r="AU451" s="1228"/>
      <c r="AV451" s="1228"/>
    </row>
    <row r="452" spans="1:48">
      <c r="A452" s="1228"/>
      <c r="B452" s="1237"/>
      <c r="C452" s="1237"/>
      <c r="D452" s="1228"/>
      <c r="E452" s="1237"/>
      <c r="F452" s="1228"/>
      <c r="K452" s="1237"/>
      <c r="L452" s="1237"/>
      <c r="M452" s="1228"/>
      <c r="N452" s="1228"/>
      <c r="O452" s="1228"/>
      <c r="P452" s="1228"/>
      <c r="Q452" s="1228"/>
      <c r="R452" s="1228"/>
      <c r="S452" s="1228"/>
      <c r="T452" s="1228"/>
      <c r="U452" s="1228"/>
      <c r="V452" s="1228"/>
      <c r="W452" s="1228"/>
      <c r="X452" s="1228"/>
      <c r="Y452" s="1228"/>
      <c r="Z452" s="1228"/>
      <c r="AA452" s="1228"/>
      <c r="AB452" s="1228"/>
      <c r="AC452" s="1228"/>
      <c r="AD452" s="1228"/>
      <c r="AE452" s="1228"/>
      <c r="AF452" s="1228"/>
      <c r="AG452" s="1228"/>
      <c r="AH452" s="1228"/>
      <c r="AI452" s="1228"/>
      <c r="AJ452" s="1228"/>
      <c r="AK452" s="1228"/>
      <c r="AL452" s="1228"/>
      <c r="AM452" s="1228"/>
      <c r="AN452" s="1228"/>
      <c r="AO452" s="1228"/>
      <c r="AP452" s="1228"/>
      <c r="AQ452" s="1228"/>
      <c r="AR452" s="1228"/>
      <c r="AS452" s="1228"/>
      <c r="AT452" s="1228"/>
      <c r="AU452" s="1228"/>
      <c r="AV452" s="1228"/>
    </row>
    <row r="453" spans="1:48">
      <c r="A453" s="1228"/>
      <c r="B453" s="1237"/>
      <c r="C453" s="1237"/>
      <c r="D453" s="1228"/>
      <c r="E453" s="1237"/>
      <c r="F453" s="1228"/>
      <c r="K453" s="1237"/>
      <c r="L453" s="1237"/>
      <c r="M453" s="1228"/>
      <c r="N453" s="1228"/>
      <c r="O453" s="1228"/>
      <c r="P453" s="1228"/>
      <c r="Q453" s="1228"/>
      <c r="R453" s="1228"/>
      <c r="S453" s="1228"/>
      <c r="T453" s="1228"/>
      <c r="U453" s="1228"/>
      <c r="V453" s="1228"/>
      <c r="W453" s="1228"/>
      <c r="X453" s="1228"/>
      <c r="Y453" s="1228"/>
      <c r="Z453" s="1228"/>
      <c r="AA453" s="1228"/>
      <c r="AB453" s="1228"/>
      <c r="AC453" s="1228"/>
      <c r="AD453" s="1228"/>
      <c r="AE453" s="1228"/>
      <c r="AF453" s="1228"/>
      <c r="AG453" s="1228"/>
      <c r="AH453" s="1228"/>
      <c r="AI453" s="1228"/>
      <c r="AJ453" s="1228"/>
      <c r="AK453" s="1228"/>
      <c r="AL453" s="1228"/>
      <c r="AM453" s="1228"/>
      <c r="AN453" s="1228"/>
      <c r="AO453" s="1228"/>
      <c r="AP453" s="1228"/>
      <c r="AQ453" s="1228"/>
      <c r="AR453" s="1228"/>
      <c r="AS453" s="1228"/>
      <c r="AT453" s="1228"/>
      <c r="AU453" s="1228"/>
      <c r="AV453" s="1228"/>
    </row>
    <row r="454" spans="1:48">
      <c r="A454" s="1228"/>
      <c r="B454" s="1237"/>
      <c r="C454" s="1237"/>
      <c r="D454" s="1228"/>
      <c r="E454" s="1237"/>
      <c r="F454" s="1228"/>
      <c r="K454" s="1237"/>
      <c r="L454" s="1237"/>
      <c r="M454" s="1228"/>
      <c r="N454" s="1228"/>
      <c r="O454" s="1228"/>
      <c r="P454" s="1228"/>
      <c r="Q454" s="1228"/>
      <c r="R454" s="1228"/>
      <c r="S454" s="1228"/>
      <c r="T454" s="1228"/>
      <c r="U454" s="1228"/>
      <c r="V454" s="1228"/>
      <c r="W454" s="1228"/>
      <c r="X454" s="1228"/>
      <c r="Y454" s="1228"/>
      <c r="Z454" s="1228"/>
      <c r="AA454" s="1228"/>
      <c r="AB454" s="1228"/>
      <c r="AC454" s="1228"/>
      <c r="AD454" s="1228"/>
      <c r="AE454" s="1228"/>
      <c r="AF454" s="1228"/>
      <c r="AG454" s="1228"/>
      <c r="AH454" s="1228"/>
      <c r="AI454" s="1228"/>
      <c r="AJ454" s="1228"/>
      <c r="AK454" s="1228"/>
      <c r="AL454" s="1228"/>
      <c r="AM454" s="1228"/>
      <c r="AN454" s="1228"/>
      <c r="AO454" s="1228"/>
      <c r="AP454" s="1228"/>
      <c r="AQ454" s="1228"/>
      <c r="AR454" s="1228"/>
      <c r="AS454" s="1228"/>
      <c r="AT454" s="1228"/>
      <c r="AU454" s="1228"/>
      <c r="AV454" s="1228"/>
    </row>
    <row r="455" spans="1:48">
      <c r="A455" s="1228"/>
      <c r="B455" s="1237"/>
      <c r="C455" s="1237"/>
      <c r="D455" s="1228"/>
      <c r="E455" s="1237"/>
      <c r="F455" s="1228"/>
      <c r="K455" s="1237"/>
      <c r="L455" s="1237"/>
      <c r="M455" s="1228"/>
      <c r="N455" s="1228"/>
      <c r="O455" s="1228"/>
      <c r="P455" s="1228"/>
      <c r="Q455" s="1228"/>
      <c r="R455" s="1228"/>
      <c r="S455" s="1228"/>
      <c r="T455" s="1228"/>
      <c r="U455" s="1228"/>
      <c r="V455" s="1228"/>
      <c r="W455" s="1228"/>
      <c r="X455" s="1228"/>
      <c r="Y455" s="1228"/>
      <c r="Z455" s="1228"/>
      <c r="AA455" s="1228"/>
      <c r="AB455" s="1228"/>
      <c r="AC455" s="1228"/>
      <c r="AD455" s="1228"/>
      <c r="AE455" s="1228"/>
      <c r="AF455" s="1228"/>
      <c r="AG455" s="1228"/>
      <c r="AH455" s="1228"/>
      <c r="AI455" s="1228"/>
      <c r="AJ455" s="1228"/>
      <c r="AK455" s="1228"/>
      <c r="AL455" s="1228"/>
      <c r="AM455" s="1228"/>
      <c r="AN455" s="1228"/>
      <c r="AO455" s="1228"/>
      <c r="AP455" s="1228"/>
      <c r="AQ455" s="1228"/>
      <c r="AR455" s="1228"/>
      <c r="AS455" s="1228"/>
      <c r="AT455" s="1228"/>
      <c r="AU455" s="1228"/>
      <c r="AV455" s="1228"/>
    </row>
    <row r="456" spans="1:48">
      <c r="A456" s="1228"/>
      <c r="B456" s="1237"/>
      <c r="C456" s="1237"/>
      <c r="D456" s="1228"/>
      <c r="E456" s="1237"/>
      <c r="F456" s="1228"/>
      <c r="K456" s="1237"/>
      <c r="L456" s="1237"/>
      <c r="M456" s="1228"/>
      <c r="N456" s="1228"/>
      <c r="O456" s="1228"/>
      <c r="P456" s="1228"/>
      <c r="Q456" s="1228"/>
      <c r="R456" s="1228"/>
      <c r="S456" s="1228"/>
      <c r="T456" s="1228"/>
      <c r="U456" s="1228"/>
      <c r="V456" s="1228"/>
      <c r="W456" s="1228"/>
      <c r="X456" s="1228"/>
      <c r="Y456" s="1228"/>
      <c r="Z456" s="1228"/>
      <c r="AA456" s="1228"/>
      <c r="AB456" s="1228"/>
      <c r="AC456" s="1228"/>
      <c r="AD456" s="1228"/>
      <c r="AE456" s="1228"/>
      <c r="AF456" s="1228"/>
      <c r="AG456" s="1228"/>
      <c r="AH456" s="1228"/>
      <c r="AI456" s="1228"/>
      <c r="AJ456" s="1228"/>
      <c r="AK456" s="1228"/>
      <c r="AL456" s="1228"/>
      <c r="AM456" s="1228"/>
      <c r="AN456" s="1228"/>
      <c r="AO456" s="1228"/>
      <c r="AP456" s="1228"/>
      <c r="AQ456" s="1228"/>
      <c r="AR456" s="1228"/>
      <c r="AS456" s="1228"/>
      <c r="AT456" s="1228"/>
      <c r="AU456" s="1228"/>
      <c r="AV456" s="1228"/>
    </row>
    <row r="457" spans="1:48">
      <c r="A457" s="1228"/>
      <c r="B457" s="1237"/>
      <c r="C457" s="1237"/>
      <c r="D457" s="1228"/>
      <c r="E457" s="1237"/>
      <c r="F457" s="1228"/>
      <c r="K457" s="1237"/>
      <c r="L457" s="1237"/>
      <c r="M457" s="1228"/>
      <c r="N457" s="1228"/>
      <c r="O457" s="1228"/>
      <c r="P457" s="1228"/>
      <c r="Q457" s="1228"/>
      <c r="R457" s="1228"/>
      <c r="S457" s="1228"/>
      <c r="T457" s="1228"/>
      <c r="U457" s="1228"/>
      <c r="V457" s="1228"/>
      <c r="W457" s="1228"/>
      <c r="X457" s="1228"/>
      <c r="Y457" s="1228"/>
      <c r="Z457" s="1228"/>
      <c r="AA457" s="1228"/>
      <c r="AB457" s="1228"/>
      <c r="AC457" s="1228"/>
      <c r="AD457" s="1228"/>
      <c r="AE457" s="1228"/>
      <c r="AF457" s="1228"/>
      <c r="AG457" s="1228"/>
      <c r="AH457" s="1228"/>
      <c r="AI457" s="1228"/>
      <c r="AJ457" s="1228"/>
      <c r="AK457" s="1228"/>
      <c r="AL457" s="1228"/>
      <c r="AM457" s="1228"/>
      <c r="AN457" s="1228"/>
      <c r="AO457" s="1228"/>
      <c r="AP457" s="1228"/>
      <c r="AQ457" s="1228"/>
      <c r="AR457" s="1228"/>
      <c r="AS457" s="1228"/>
      <c r="AT457" s="1228"/>
      <c r="AU457" s="1228"/>
      <c r="AV457" s="1228"/>
    </row>
    <row r="458" spans="1:48">
      <c r="A458" s="1228"/>
      <c r="B458" s="1237"/>
      <c r="C458" s="1237"/>
      <c r="D458" s="1228"/>
      <c r="E458" s="1237"/>
      <c r="F458" s="1228"/>
      <c r="K458" s="1237"/>
      <c r="L458" s="1237"/>
      <c r="M458" s="1228"/>
      <c r="N458" s="1228"/>
      <c r="O458" s="1228"/>
      <c r="P458" s="1228"/>
      <c r="Q458" s="1228"/>
      <c r="R458" s="1228"/>
      <c r="S458" s="1228"/>
      <c r="T458" s="1228"/>
      <c r="U458" s="1228"/>
      <c r="V458" s="1228"/>
      <c r="W458" s="1228"/>
      <c r="X458" s="1228"/>
      <c r="Y458" s="1228"/>
      <c r="Z458" s="1228"/>
      <c r="AA458" s="1228"/>
      <c r="AB458" s="1228"/>
      <c r="AC458" s="1228"/>
      <c r="AD458" s="1228"/>
      <c r="AE458" s="1228"/>
      <c r="AF458" s="1228"/>
      <c r="AG458" s="1228"/>
      <c r="AH458" s="1228"/>
      <c r="AI458" s="1228"/>
      <c r="AJ458" s="1228"/>
      <c r="AK458" s="1228"/>
      <c r="AL458" s="1228"/>
      <c r="AM458" s="1228"/>
      <c r="AN458" s="1228"/>
      <c r="AO458" s="1228"/>
      <c r="AP458" s="1228"/>
      <c r="AQ458" s="1228"/>
      <c r="AR458" s="1228"/>
      <c r="AS458" s="1228"/>
      <c r="AT458" s="1228"/>
      <c r="AU458" s="1228"/>
      <c r="AV458" s="1228"/>
    </row>
    <row r="459" spans="1:48">
      <c r="A459" s="1228"/>
      <c r="B459" s="1237"/>
      <c r="C459" s="1237"/>
      <c r="D459" s="1228"/>
      <c r="E459" s="1237"/>
      <c r="F459" s="1228"/>
      <c r="K459" s="1237"/>
      <c r="L459" s="1237"/>
      <c r="M459" s="1228"/>
      <c r="N459" s="1228"/>
      <c r="O459" s="1228"/>
      <c r="P459" s="1228"/>
      <c r="Q459" s="1228"/>
      <c r="R459" s="1228"/>
      <c r="S459" s="1228"/>
      <c r="T459" s="1228"/>
      <c r="U459" s="1228"/>
      <c r="V459" s="1228"/>
      <c r="W459" s="1228"/>
      <c r="X459" s="1228"/>
      <c r="Y459" s="1228"/>
      <c r="Z459" s="1228"/>
      <c r="AA459" s="1228"/>
      <c r="AB459" s="1228"/>
      <c r="AC459" s="1228"/>
      <c r="AD459" s="1228"/>
      <c r="AE459" s="1228"/>
      <c r="AF459" s="1228"/>
      <c r="AG459" s="1228"/>
      <c r="AH459" s="1228"/>
      <c r="AI459" s="1228"/>
      <c r="AJ459" s="1228"/>
      <c r="AK459" s="1228"/>
      <c r="AL459" s="1228"/>
      <c r="AM459" s="1228"/>
      <c r="AN459" s="1228"/>
      <c r="AO459" s="1228"/>
      <c r="AP459" s="1228"/>
      <c r="AQ459" s="1228"/>
      <c r="AR459" s="1228"/>
      <c r="AS459" s="1228"/>
      <c r="AT459" s="1228"/>
      <c r="AU459" s="1228"/>
      <c r="AV459" s="1228"/>
    </row>
    <row r="460" spans="1:48">
      <c r="A460" s="1228"/>
      <c r="B460" s="1237"/>
      <c r="C460" s="1237"/>
      <c r="D460" s="1228"/>
      <c r="E460" s="1237"/>
      <c r="F460" s="1228"/>
      <c r="K460" s="1237"/>
      <c r="L460" s="1237"/>
      <c r="M460" s="1228"/>
      <c r="N460" s="1228"/>
      <c r="O460" s="1228"/>
      <c r="P460" s="1228"/>
      <c r="Q460" s="1228"/>
      <c r="R460" s="1228"/>
      <c r="S460" s="1228"/>
      <c r="T460" s="1228"/>
      <c r="U460" s="1228"/>
      <c r="V460" s="1228"/>
      <c r="W460" s="1228"/>
      <c r="X460" s="1228"/>
      <c r="Y460" s="1228"/>
      <c r="Z460" s="1228"/>
      <c r="AA460" s="1228"/>
      <c r="AB460" s="1228"/>
      <c r="AC460" s="1228"/>
      <c r="AD460" s="1228"/>
      <c r="AE460" s="1228"/>
      <c r="AF460" s="1228"/>
      <c r="AG460" s="1228"/>
      <c r="AH460" s="1228"/>
      <c r="AI460" s="1228"/>
      <c r="AJ460" s="1228"/>
      <c r="AK460" s="1228"/>
      <c r="AL460" s="1228"/>
      <c r="AM460" s="1228"/>
      <c r="AN460" s="1228"/>
      <c r="AO460" s="1228"/>
      <c r="AP460" s="1228"/>
      <c r="AQ460" s="1228"/>
      <c r="AR460" s="1228"/>
      <c r="AS460" s="1228"/>
      <c r="AT460" s="1228"/>
      <c r="AU460" s="1228"/>
      <c r="AV460" s="1228"/>
    </row>
    <row r="461" spans="1:48">
      <c r="A461" s="1228"/>
      <c r="B461" s="1237"/>
      <c r="C461" s="1237"/>
      <c r="D461" s="1228"/>
      <c r="E461" s="1237"/>
      <c r="F461" s="1228"/>
      <c r="K461" s="1237"/>
      <c r="L461" s="1237"/>
      <c r="M461" s="1228"/>
      <c r="N461" s="1228"/>
      <c r="O461" s="1228"/>
      <c r="P461" s="1228"/>
      <c r="Q461" s="1228"/>
      <c r="R461" s="1228"/>
      <c r="S461" s="1228"/>
      <c r="T461" s="1228"/>
      <c r="U461" s="1228"/>
      <c r="V461" s="1228"/>
      <c r="W461" s="1228"/>
      <c r="X461" s="1228"/>
      <c r="Y461" s="1228"/>
      <c r="Z461" s="1228"/>
      <c r="AA461" s="1228"/>
      <c r="AB461" s="1228"/>
      <c r="AC461" s="1228"/>
      <c r="AD461" s="1228"/>
      <c r="AE461" s="1228"/>
      <c r="AF461" s="1228"/>
      <c r="AG461" s="1228"/>
      <c r="AH461" s="1228"/>
      <c r="AI461" s="1228"/>
      <c r="AJ461" s="1228"/>
      <c r="AK461" s="1228"/>
      <c r="AL461" s="1228"/>
      <c r="AM461" s="1228"/>
      <c r="AN461" s="1228"/>
      <c r="AO461" s="1228"/>
      <c r="AP461" s="1228"/>
      <c r="AQ461" s="1228"/>
      <c r="AR461" s="1228"/>
      <c r="AS461" s="1228"/>
      <c r="AT461" s="1228"/>
      <c r="AU461" s="1228"/>
      <c r="AV461" s="1228"/>
    </row>
    <row r="462" spans="1:48">
      <c r="A462" s="1228"/>
      <c r="B462" s="1237"/>
      <c r="C462" s="1237"/>
      <c r="D462" s="1228"/>
      <c r="E462" s="1237"/>
      <c r="F462" s="1228"/>
      <c r="K462" s="1237"/>
      <c r="L462" s="1237"/>
      <c r="M462" s="1228"/>
      <c r="N462" s="1228"/>
      <c r="O462" s="1228"/>
      <c r="P462" s="1228"/>
      <c r="Q462" s="1228"/>
      <c r="R462" s="1228"/>
      <c r="S462" s="1228"/>
      <c r="T462" s="1228"/>
      <c r="U462" s="1228"/>
      <c r="V462" s="1228"/>
      <c r="W462" s="1228"/>
      <c r="X462" s="1228"/>
      <c r="Y462" s="1228"/>
      <c r="Z462" s="1228"/>
      <c r="AA462" s="1228"/>
      <c r="AB462" s="1228"/>
      <c r="AC462" s="1228"/>
      <c r="AD462" s="1228"/>
      <c r="AE462" s="1228"/>
      <c r="AF462" s="1228"/>
      <c r="AG462" s="1228"/>
      <c r="AH462" s="1228"/>
      <c r="AI462" s="1228"/>
      <c r="AJ462" s="1228"/>
      <c r="AK462" s="1228"/>
      <c r="AL462" s="1228"/>
      <c r="AM462" s="1228"/>
      <c r="AN462" s="1228"/>
      <c r="AO462" s="1228"/>
      <c r="AP462" s="1228"/>
      <c r="AQ462" s="1228"/>
      <c r="AR462" s="1228"/>
      <c r="AS462" s="1228"/>
      <c r="AT462" s="1228"/>
      <c r="AU462" s="1228"/>
      <c r="AV462" s="1228"/>
    </row>
    <row r="463" spans="1:48">
      <c r="A463" s="1228"/>
      <c r="B463" s="1237"/>
      <c r="C463" s="1237"/>
      <c r="D463" s="1228"/>
      <c r="E463" s="1237"/>
      <c r="F463" s="1228"/>
      <c r="K463" s="1237"/>
      <c r="L463" s="1237"/>
      <c r="M463" s="1228"/>
      <c r="N463" s="1228"/>
      <c r="O463" s="1228"/>
      <c r="P463" s="1228"/>
      <c r="Q463" s="1228"/>
      <c r="R463" s="1228"/>
      <c r="S463" s="1228"/>
      <c r="T463" s="1228"/>
      <c r="U463" s="1228"/>
      <c r="V463" s="1228"/>
      <c r="W463" s="1228"/>
      <c r="X463" s="1228"/>
      <c r="Y463" s="1228"/>
      <c r="Z463" s="1228"/>
      <c r="AA463" s="1228"/>
      <c r="AB463" s="1228"/>
      <c r="AC463" s="1228"/>
      <c r="AD463" s="1228"/>
      <c r="AE463" s="1228"/>
      <c r="AF463" s="1228"/>
      <c r="AG463" s="1228"/>
      <c r="AH463" s="1228"/>
      <c r="AI463" s="1228"/>
      <c r="AJ463" s="1228"/>
      <c r="AK463" s="1228"/>
      <c r="AL463" s="1228"/>
      <c r="AM463" s="1228"/>
      <c r="AN463" s="1228"/>
      <c r="AO463" s="1228"/>
      <c r="AP463" s="1228"/>
      <c r="AQ463" s="1228"/>
      <c r="AR463" s="1228"/>
      <c r="AS463" s="1228"/>
      <c r="AT463" s="1228"/>
      <c r="AU463" s="1228"/>
      <c r="AV463" s="1228"/>
    </row>
    <row r="464" spans="1:48">
      <c r="A464" s="1228"/>
      <c r="B464" s="1237"/>
      <c r="C464" s="1237"/>
      <c r="D464" s="1228"/>
      <c r="E464" s="1237"/>
      <c r="F464" s="1228"/>
      <c r="K464" s="1237"/>
      <c r="L464" s="1237"/>
      <c r="M464" s="1228"/>
      <c r="N464" s="1228"/>
      <c r="O464" s="1228"/>
      <c r="P464" s="1228"/>
      <c r="Q464" s="1228"/>
      <c r="R464" s="1228"/>
      <c r="S464" s="1228"/>
      <c r="T464" s="1228"/>
      <c r="U464" s="1228"/>
      <c r="V464" s="1228"/>
      <c r="W464" s="1228"/>
      <c r="X464" s="1228"/>
      <c r="Y464" s="1228"/>
      <c r="Z464" s="1228"/>
      <c r="AA464" s="1228"/>
      <c r="AB464" s="1228"/>
      <c r="AC464" s="1228"/>
      <c r="AD464" s="1228"/>
      <c r="AE464" s="1228"/>
      <c r="AF464" s="1228"/>
      <c r="AG464" s="1228"/>
      <c r="AH464" s="1228"/>
      <c r="AI464" s="1228"/>
      <c r="AJ464" s="1228"/>
      <c r="AK464" s="1228"/>
      <c r="AL464" s="1228"/>
      <c r="AM464" s="1228"/>
      <c r="AN464" s="1228"/>
      <c r="AO464" s="1228"/>
      <c r="AP464" s="1228"/>
      <c r="AQ464" s="1228"/>
      <c r="AR464" s="1228"/>
      <c r="AS464" s="1228"/>
      <c r="AT464" s="1228"/>
      <c r="AU464" s="1228"/>
      <c r="AV464" s="1228"/>
    </row>
    <row r="465" spans="1:48">
      <c r="A465" s="1228"/>
      <c r="B465" s="1237"/>
      <c r="C465" s="1237"/>
      <c r="D465" s="1228"/>
      <c r="E465" s="1237"/>
      <c r="F465" s="1228"/>
      <c r="K465" s="1237"/>
      <c r="L465" s="1237"/>
      <c r="M465" s="1228"/>
      <c r="N465" s="1228"/>
      <c r="O465" s="1228"/>
      <c r="P465" s="1228"/>
      <c r="Q465" s="1228"/>
      <c r="R465" s="1228"/>
      <c r="S465" s="1228"/>
      <c r="T465" s="1228"/>
      <c r="U465" s="1228"/>
      <c r="V465" s="1228"/>
      <c r="W465" s="1228"/>
      <c r="X465" s="1228"/>
      <c r="Y465" s="1228"/>
      <c r="Z465" s="1228"/>
      <c r="AA465" s="1228"/>
      <c r="AB465" s="1228"/>
      <c r="AC465" s="1228"/>
      <c r="AD465" s="1228"/>
      <c r="AE465" s="1228"/>
      <c r="AF465" s="1228"/>
      <c r="AG465" s="1228"/>
      <c r="AH465" s="1228"/>
      <c r="AI465" s="1228"/>
      <c r="AJ465" s="1228"/>
      <c r="AK465" s="1228"/>
      <c r="AL465" s="1228"/>
      <c r="AM465" s="1228"/>
      <c r="AN465" s="1228"/>
      <c r="AO465" s="1228"/>
      <c r="AP465" s="1228"/>
      <c r="AQ465" s="1228"/>
      <c r="AR465" s="1228"/>
      <c r="AS465" s="1228"/>
      <c r="AT465" s="1228"/>
      <c r="AU465" s="1228"/>
      <c r="AV465" s="1228"/>
    </row>
    <row r="466" spans="1:48">
      <c r="A466" s="1228"/>
      <c r="B466" s="1237"/>
      <c r="C466" s="1237"/>
      <c r="D466" s="1228"/>
      <c r="E466" s="1237"/>
      <c r="F466" s="1228"/>
      <c r="K466" s="1237"/>
      <c r="L466" s="1237"/>
      <c r="M466" s="1228"/>
      <c r="N466" s="1228"/>
      <c r="O466" s="1228"/>
      <c r="P466" s="1228"/>
      <c r="Q466" s="1228"/>
      <c r="R466" s="1228"/>
      <c r="S466" s="1228"/>
      <c r="T466" s="1228"/>
      <c r="U466" s="1228"/>
      <c r="V466" s="1228"/>
      <c r="W466" s="1228"/>
      <c r="X466" s="1228"/>
      <c r="Y466" s="1228"/>
      <c r="Z466" s="1228"/>
      <c r="AA466" s="1228"/>
      <c r="AB466" s="1228"/>
      <c r="AC466" s="1228"/>
      <c r="AD466" s="1228"/>
      <c r="AE466" s="1228"/>
      <c r="AF466" s="1228"/>
      <c r="AG466" s="1228"/>
      <c r="AH466" s="1228"/>
      <c r="AI466" s="1228"/>
      <c r="AJ466" s="1228"/>
      <c r="AK466" s="1228"/>
      <c r="AL466" s="1228"/>
      <c r="AM466" s="1228"/>
      <c r="AN466" s="1228"/>
      <c r="AO466" s="1228"/>
      <c r="AP466" s="1228"/>
      <c r="AQ466" s="1228"/>
      <c r="AR466" s="1228"/>
      <c r="AS466" s="1228"/>
      <c r="AT466" s="1228"/>
      <c r="AU466" s="1228"/>
      <c r="AV466" s="1228"/>
    </row>
    <row r="467" spans="1:48">
      <c r="A467" s="1228"/>
      <c r="B467" s="1237"/>
      <c r="C467" s="1237"/>
      <c r="D467" s="1228"/>
      <c r="E467" s="1237"/>
      <c r="F467" s="1228"/>
      <c r="K467" s="1237"/>
      <c r="L467" s="1237"/>
      <c r="M467" s="1228"/>
      <c r="N467" s="1228"/>
      <c r="O467" s="1228"/>
      <c r="P467" s="1228"/>
      <c r="Q467" s="1228"/>
      <c r="R467" s="1228"/>
      <c r="S467" s="1228"/>
      <c r="T467" s="1228"/>
      <c r="U467" s="1228"/>
      <c r="V467" s="1228"/>
      <c r="W467" s="1228"/>
      <c r="X467" s="1228"/>
      <c r="Y467" s="1228"/>
      <c r="Z467" s="1228"/>
      <c r="AA467" s="1228"/>
      <c r="AB467" s="1228"/>
      <c r="AC467" s="1228"/>
      <c r="AD467" s="1228"/>
      <c r="AE467" s="1228"/>
      <c r="AF467" s="1228"/>
      <c r="AG467" s="1228"/>
      <c r="AH467" s="1228"/>
      <c r="AI467" s="1228"/>
      <c r="AJ467" s="1228"/>
      <c r="AK467" s="1228"/>
      <c r="AL467" s="1228"/>
      <c r="AM467" s="1228"/>
      <c r="AN467" s="1228"/>
      <c r="AO467" s="1228"/>
      <c r="AP467" s="1228"/>
      <c r="AQ467" s="1228"/>
      <c r="AR467" s="1228"/>
      <c r="AS467" s="1228"/>
      <c r="AT467" s="1228"/>
      <c r="AU467" s="1228"/>
      <c r="AV467" s="1228"/>
    </row>
    <row r="468" spans="1:48">
      <c r="A468" s="1228"/>
      <c r="B468" s="1237"/>
      <c r="C468" s="1237"/>
      <c r="D468" s="1228"/>
      <c r="E468" s="1237"/>
      <c r="F468" s="1228"/>
      <c r="K468" s="1237"/>
      <c r="L468" s="1237"/>
      <c r="M468" s="1228"/>
      <c r="N468" s="1228"/>
      <c r="O468" s="1228"/>
      <c r="P468" s="1228"/>
      <c r="Q468" s="1228"/>
      <c r="R468" s="1228"/>
      <c r="S468" s="1228"/>
      <c r="T468" s="1228"/>
      <c r="U468" s="1228"/>
      <c r="V468" s="1228"/>
      <c r="W468" s="1228"/>
      <c r="X468" s="1228"/>
      <c r="Y468" s="1228"/>
      <c r="Z468" s="1228"/>
      <c r="AA468" s="1228"/>
      <c r="AB468" s="1228"/>
      <c r="AC468" s="1228"/>
      <c r="AD468" s="1228"/>
      <c r="AE468" s="1228"/>
      <c r="AF468" s="1228"/>
      <c r="AG468" s="1228"/>
      <c r="AH468" s="1228"/>
      <c r="AI468" s="1228"/>
      <c r="AJ468" s="1228"/>
      <c r="AK468" s="1228"/>
      <c r="AL468" s="1228"/>
      <c r="AM468" s="1228"/>
      <c r="AN468" s="1228"/>
      <c r="AO468" s="1228"/>
      <c r="AP468" s="1228"/>
      <c r="AQ468" s="1228"/>
      <c r="AR468" s="1228"/>
      <c r="AS468" s="1228"/>
      <c r="AT468" s="1228"/>
      <c r="AU468" s="1228"/>
      <c r="AV468" s="1228"/>
    </row>
    <row r="469" spans="1:48">
      <c r="A469" s="1228"/>
      <c r="B469" s="1237"/>
      <c r="C469" s="1237"/>
      <c r="D469" s="1228"/>
      <c r="E469" s="1237"/>
      <c r="F469" s="1228"/>
      <c r="K469" s="1237"/>
      <c r="L469" s="1237"/>
      <c r="M469" s="1228"/>
      <c r="N469" s="1228"/>
      <c r="O469" s="1228"/>
      <c r="P469" s="1228"/>
      <c r="Q469" s="1228"/>
      <c r="R469" s="1228"/>
      <c r="S469" s="1228"/>
      <c r="T469" s="1228"/>
      <c r="U469" s="1228"/>
      <c r="V469" s="1228"/>
      <c r="W469" s="1228"/>
      <c r="X469" s="1228"/>
      <c r="Y469" s="1228"/>
      <c r="Z469" s="1228"/>
      <c r="AA469" s="1228"/>
      <c r="AB469" s="1228"/>
      <c r="AC469" s="1228"/>
      <c r="AD469" s="1228"/>
      <c r="AE469" s="1228"/>
      <c r="AF469" s="1228"/>
      <c r="AG469" s="1228"/>
      <c r="AH469" s="1228"/>
      <c r="AI469" s="1228"/>
      <c r="AJ469" s="1228"/>
      <c r="AK469" s="1228"/>
      <c r="AL469" s="1228"/>
      <c r="AM469" s="1228"/>
      <c r="AN469" s="1228"/>
      <c r="AO469" s="1228"/>
      <c r="AP469" s="1228"/>
      <c r="AQ469" s="1228"/>
      <c r="AR469" s="1228"/>
      <c r="AS469" s="1228"/>
      <c r="AT469" s="1228"/>
      <c r="AU469" s="1228"/>
      <c r="AV469" s="1228"/>
    </row>
    <row r="470" spans="1:48">
      <c r="A470" s="1228"/>
      <c r="B470" s="1237"/>
      <c r="C470" s="1237"/>
      <c r="D470" s="1228"/>
      <c r="E470" s="1237"/>
      <c r="F470" s="1228"/>
      <c r="K470" s="1237"/>
      <c r="L470" s="1237"/>
      <c r="M470" s="1228"/>
      <c r="N470" s="1228"/>
      <c r="O470" s="1228"/>
      <c r="P470" s="1228"/>
      <c r="Q470" s="1228"/>
      <c r="R470" s="1228"/>
      <c r="S470" s="1228"/>
      <c r="T470" s="1228"/>
      <c r="U470" s="1228"/>
      <c r="V470" s="1228"/>
      <c r="W470" s="1228"/>
      <c r="X470" s="1228"/>
      <c r="Y470" s="1228"/>
      <c r="Z470" s="1228"/>
      <c r="AA470" s="1228"/>
      <c r="AB470" s="1228"/>
      <c r="AC470" s="1228"/>
      <c r="AD470" s="1228"/>
      <c r="AE470" s="1228"/>
      <c r="AF470" s="1228"/>
      <c r="AG470" s="1228"/>
      <c r="AH470" s="1228"/>
      <c r="AI470" s="1228"/>
      <c r="AJ470" s="1228"/>
      <c r="AK470" s="1228"/>
      <c r="AL470" s="1228"/>
      <c r="AM470" s="1228"/>
      <c r="AN470" s="1228"/>
      <c r="AO470" s="1228"/>
      <c r="AP470" s="1228"/>
      <c r="AQ470" s="1228"/>
      <c r="AR470" s="1228"/>
      <c r="AS470" s="1228"/>
      <c r="AT470" s="1228"/>
      <c r="AU470" s="1228"/>
      <c r="AV470" s="1228"/>
    </row>
    <row r="471" spans="1:48">
      <c r="A471" s="1228"/>
      <c r="B471" s="1237"/>
      <c r="C471" s="1237"/>
      <c r="D471" s="1228"/>
      <c r="E471" s="1237"/>
      <c r="F471" s="1228"/>
      <c r="K471" s="1237"/>
      <c r="L471" s="1237"/>
      <c r="M471" s="1228"/>
      <c r="N471" s="1228"/>
      <c r="O471" s="1228"/>
      <c r="P471" s="1228"/>
      <c r="Q471" s="1228"/>
      <c r="R471" s="1228"/>
      <c r="S471" s="1228"/>
      <c r="T471" s="1228"/>
      <c r="U471" s="1228"/>
      <c r="V471" s="1228"/>
      <c r="W471" s="1228"/>
      <c r="X471" s="1228"/>
      <c r="Y471" s="1228"/>
      <c r="Z471" s="1228"/>
      <c r="AA471" s="1228"/>
      <c r="AB471" s="1228"/>
      <c r="AC471" s="1228"/>
      <c r="AD471" s="1228"/>
      <c r="AE471" s="1228"/>
      <c r="AF471" s="1228"/>
      <c r="AG471" s="1228"/>
      <c r="AH471" s="1228"/>
      <c r="AI471" s="1228"/>
      <c r="AJ471" s="1228"/>
      <c r="AK471" s="1228"/>
      <c r="AL471" s="1228"/>
      <c r="AM471" s="1228"/>
      <c r="AN471" s="1228"/>
      <c r="AO471" s="1228"/>
      <c r="AP471" s="1228"/>
      <c r="AQ471" s="1228"/>
      <c r="AR471" s="1228"/>
      <c r="AS471" s="1228"/>
      <c r="AT471" s="1228"/>
      <c r="AU471" s="1228"/>
      <c r="AV471" s="1228"/>
    </row>
    <row r="472" spans="1:48">
      <c r="A472" s="1228"/>
      <c r="B472" s="1237"/>
      <c r="C472" s="1237"/>
      <c r="D472" s="1228"/>
      <c r="E472" s="1237"/>
      <c r="F472" s="1228"/>
      <c r="K472" s="1237"/>
      <c r="L472" s="1237"/>
      <c r="M472" s="1228"/>
      <c r="N472" s="1228"/>
      <c r="O472" s="1228"/>
      <c r="P472" s="1228"/>
      <c r="Q472" s="1228"/>
      <c r="R472" s="1228"/>
      <c r="S472" s="1228"/>
      <c r="T472" s="1228"/>
      <c r="U472" s="1228"/>
      <c r="V472" s="1228"/>
      <c r="W472" s="1228"/>
      <c r="X472" s="1228"/>
      <c r="Y472" s="1228"/>
      <c r="Z472" s="1228"/>
      <c r="AA472" s="1228"/>
      <c r="AB472" s="1228"/>
      <c r="AC472" s="1228"/>
      <c r="AD472" s="1228"/>
      <c r="AE472" s="1228"/>
      <c r="AF472" s="1228"/>
      <c r="AG472" s="1228"/>
      <c r="AH472" s="1228"/>
      <c r="AI472" s="1228"/>
      <c r="AJ472" s="1228"/>
      <c r="AK472" s="1228"/>
      <c r="AL472" s="1228"/>
      <c r="AM472" s="1228"/>
      <c r="AN472" s="1228"/>
      <c r="AO472" s="1228"/>
      <c r="AP472" s="1228"/>
      <c r="AQ472" s="1228"/>
      <c r="AR472" s="1228"/>
      <c r="AS472" s="1228"/>
      <c r="AT472" s="1228"/>
      <c r="AU472" s="1228"/>
      <c r="AV472" s="1228"/>
    </row>
    <row r="473" spans="1:48">
      <c r="A473" s="1228"/>
      <c r="B473" s="1237"/>
      <c r="C473" s="1237"/>
      <c r="D473" s="1228"/>
      <c r="E473" s="1237"/>
      <c r="F473" s="1228"/>
      <c r="K473" s="1237"/>
      <c r="L473" s="1237"/>
      <c r="M473" s="1228"/>
      <c r="N473" s="1228"/>
      <c r="O473" s="1228"/>
      <c r="P473" s="1228"/>
      <c r="Q473" s="1228"/>
      <c r="R473" s="1228"/>
      <c r="S473" s="1228"/>
      <c r="T473" s="1228"/>
      <c r="U473" s="1228"/>
      <c r="V473" s="1228"/>
      <c r="W473" s="1228"/>
      <c r="X473" s="1228"/>
      <c r="Y473" s="1228"/>
      <c r="Z473" s="1228"/>
      <c r="AA473" s="1228"/>
      <c r="AB473" s="1228"/>
      <c r="AC473" s="1228"/>
      <c r="AD473" s="1228"/>
      <c r="AE473" s="1228"/>
      <c r="AF473" s="1228"/>
      <c r="AG473" s="1228"/>
      <c r="AH473" s="1228"/>
      <c r="AI473" s="1228"/>
      <c r="AJ473" s="1228"/>
      <c r="AK473" s="1228"/>
      <c r="AL473" s="1228"/>
      <c r="AM473" s="1228"/>
      <c r="AN473" s="1228"/>
      <c r="AO473" s="1228"/>
      <c r="AP473" s="1228"/>
      <c r="AQ473" s="1228"/>
      <c r="AR473" s="1228"/>
      <c r="AS473" s="1228"/>
      <c r="AT473" s="1228"/>
      <c r="AU473" s="1228"/>
      <c r="AV473" s="1228"/>
    </row>
    <row r="474" spans="1:48">
      <c r="A474" s="1228"/>
      <c r="B474" s="1237"/>
      <c r="C474" s="1237"/>
      <c r="D474" s="1228"/>
      <c r="E474" s="1237"/>
      <c r="F474" s="1228"/>
      <c r="K474" s="1237"/>
      <c r="L474" s="1237"/>
      <c r="M474" s="1228"/>
      <c r="N474" s="1228"/>
      <c r="O474" s="1228"/>
      <c r="P474" s="1228"/>
      <c r="Q474" s="1228"/>
      <c r="R474" s="1228"/>
      <c r="S474" s="1228"/>
      <c r="T474" s="1228"/>
      <c r="U474" s="1228"/>
      <c r="V474" s="1228"/>
      <c r="W474" s="1228"/>
      <c r="X474" s="1228"/>
      <c r="Y474" s="1228"/>
      <c r="Z474" s="1228"/>
      <c r="AA474" s="1228"/>
      <c r="AB474" s="1228"/>
      <c r="AC474" s="1228"/>
      <c r="AD474" s="1228"/>
      <c r="AE474" s="1228"/>
      <c r="AF474" s="1228"/>
      <c r="AG474" s="1228"/>
      <c r="AH474" s="1228"/>
      <c r="AI474" s="1228"/>
      <c r="AJ474" s="1228"/>
      <c r="AK474" s="1228"/>
      <c r="AL474" s="1228"/>
      <c r="AM474" s="1228"/>
      <c r="AN474" s="1228"/>
      <c r="AO474" s="1228"/>
      <c r="AP474" s="1228"/>
      <c r="AQ474" s="1228"/>
      <c r="AR474" s="1228"/>
      <c r="AS474" s="1228"/>
      <c r="AT474" s="1228"/>
      <c r="AU474" s="1228"/>
      <c r="AV474" s="1228"/>
    </row>
    <row r="475" spans="1:48">
      <c r="A475" s="1228"/>
      <c r="B475" s="1237"/>
      <c r="C475" s="1237"/>
      <c r="D475" s="1228"/>
      <c r="E475" s="1237"/>
      <c r="F475" s="1228"/>
      <c r="K475" s="1237"/>
      <c r="L475" s="1237"/>
      <c r="M475" s="1228"/>
      <c r="N475" s="1228"/>
      <c r="O475" s="1228"/>
      <c r="P475" s="1228"/>
      <c r="Q475" s="1228"/>
      <c r="R475" s="1228"/>
      <c r="S475" s="1228"/>
      <c r="T475" s="1228"/>
      <c r="U475" s="1228"/>
      <c r="V475" s="1228"/>
      <c r="W475" s="1228"/>
      <c r="X475" s="1228"/>
      <c r="Y475" s="1228"/>
      <c r="Z475" s="1228"/>
      <c r="AA475" s="1228"/>
      <c r="AB475" s="1228"/>
      <c r="AC475" s="1228"/>
      <c r="AD475" s="1228"/>
      <c r="AE475" s="1228"/>
      <c r="AF475" s="1228"/>
      <c r="AG475" s="1228"/>
      <c r="AH475" s="1228"/>
      <c r="AI475" s="1228"/>
      <c r="AJ475" s="1228"/>
      <c r="AK475" s="1228"/>
      <c r="AL475" s="1228"/>
      <c r="AM475" s="1228"/>
      <c r="AN475" s="1228"/>
      <c r="AO475" s="1228"/>
      <c r="AP475" s="1228"/>
      <c r="AQ475" s="1228"/>
      <c r="AR475" s="1228"/>
      <c r="AS475" s="1228"/>
      <c r="AT475" s="1228"/>
      <c r="AU475" s="1228"/>
      <c r="AV475" s="1228"/>
    </row>
    <row r="476" spans="1:48">
      <c r="A476" s="1228"/>
      <c r="B476" s="1237"/>
      <c r="C476" s="1237"/>
      <c r="D476" s="1228"/>
      <c r="E476" s="1237"/>
      <c r="F476" s="1228"/>
      <c r="K476" s="1237"/>
      <c r="L476" s="1237"/>
      <c r="M476" s="1228"/>
      <c r="N476" s="1228"/>
      <c r="O476" s="1228"/>
      <c r="P476" s="1228"/>
      <c r="Q476" s="1228"/>
      <c r="R476" s="1228"/>
      <c r="S476" s="1228"/>
      <c r="T476" s="1228"/>
      <c r="U476" s="1228"/>
      <c r="V476" s="1228"/>
      <c r="W476" s="1228"/>
      <c r="X476" s="1228"/>
      <c r="Y476" s="1228"/>
      <c r="Z476" s="1228"/>
      <c r="AA476" s="1228"/>
      <c r="AB476" s="1228"/>
      <c r="AC476" s="1228"/>
      <c r="AD476" s="1228"/>
      <c r="AE476" s="1228"/>
      <c r="AF476" s="1228"/>
      <c r="AG476" s="1228"/>
      <c r="AH476" s="1228"/>
      <c r="AI476" s="1228"/>
      <c r="AJ476" s="1228"/>
      <c r="AK476" s="1228"/>
      <c r="AL476" s="1228"/>
      <c r="AM476" s="1228"/>
      <c r="AN476" s="1228"/>
      <c r="AO476" s="1228"/>
      <c r="AP476" s="1228"/>
      <c r="AQ476" s="1228"/>
      <c r="AR476" s="1228"/>
      <c r="AS476" s="1228"/>
      <c r="AT476" s="1228"/>
      <c r="AU476" s="1228"/>
      <c r="AV476" s="1228"/>
    </row>
    <row r="477" spans="1:48">
      <c r="A477" s="1228"/>
      <c r="B477" s="1237"/>
      <c r="C477" s="1237"/>
      <c r="D477" s="1228"/>
      <c r="E477" s="1237"/>
      <c r="F477" s="1228"/>
      <c r="K477" s="1237"/>
      <c r="L477" s="1237"/>
      <c r="M477" s="1228"/>
      <c r="N477" s="1228"/>
      <c r="O477" s="1228"/>
      <c r="P477" s="1228"/>
      <c r="Q477" s="1228"/>
      <c r="R477" s="1228"/>
      <c r="S477" s="1228"/>
      <c r="T477" s="1228"/>
      <c r="U477" s="1228"/>
      <c r="V477" s="1228"/>
      <c r="W477" s="1228"/>
      <c r="X477" s="1228"/>
      <c r="Y477" s="1228"/>
      <c r="Z477" s="1228"/>
      <c r="AA477" s="1228"/>
      <c r="AB477" s="1228"/>
      <c r="AC477" s="1228"/>
      <c r="AD477" s="1228"/>
      <c r="AE477" s="1228"/>
      <c r="AF477" s="1228"/>
      <c r="AG477" s="1228"/>
      <c r="AH477" s="1228"/>
      <c r="AI477" s="1228"/>
      <c r="AJ477" s="1228"/>
      <c r="AK477" s="1228"/>
      <c r="AL477" s="1228"/>
      <c r="AM477" s="1228"/>
      <c r="AN477" s="1228"/>
      <c r="AO477" s="1228"/>
      <c r="AP477" s="1228"/>
      <c r="AQ477" s="1228"/>
      <c r="AR477" s="1228"/>
      <c r="AS477" s="1228"/>
      <c r="AT477" s="1228"/>
      <c r="AU477" s="1228"/>
      <c r="AV477" s="1228"/>
    </row>
    <row r="478" spans="1:48">
      <c r="A478" s="1228"/>
      <c r="B478" s="1237"/>
      <c r="C478" s="1237"/>
      <c r="D478" s="1228"/>
      <c r="E478" s="1237"/>
      <c r="F478" s="1228"/>
      <c r="K478" s="1237"/>
      <c r="L478" s="1237"/>
      <c r="M478" s="1228"/>
      <c r="N478" s="1228"/>
      <c r="O478" s="1228"/>
      <c r="P478" s="1228"/>
      <c r="Q478" s="1228"/>
      <c r="R478" s="1228"/>
      <c r="S478" s="1228"/>
      <c r="T478" s="1228"/>
      <c r="U478" s="1228"/>
      <c r="V478" s="1228"/>
      <c r="W478" s="1228"/>
      <c r="X478" s="1228"/>
      <c r="Y478" s="1228"/>
      <c r="Z478" s="1228"/>
      <c r="AA478" s="1228"/>
      <c r="AB478" s="1228"/>
      <c r="AC478" s="1228"/>
      <c r="AD478" s="1228"/>
      <c r="AE478" s="1228"/>
      <c r="AF478" s="1228"/>
      <c r="AG478" s="1228"/>
      <c r="AH478" s="1228"/>
      <c r="AI478" s="1228"/>
      <c r="AJ478" s="1228"/>
      <c r="AK478" s="1228"/>
      <c r="AL478" s="1228"/>
      <c r="AM478" s="1228"/>
      <c r="AN478" s="1228"/>
      <c r="AO478" s="1228"/>
      <c r="AP478" s="1228"/>
      <c r="AQ478" s="1228"/>
      <c r="AR478" s="1228"/>
      <c r="AS478" s="1228"/>
      <c r="AT478" s="1228"/>
      <c r="AU478" s="1228"/>
      <c r="AV478" s="1228"/>
    </row>
    <row r="479" spans="1:48">
      <c r="A479" s="1228"/>
      <c r="B479" s="1237"/>
      <c r="C479" s="1237"/>
      <c r="D479" s="1228"/>
      <c r="E479" s="1237"/>
      <c r="F479" s="1228"/>
      <c r="K479" s="1237"/>
      <c r="L479" s="1237"/>
      <c r="M479" s="1228"/>
      <c r="N479" s="1228"/>
      <c r="O479" s="1228"/>
      <c r="P479" s="1228"/>
      <c r="Q479" s="1228"/>
      <c r="R479" s="1228"/>
      <c r="S479" s="1228"/>
      <c r="T479" s="1228"/>
      <c r="U479" s="1228"/>
      <c r="V479" s="1228"/>
      <c r="W479" s="1228"/>
      <c r="X479" s="1228"/>
      <c r="Y479" s="1228"/>
      <c r="Z479" s="1228"/>
      <c r="AA479" s="1228"/>
      <c r="AB479" s="1228"/>
      <c r="AC479" s="1228"/>
      <c r="AD479" s="1228"/>
      <c r="AE479" s="1228"/>
      <c r="AF479" s="1228"/>
      <c r="AG479" s="1228"/>
      <c r="AH479" s="1228"/>
      <c r="AI479" s="1228"/>
      <c r="AJ479" s="1228"/>
      <c r="AK479" s="1228"/>
      <c r="AL479" s="1228"/>
      <c r="AM479" s="1228"/>
      <c r="AN479" s="1228"/>
      <c r="AO479" s="1228"/>
      <c r="AP479" s="1228"/>
      <c r="AQ479" s="1228"/>
      <c r="AR479" s="1228"/>
      <c r="AS479" s="1228"/>
      <c r="AT479" s="1228"/>
      <c r="AU479" s="1228"/>
      <c r="AV479" s="1228"/>
    </row>
    <row r="480" spans="1:48">
      <c r="A480" s="1228"/>
      <c r="B480" s="1237"/>
      <c r="C480" s="1237"/>
      <c r="D480" s="1228"/>
      <c r="E480" s="1237"/>
      <c r="F480" s="1228"/>
      <c r="K480" s="1237"/>
      <c r="L480" s="1237"/>
      <c r="M480" s="1228"/>
      <c r="N480" s="1228"/>
      <c r="O480" s="1228"/>
      <c r="P480" s="1228"/>
      <c r="Q480" s="1228"/>
      <c r="R480" s="1228"/>
      <c r="S480" s="1228"/>
      <c r="T480" s="1228"/>
      <c r="U480" s="1228"/>
      <c r="V480" s="1228"/>
      <c r="W480" s="1228"/>
      <c r="X480" s="1228"/>
      <c r="Y480" s="1228"/>
      <c r="Z480" s="1228"/>
      <c r="AA480" s="1228"/>
      <c r="AB480" s="1228"/>
      <c r="AC480" s="1228"/>
      <c r="AD480" s="1228"/>
      <c r="AE480" s="1228"/>
      <c r="AF480" s="1228"/>
      <c r="AG480" s="1228"/>
      <c r="AH480" s="1228"/>
      <c r="AI480" s="1228"/>
      <c r="AJ480" s="1228"/>
      <c r="AK480" s="1228"/>
      <c r="AL480" s="1228"/>
      <c r="AM480" s="1228"/>
      <c r="AN480" s="1228"/>
      <c r="AO480" s="1228"/>
      <c r="AP480" s="1228"/>
      <c r="AQ480" s="1228"/>
      <c r="AR480" s="1228"/>
      <c r="AS480" s="1228"/>
      <c r="AT480" s="1228"/>
      <c r="AU480" s="1228"/>
      <c r="AV480" s="1228"/>
    </row>
    <row r="481" spans="1:48">
      <c r="A481" s="1228"/>
      <c r="B481" s="1237"/>
      <c r="C481" s="1237"/>
      <c r="D481" s="1228"/>
      <c r="E481" s="1237"/>
      <c r="F481" s="1228"/>
      <c r="K481" s="1237"/>
      <c r="L481" s="1237"/>
      <c r="M481" s="1228"/>
      <c r="N481" s="1228"/>
      <c r="O481" s="1228"/>
      <c r="P481" s="1228"/>
      <c r="Q481" s="1228"/>
      <c r="R481" s="1228"/>
      <c r="S481" s="1228"/>
      <c r="T481" s="1228"/>
      <c r="U481" s="1228"/>
      <c r="V481" s="1228"/>
      <c r="W481" s="1228"/>
      <c r="X481" s="1228"/>
      <c r="Y481" s="1228"/>
      <c r="Z481" s="1228"/>
      <c r="AA481" s="1228"/>
      <c r="AB481" s="1228"/>
      <c r="AC481" s="1228"/>
      <c r="AD481" s="1228"/>
      <c r="AE481" s="1228"/>
      <c r="AF481" s="1228"/>
      <c r="AG481" s="1228"/>
      <c r="AH481" s="1228"/>
      <c r="AI481" s="1228"/>
      <c r="AJ481" s="1228"/>
      <c r="AK481" s="1228"/>
      <c r="AL481" s="1228"/>
      <c r="AM481" s="1228"/>
      <c r="AN481" s="1228"/>
      <c r="AO481" s="1228"/>
      <c r="AP481" s="1228"/>
      <c r="AQ481" s="1228"/>
      <c r="AR481" s="1228"/>
      <c r="AS481" s="1228"/>
      <c r="AT481" s="1228"/>
      <c r="AU481" s="1228"/>
      <c r="AV481" s="1228"/>
    </row>
    <row r="482" spans="1:48">
      <c r="A482" s="1228"/>
      <c r="B482" s="1237"/>
      <c r="C482" s="1237"/>
      <c r="D482" s="1228"/>
      <c r="E482" s="1237"/>
      <c r="F482" s="1228"/>
      <c r="K482" s="1237"/>
      <c r="L482" s="1237"/>
      <c r="M482" s="1228"/>
      <c r="N482" s="1228"/>
      <c r="O482" s="1228"/>
      <c r="P482" s="1228"/>
      <c r="Q482" s="1228"/>
      <c r="R482" s="1228"/>
      <c r="S482" s="1228"/>
      <c r="T482" s="1228"/>
      <c r="U482" s="1228"/>
      <c r="V482" s="1228"/>
      <c r="W482" s="1228"/>
      <c r="X482" s="1228"/>
      <c r="Y482" s="1228"/>
      <c r="Z482" s="1228"/>
      <c r="AA482" s="1228"/>
      <c r="AB482" s="1228"/>
      <c r="AC482" s="1228"/>
      <c r="AD482" s="1228"/>
      <c r="AE482" s="1228"/>
      <c r="AF482" s="1228"/>
      <c r="AG482" s="1228"/>
      <c r="AH482" s="1228"/>
      <c r="AI482" s="1228"/>
      <c r="AJ482" s="1228"/>
      <c r="AK482" s="1228"/>
      <c r="AL482" s="1228"/>
      <c r="AM482" s="1228"/>
      <c r="AN482" s="1228"/>
      <c r="AO482" s="1228"/>
      <c r="AP482" s="1228"/>
      <c r="AQ482" s="1228"/>
      <c r="AR482" s="1228"/>
      <c r="AS482" s="1228"/>
      <c r="AT482" s="1228"/>
      <c r="AU482" s="1228"/>
      <c r="AV482" s="1228"/>
    </row>
    <row r="483" spans="1:48">
      <c r="A483" s="1228"/>
      <c r="B483" s="1237"/>
      <c r="C483" s="1237"/>
      <c r="D483" s="1228"/>
      <c r="E483" s="1237"/>
      <c r="F483" s="1228"/>
      <c r="K483" s="1237"/>
      <c r="L483" s="1237"/>
      <c r="M483" s="1228"/>
      <c r="N483" s="1228"/>
      <c r="O483" s="1228"/>
      <c r="P483" s="1228"/>
      <c r="Q483" s="1228"/>
      <c r="R483" s="1228"/>
      <c r="S483" s="1228"/>
      <c r="T483" s="1228"/>
      <c r="U483" s="1228"/>
      <c r="V483" s="1228"/>
      <c r="W483" s="1228"/>
      <c r="X483" s="1228"/>
      <c r="Y483" s="1228"/>
      <c r="Z483" s="1228"/>
      <c r="AA483" s="1228"/>
      <c r="AB483" s="1228"/>
      <c r="AC483" s="1228"/>
      <c r="AD483" s="1228"/>
      <c r="AE483" s="1228"/>
      <c r="AF483" s="1228"/>
      <c r="AG483" s="1228"/>
      <c r="AH483" s="1228"/>
      <c r="AI483" s="1228"/>
      <c r="AJ483" s="1228"/>
      <c r="AK483" s="1228"/>
      <c r="AL483" s="1228"/>
      <c r="AM483" s="1228"/>
      <c r="AN483" s="1228"/>
      <c r="AO483" s="1228"/>
      <c r="AP483" s="1228"/>
      <c r="AQ483" s="1228"/>
      <c r="AR483" s="1228"/>
      <c r="AS483" s="1228"/>
      <c r="AT483" s="1228"/>
      <c r="AU483" s="1228"/>
      <c r="AV483" s="1228"/>
    </row>
    <row r="484" spans="1:48">
      <c r="A484" s="1228"/>
      <c r="B484" s="1237"/>
      <c r="C484" s="1237"/>
      <c r="D484" s="1228"/>
      <c r="E484" s="1237"/>
      <c r="F484" s="1228"/>
      <c r="K484" s="1237"/>
      <c r="L484" s="1237"/>
      <c r="M484" s="1228"/>
      <c r="N484" s="1228"/>
      <c r="O484" s="1228"/>
      <c r="P484" s="1228"/>
      <c r="Q484" s="1228"/>
      <c r="R484" s="1228"/>
      <c r="S484" s="1228"/>
      <c r="T484" s="1228"/>
      <c r="U484" s="1228"/>
      <c r="V484" s="1228"/>
      <c r="W484" s="1228"/>
      <c r="X484" s="1228"/>
      <c r="Y484" s="1228"/>
      <c r="Z484" s="1228"/>
      <c r="AA484" s="1228"/>
      <c r="AB484" s="1228"/>
      <c r="AC484" s="1228"/>
      <c r="AD484" s="1228"/>
      <c r="AE484" s="1228"/>
      <c r="AF484" s="1228"/>
      <c r="AG484" s="1228"/>
      <c r="AH484" s="1228"/>
      <c r="AI484" s="1228"/>
      <c r="AJ484" s="1228"/>
      <c r="AK484" s="1228"/>
      <c r="AL484" s="1228"/>
      <c r="AM484" s="1228"/>
      <c r="AN484" s="1228"/>
      <c r="AO484" s="1228"/>
      <c r="AP484" s="1228"/>
      <c r="AQ484" s="1228"/>
      <c r="AR484" s="1228"/>
      <c r="AS484" s="1228"/>
      <c r="AT484" s="1228"/>
      <c r="AU484" s="1228"/>
      <c r="AV484" s="1228"/>
    </row>
    <row r="485" spans="1:48">
      <c r="A485" s="1228"/>
      <c r="B485" s="1237"/>
      <c r="C485" s="1237"/>
      <c r="D485" s="1228"/>
      <c r="E485" s="1237"/>
      <c r="F485" s="1228"/>
      <c r="K485" s="1237"/>
      <c r="L485" s="1237"/>
      <c r="M485" s="1228"/>
      <c r="N485" s="1228"/>
      <c r="O485" s="1228"/>
      <c r="P485" s="1228"/>
      <c r="Q485" s="1228"/>
      <c r="R485" s="1228"/>
      <c r="S485" s="1228"/>
      <c r="T485" s="1228"/>
      <c r="U485" s="1228"/>
      <c r="V485" s="1228"/>
      <c r="W485" s="1228"/>
      <c r="X485" s="1228"/>
      <c r="Y485" s="1228"/>
      <c r="Z485" s="1228"/>
      <c r="AA485" s="1228"/>
      <c r="AB485" s="1228"/>
      <c r="AC485" s="1228"/>
      <c r="AD485" s="1228"/>
      <c r="AE485" s="1228"/>
      <c r="AF485" s="1228"/>
      <c r="AG485" s="1228"/>
      <c r="AH485" s="1228"/>
      <c r="AI485" s="1228"/>
      <c r="AJ485" s="1228"/>
      <c r="AK485" s="1228"/>
      <c r="AL485" s="1228"/>
      <c r="AM485" s="1228"/>
      <c r="AN485" s="1228"/>
      <c r="AO485" s="1228"/>
      <c r="AP485" s="1228"/>
      <c r="AQ485" s="1228"/>
      <c r="AR485" s="1228"/>
      <c r="AS485" s="1228"/>
      <c r="AT485" s="1228"/>
      <c r="AU485" s="1228"/>
      <c r="AV485" s="1228"/>
    </row>
    <row r="486" spans="1:48">
      <c r="A486" s="1228"/>
      <c r="B486" s="1237"/>
      <c r="C486" s="1237"/>
      <c r="D486" s="1228"/>
      <c r="E486" s="1237"/>
      <c r="F486" s="1228"/>
      <c r="K486" s="1237"/>
      <c r="L486" s="1237"/>
      <c r="M486" s="1228"/>
      <c r="N486" s="1228"/>
      <c r="O486" s="1228"/>
      <c r="P486" s="1228"/>
      <c r="Q486" s="1228"/>
      <c r="R486" s="1228"/>
      <c r="S486" s="1228"/>
      <c r="T486" s="1228"/>
      <c r="U486" s="1228"/>
      <c r="V486" s="1228"/>
      <c r="W486" s="1228"/>
      <c r="X486" s="1228"/>
      <c r="Y486" s="1228"/>
      <c r="Z486" s="1228"/>
      <c r="AA486" s="1228"/>
      <c r="AB486" s="1228"/>
      <c r="AC486" s="1228"/>
      <c r="AD486" s="1228"/>
      <c r="AE486" s="1228"/>
      <c r="AF486" s="1228"/>
      <c r="AG486" s="1228"/>
      <c r="AH486" s="1228"/>
      <c r="AI486" s="1228"/>
      <c r="AJ486" s="1228"/>
      <c r="AK486" s="1228"/>
      <c r="AL486" s="1228"/>
      <c r="AM486" s="1228"/>
      <c r="AN486" s="1228"/>
      <c r="AO486" s="1228"/>
      <c r="AP486" s="1228"/>
      <c r="AQ486" s="1228"/>
      <c r="AR486" s="1228"/>
      <c r="AS486" s="1228"/>
      <c r="AT486" s="1228"/>
      <c r="AU486" s="1228"/>
      <c r="AV486" s="1228"/>
    </row>
    <row r="487" spans="1:48">
      <c r="A487" s="1228"/>
      <c r="B487" s="1237"/>
      <c r="C487" s="1237"/>
      <c r="D487" s="1228"/>
      <c r="E487" s="1237"/>
      <c r="F487" s="1228"/>
      <c r="K487" s="1237"/>
      <c r="L487" s="1237"/>
      <c r="M487" s="1228"/>
      <c r="N487" s="1228"/>
      <c r="O487" s="1228"/>
      <c r="P487" s="1228"/>
      <c r="Q487" s="1228"/>
      <c r="R487" s="1228"/>
      <c r="S487" s="1228"/>
      <c r="T487" s="1228"/>
      <c r="U487" s="1228"/>
      <c r="V487" s="1228"/>
      <c r="W487" s="1228"/>
      <c r="X487" s="1228"/>
      <c r="Y487" s="1228"/>
      <c r="Z487" s="1228"/>
      <c r="AA487" s="1228"/>
      <c r="AB487" s="1228"/>
      <c r="AC487" s="1228"/>
      <c r="AD487" s="1228"/>
      <c r="AE487" s="1228"/>
      <c r="AF487" s="1228"/>
      <c r="AG487" s="1228"/>
      <c r="AH487" s="1228"/>
      <c r="AI487" s="1228"/>
      <c r="AJ487" s="1228"/>
      <c r="AK487" s="1228"/>
      <c r="AL487" s="1228"/>
      <c r="AM487" s="1228"/>
      <c r="AN487" s="1228"/>
      <c r="AO487" s="1228"/>
      <c r="AP487" s="1228"/>
      <c r="AQ487" s="1228"/>
      <c r="AR487" s="1228"/>
      <c r="AS487" s="1228"/>
      <c r="AT487" s="1228"/>
      <c r="AU487" s="1228"/>
      <c r="AV487" s="1228"/>
    </row>
    <row r="488" spans="1:48">
      <c r="A488" s="1228"/>
      <c r="B488" s="1237"/>
      <c r="C488" s="1237"/>
      <c r="D488" s="1228"/>
      <c r="E488" s="1237"/>
      <c r="F488" s="1228"/>
      <c r="K488" s="1237"/>
      <c r="L488" s="1237"/>
      <c r="M488" s="1228"/>
      <c r="N488" s="1228"/>
      <c r="O488" s="1228"/>
      <c r="P488" s="1228"/>
      <c r="Q488" s="1228"/>
      <c r="R488" s="1228"/>
      <c r="S488" s="1228"/>
      <c r="T488" s="1228"/>
      <c r="U488" s="1228"/>
      <c r="V488" s="1228"/>
      <c r="W488" s="1228"/>
      <c r="X488" s="1228"/>
      <c r="Y488" s="1228"/>
      <c r="Z488" s="1228"/>
      <c r="AA488" s="1228"/>
      <c r="AB488" s="1228"/>
      <c r="AC488" s="1228"/>
      <c r="AD488" s="1228"/>
      <c r="AE488" s="1228"/>
      <c r="AF488" s="1228"/>
      <c r="AG488" s="1228"/>
      <c r="AH488" s="1228"/>
      <c r="AI488" s="1228"/>
      <c r="AJ488" s="1228"/>
      <c r="AK488" s="1228"/>
      <c r="AL488" s="1228"/>
      <c r="AM488" s="1228"/>
      <c r="AN488" s="1228"/>
      <c r="AO488" s="1228"/>
      <c r="AP488" s="1228"/>
      <c r="AQ488" s="1228"/>
      <c r="AR488" s="1228"/>
      <c r="AS488" s="1228"/>
      <c r="AT488" s="1228"/>
      <c r="AU488" s="1228"/>
      <c r="AV488" s="1228"/>
    </row>
    <row r="489" spans="1:48">
      <c r="A489" s="1228"/>
      <c r="B489" s="1237"/>
      <c r="C489" s="1237"/>
      <c r="D489" s="1228"/>
      <c r="E489" s="1237"/>
      <c r="F489" s="1228"/>
      <c r="K489" s="1237"/>
      <c r="L489" s="1237"/>
      <c r="M489" s="1228"/>
      <c r="N489" s="1228"/>
      <c r="O489" s="1228"/>
      <c r="P489" s="1228"/>
      <c r="Q489" s="1228"/>
      <c r="R489" s="1228"/>
      <c r="S489" s="1228"/>
      <c r="T489" s="1228"/>
      <c r="U489" s="1228"/>
      <c r="V489" s="1228"/>
      <c r="W489" s="1228"/>
      <c r="X489" s="1228"/>
      <c r="Y489" s="1228"/>
      <c r="Z489" s="1228"/>
      <c r="AA489" s="1228"/>
      <c r="AB489" s="1228"/>
      <c r="AC489" s="1228"/>
      <c r="AD489" s="1228"/>
      <c r="AE489" s="1228"/>
      <c r="AF489" s="1228"/>
      <c r="AG489" s="1228"/>
      <c r="AH489" s="1228"/>
      <c r="AI489" s="1228"/>
      <c r="AJ489" s="1228"/>
      <c r="AK489" s="1228"/>
      <c r="AL489" s="1228"/>
      <c r="AM489" s="1228"/>
      <c r="AN489" s="1228"/>
      <c r="AO489" s="1228"/>
      <c r="AP489" s="1228"/>
      <c r="AQ489" s="1228"/>
      <c r="AR489" s="1228"/>
      <c r="AS489" s="1228"/>
      <c r="AT489" s="1228"/>
      <c r="AU489" s="1228"/>
      <c r="AV489" s="1228"/>
    </row>
    <row r="490" spans="1:48">
      <c r="A490" s="1228"/>
      <c r="B490" s="1237"/>
      <c r="C490" s="1237"/>
      <c r="D490" s="1228"/>
      <c r="E490" s="1237"/>
      <c r="F490" s="1228"/>
      <c r="K490" s="1237"/>
      <c r="L490" s="1237"/>
      <c r="M490" s="1228"/>
      <c r="N490" s="1228"/>
      <c r="O490" s="1228"/>
      <c r="P490" s="1228"/>
      <c r="Q490" s="1228"/>
      <c r="R490" s="1228"/>
      <c r="S490" s="1228"/>
      <c r="T490" s="1228"/>
      <c r="U490" s="1228"/>
      <c r="V490" s="1228"/>
      <c r="W490" s="1228"/>
      <c r="X490" s="1228"/>
      <c r="Y490" s="1228"/>
      <c r="Z490" s="1228"/>
      <c r="AA490" s="1228"/>
      <c r="AB490" s="1228"/>
      <c r="AC490" s="1228"/>
      <c r="AD490" s="1228"/>
      <c r="AE490" s="1228"/>
      <c r="AF490" s="1228"/>
      <c r="AG490" s="1228"/>
      <c r="AH490" s="1228"/>
      <c r="AI490" s="1228"/>
      <c r="AJ490" s="1228"/>
      <c r="AK490" s="1228"/>
      <c r="AL490" s="1228"/>
      <c r="AM490" s="1228"/>
      <c r="AN490" s="1228"/>
      <c r="AO490" s="1228"/>
      <c r="AP490" s="1228"/>
      <c r="AQ490" s="1228"/>
      <c r="AR490" s="1228"/>
      <c r="AS490" s="1228"/>
      <c r="AT490" s="1228"/>
      <c r="AU490" s="1228"/>
      <c r="AV490" s="1228"/>
    </row>
    <row r="491" spans="1:48">
      <c r="A491" s="1228"/>
      <c r="B491" s="1237"/>
      <c r="C491" s="1237"/>
      <c r="D491" s="1228"/>
      <c r="E491" s="1237"/>
      <c r="F491" s="1228"/>
      <c r="K491" s="1237"/>
      <c r="L491" s="1237"/>
      <c r="M491" s="1228"/>
      <c r="N491" s="1228"/>
      <c r="O491" s="1228"/>
      <c r="P491" s="1228"/>
      <c r="Q491" s="1228"/>
      <c r="R491" s="1228"/>
      <c r="S491" s="1228"/>
      <c r="T491" s="1228"/>
      <c r="U491" s="1228"/>
      <c r="V491" s="1228"/>
      <c r="W491" s="1228"/>
      <c r="X491" s="1228"/>
      <c r="Y491" s="1228"/>
      <c r="Z491" s="1228"/>
      <c r="AA491" s="1228"/>
      <c r="AB491" s="1228"/>
      <c r="AC491" s="1228"/>
      <c r="AD491" s="1228"/>
      <c r="AE491" s="1228"/>
      <c r="AF491" s="1228"/>
      <c r="AG491" s="1228"/>
      <c r="AH491" s="1228"/>
      <c r="AI491" s="1228"/>
      <c r="AJ491" s="1228"/>
      <c r="AK491" s="1228"/>
      <c r="AL491" s="1228"/>
      <c r="AM491" s="1228"/>
      <c r="AN491" s="1228"/>
      <c r="AO491" s="1228"/>
      <c r="AP491" s="1228"/>
      <c r="AQ491" s="1228"/>
      <c r="AR491" s="1228"/>
      <c r="AS491" s="1228"/>
      <c r="AT491" s="1228"/>
      <c r="AU491" s="1228"/>
      <c r="AV491" s="1228"/>
    </row>
    <row r="492" spans="1:48">
      <c r="A492" s="1228"/>
      <c r="B492" s="1237"/>
      <c r="C492" s="1237"/>
      <c r="D492" s="1228"/>
      <c r="E492" s="1237"/>
      <c r="F492" s="1228"/>
      <c r="K492" s="1237"/>
      <c r="L492" s="1237"/>
      <c r="M492" s="1228"/>
      <c r="N492" s="1228"/>
      <c r="O492" s="1228"/>
      <c r="P492" s="1228"/>
      <c r="Q492" s="1228"/>
      <c r="R492" s="1228"/>
      <c r="S492" s="1228"/>
      <c r="T492" s="1228"/>
      <c r="U492" s="1228"/>
      <c r="V492" s="1228"/>
      <c r="W492" s="1228"/>
      <c r="X492" s="1228"/>
      <c r="Y492" s="1228"/>
      <c r="Z492" s="1228"/>
      <c r="AA492" s="1228"/>
      <c r="AB492" s="1228"/>
      <c r="AC492" s="1228"/>
      <c r="AD492" s="1228"/>
      <c r="AE492" s="1228"/>
      <c r="AF492" s="1228"/>
      <c r="AG492" s="1228"/>
      <c r="AH492" s="1228"/>
      <c r="AI492" s="1228"/>
      <c r="AJ492" s="1228"/>
      <c r="AK492" s="1228"/>
      <c r="AL492" s="1228"/>
      <c r="AM492" s="1228"/>
      <c r="AN492" s="1228"/>
      <c r="AO492" s="1228"/>
      <c r="AP492" s="1228"/>
      <c r="AQ492" s="1228"/>
      <c r="AR492" s="1228"/>
      <c r="AS492" s="1228"/>
      <c r="AT492" s="1228"/>
      <c r="AU492" s="1228"/>
      <c r="AV492" s="1228"/>
    </row>
    <row r="493" spans="1:48">
      <c r="A493" s="1228"/>
      <c r="B493" s="1237"/>
      <c r="C493" s="1237"/>
      <c r="D493" s="1228"/>
      <c r="E493" s="1237"/>
      <c r="F493" s="1228"/>
      <c r="K493" s="1237"/>
      <c r="L493" s="1237"/>
      <c r="M493" s="1228"/>
      <c r="N493" s="1228"/>
      <c r="O493" s="1228"/>
      <c r="P493" s="1228"/>
      <c r="Q493" s="1228"/>
      <c r="R493" s="1228"/>
      <c r="S493" s="1228"/>
      <c r="T493" s="1228"/>
      <c r="U493" s="1228"/>
      <c r="V493" s="1228"/>
      <c r="W493" s="1228"/>
      <c r="X493" s="1228"/>
      <c r="Y493" s="1228"/>
      <c r="Z493" s="1228"/>
      <c r="AA493" s="1228"/>
      <c r="AB493" s="1228"/>
      <c r="AC493" s="1228"/>
      <c r="AD493" s="1228"/>
      <c r="AE493" s="1228"/>
      <c r="AF493" s="1228"/>
      <c r="AG493" s="1228"/>
      <c r="AH493" s="1228"/>
      <c r="AI493" s="1228"/>
      <c r="AJ493" s="1228"/>
      <c r="AK493" s="1228"/>
      <c r="AL493" s="1228"/>
      <c r="AM493" s="1228"/>
      <c r="AN493" s="1228"/>
      <c r="AO493" s="1228"/>
      <c r="AP493" s="1228"/>
      <c r="AQ493" s="1228"/>
      <c r="AR493" s="1228"/>
      <c r="AS493" s="1228"/>
      <c r="AT493" s="1228"/>
      <c r="AU493" s="1228"/>
      <c r="AV493" s="1228"/>
    </row>
    <row r="494" spans="1:48">
      <c r="A494" s="1228"/>
      <c r="B494" s="1237"/>
      <c r="C494" s="1237"/>
      <c r="D494" s="1228"/>
      <c r="E494" s="1237"/>
      <c r="F494" s="1228"/>
      <c r="K494" s="1237"/>
      <c r="L494" s="1237"/>
      <c r="M494" s="1228"/>
      <c r="N494" s="1228"/>
      <c r="O494" s="1228"/>
      <c r="P494" s="1228"/>
      <c r="Q494" s="1228"/>
      <c r="R494" s="1228"/>
      <c r="S494" s="1228"/>
      <c r="T494" s="1228"/>
      <c r="U494" s="1228"/>
      <c r="V494" s="1228"/>
      <c r="W494" s="1228"/>
      <c r="X494" s="1228"/>
      <c r="Y494" s="1228"/>
      <c r="Z494" s="1228"/>
      <c r="AA494" s="1228"/>
      <c r="AB494" s="1228"/>
      <c r="AC494" s="1228"/>
      <c r="AD494" s="1228"/>
      <c r="AE494" s="1228"/>
      <c r="AF494" s="1228"/>
      <c r="AG494" s="1228"/>
      <c r="AH494" s="1228"/>
      <c r="AI494" s="1228"/>
      <c r="AJ494" s="1228"/>
      <c r="AK494" s="1228"/>
      <c r="AL494" s="1228"/>
      <c r="AM494" s="1228"/>
      <c r="AN494" s="1228"/>
      <c r="AO494" s="1228"/>
      <c r="AP494" s="1228"/>
      <c r="AQ494" s="1228"/>
      <c r="AR494" s="1228"/>
      <c r="AS494" s="1228"/>
      <c r="AT494" s="1228"/>
      <c r="AU494" s="1228"/>
      <c r="AV494" s="1228"/>
    </row>
    <row r="495" spans="1:48">
      <c r="A495" s="1228"/>
      <c r="B495" s="1237"/>
      <c r="C495" s="1237"/>
      <c r="D495" s="1228"/>
      <c r="E495" s="1237"/>
      <c r="F495" s="1228"/>
      <c r="K495" s="1237"/>
      <c r="L495" s="1237"/>
      <c r="M495" s="1228"/>
      <c r="N495" s="1228"/>
      <c r="O495" s="1228"/>
      <c r="P495" s="1228"/>
      <c r="Q495" s="1228"/>
      <c r="R495" s="1228"/>
      <c r="S495" s="1228"/>
      <c r="T495" s="1228"/>
      <c r="U495" s="1228"/>
      <c r="V495" s="1228"/>
      <c r="W495" s="1228"/>
      <c r="X495" s="1228"/>
      <c r="Y495" s="1228"/>
      <c r="Z495" s="1228"/>
      <c r="AA495" s="1228"/>
      <c r="AB495" s="1228"/>
      <c r="AC495" s="1228"/>
      <c r="AD495" s="1228"/>
      <c r="AE495" s="1228"/>
      <c r="AF495" s="1228"/>
      <c r="AG495" s="1228"/>
      <c r="AH495" s="1228"/>
      <c r="AI495" s="1228"/>
      <c r="AJ495" s="1228"/>
      <c r="AK495" s="1228"/>
      <c r="AL495" s="1228"/>
      <c r="AM495" s="1228"/>
      <c r="AN495" s="1228"/>
      <c r="AO495" s="1228"/>
      <c r="AP495" s="1228"/>
      <c r="AQ495" s="1228"/>
      <c r="AR495" s="1228"/>
      <c r="AS495" s="1228"/>
      <c r="AT495" s="1228"/>
      <c r="AU495" s="1228"/>
      <c r="AV495" s="1228"/>
    </row>
    <row r="496" spans="1:48">
      <c r="A496" s="1228"/>
      <c r="B496" s="1237"/>
      <c r="C496" s="1237"/>
      <c r="D496" s="1228"/>
      <c r="E496" s="1237"/>
      <c r="F496" s="1228"/>
      <c r="K496" s="1237"/>
      <c r="L496" s="1237"/>
      <c r="M496" s="1228"/>
      <c r="N496" s="1228"/>
      <c r="O496" s="1228"/>
      <c r="P496" s="1228"/>
      <c r="Q496" s="1228"/>
      <c r="R496" s="1228"/>
      <c r="S496" s="1228"/>
      <c r="T496" s="1228"/>
      <c r="U496" s="1228"/>
      <c r="V496" s="1228"/>
      <c r="W496" s="1228"/>
      <c r="X496" s="1228"/>
      <c r="Y496" s="1228"/>
      <c r="Z496" s="1228"/>
      <c r="AA496" s="1228"/>
      <c r="AB496" s="1228"/>
      <c r="AC496" s="1228"/>
      <c r="AD496" s="1228"/>
      <c r="AE496" s="1228"/>
      <c r="AF496" s="1228"/>
      <c r="AG496" s="1228"/>
      <c r="AH496" s="1228"/>
      <c r="AI496" s="1228"/>
      <c r="AJ496" s="1228"/>
      <c r="AK496" s="1228"/>
      <c r="AL496" s="1228"/>
      <c r="AM496" s="1228"/>
      <c r="AN496" s="1228"/>
      <c r="AO496" s="1228"/>
      <c r="AP496" s="1228"/>
      <c r="AQ496" s="1228"/>
      <c r="AR496" s="1228"/>
      <c r="AS496" s="1228"/>
      <c r="AT496" s="1228"/>
      <c r="AU496" s="1228"/>
      <c r="AV496" s="1228"/>
    </row>
    <row r="497" spans="1:48">
      <c r="A497" s="1228"/>
      <c r="B497" s="1237"/>
      <c r="C497" s="1237"/>
      <c r="D497" s="1228"/>
      <c r="E497" s="1237"/>
      <c r="F497" s="1228"/>
      <c r="K497" s="1237"/>
      <c r="L497" s="1237"/>
      <c r="M497" s="1228"/>
      <c r="N497" s="1228"/>
      <c r="O497" s="1228"/>
      <c r="P497" s="1228"/>
      <c r="Q497" s="1228"/>
      <c r="R497" s="1228"/>
      <c r="S497" s="1228"/>
      <c r="T497" s="1228"/>
      <c r="U497" s="1228"/>
      <c r="V497" s="1228"/>
      <c r="W497" s="1228"/>
      <c r="X497" s="1228"/>
      <c r="Y497" s="1228"/>
      <c r="Z497" s="1228"/>
      <c r="AA497" s="1228"/>
      <c r="AB497" s="1228"/>
      <c r="AC497" s="1228"/>
      <c r="AD497" s="1228"/>
      <c r="AE497" s="1228"/>
      <c r="AF497" s="1228"/>
      <c r="AG497" s="1228"/>
      <c r="AH497" s="1228"/>
      <c r="AI497" s="1228"/>
      <c r="AJ497" s="1228"/>
      <c r="AK497" s="1228"/>
      <c r="AL497" s="1228"/>
      <c r="AM497" s="1228"/>
      <c r="AN497" s="1228"/>
      <c r="AO497" s="1228"/>
      <c r="AP497" s="1228"/>
      <c r="AQ497" s="1228"/>
      <c r="AR497" s="1228"/>
      <c r="AS497" s="1228"/>
      <c r="AT497" s="1228"/>
      <c r="AU497" s="1228"/>
      <c r="AV497" s="1228"/>
    </row>
    <row r="498" spans="1:48">
      <c r="A498" s="1228"/>
      <c r="B498" s="1237"/>
      <c r="C498" s="1237"/>
      <c r="D498" s="1228"/>
      <c r="E498" s="1237"/>
      <c r="F498" s="1228"/>
      <c r="K498" s="1237"/>
      <c r="L498" s="1237"/>
      <c r="M498" s="1228"/>
      <c r="N498" s="1228"/>
      <c r="O498" s="1228"/>
      <c r="P498" s="1228"/>
      <c r="Q498" s="1228"/>
      <c r="R498" s="1228"/>
      <c r="S498" s="1228"/>
      <c r="T498" s="1228"/>
      <c r="U498" s="1228"/>
      <c r="V498" s="1228"/>
      <c r="W498" s="1228"/>
      <c r="X498" s="1228"/>
      <c r="Y498" s="1228"/>
      <c r="Z498" s="1228"/>
      <c r="AA498" s="1228"/>
      <c r="AB498" s="1228"/>
      <c r="AC498" s="1228"/>
      <c r="AD498" s="1228"/>
      <c r="AE498" s="1228"/>
      <c r="AF498" s="1228"/>
      <c r="AG498" s="1228"/>
      <c r="AH498" s="1228"/>
      <c r="AI498" s="1228"/>
      <c r="AJ498" s="1228"/>
      <c r="AK498" s="1228"/>
      <c r="AL498" s="1228"/>
      <c r="AM498" s="1228"/>
      <c r="AN498" s="1228"/>
      <c r="AO498" s="1228"/>
      <c r="AP498" s="1228"/>
      <c r="AQ498" s="1228"/>
      <c r="AR498" s="1228"/>
      <c r="AS498" s="1228"/>
      <c r="AT498" s="1228"/>
      <c r="AU498" s="1228"/>
      <c r="AV498" s="1228"/>
    </row>
    <row r="499" spans="1:48">
      <c r="A499" s="1228"/>
      <c r="B499" s="1237"/>
      <c r="C499" s="1237"/>
      <c r="D499" s="1228"/>
      <c r="E499" s="1237"/>
      <c r="F499" s="1228"/>
      <c r="K499" s="1237"/>
      <c r="L499" s="1237"/>
      <c r="M499" s="1228"/>
      <c r="N499" s="1228"/>
      <c r="O499" s="1228"/>
      <c r="P499" s="1228"/>
      <c r="Q499" s="1228"/>
      <c r="R499" s="1228"/>
      <c r="S499" s="1228"/>
      <c r="T499" s="1228"/>
      <c r="U499" s="1228"/>
      <c r="V499" s="1228"/>
      <c r="W499" s="1228"/>
      <c r="X499" s="1228"/>
      <c r="Y499" s="1228"/>
      <c r="Z499" s="1228"/>
      <c r="AA499" s="1228"/>
      <c r="AB499" s="1228"/>
      <c r="AC499" s="1228"/>
      <c r="AD499" s="1228"/>
      <c r="AE499" s="1228"/>
      <c r="AF499" s="1228"/>
      <c r="AG499" s="1228"/>
      <c r="AH499" s="1228"/>
      <c r="AI499" s="1228"/>
      <c r="AJ499" s="1228"/>
      <c r="AK499" s="1228"/>
      <c r="AL499" s="1228"/>
      <c r="AM499" s="1228"/>
      <c r="AN499" s="1228"/>
      <c r="AO499" s="1228"/>
      <c r="AP499" s="1228"/>
      <c r="AQ499" s="1228"/>
      <c r="AR499" s="1228"/>
      <c r="AS499" s="1228"/>
      <c r="AT499" s="1228"/>
      <c r="AU499" s="1228"/>
      <c r="AV499" s="1228"/>
    </row>
    <row r="500" spans="1:48">
      <c r="A500" s="1228"/>
      <c r="B500" s="1237"/>
      <c r="C500" s="1237"/>
      <c r="D500" s="1228"/>
      <c r="E500" s="1237"/>
      <c r="F500" s="1228"/>
      <c r="K500" s="1237"/>
      <c r="L500" s="1237"/>
      <c r="M500" s="1228"/>
      <c r="N500" s="1228"/>
      <c r="O500" s="1228"/>
      <c r="P500" s="1228"/>
      <c r="Q500" s="1228"/>
      <c r="R500" s="1228"/>
      <c r="S500" s="1228"/>
      <c r="T500" s="1228"/>
      <c r="U500" s="1228"/>
      <c r="V500" s="1228"/>
      <c r="W500" s="1228"/>
      <c r="X500" s="1228"/>
      <c r="Y500" s="1228"/>
      <c r="Z500" s="1228"/>
      <c r="AA500" s="1228"/>
      <c r="AB500" s="1228"/>
      <c r="AC500" s="1228"/>
      <c r="AD500" s="1228"/>
      <c r="AE500" s="1228"/>
      <c r="AF500" s="1228"/>
      <c r="AG500" s="1228"/>
      <c r="AH500" s="1228"/>
      <c r="AI500" s="1228"/>
      <c r="AJ500" s="1228"/>
      <c r="AK500" s="1228"/>
      <c r="AL500" s="1228"/>
      <c r="AM500" s="1228"/>
      <c r="AN500" s="1228"/>
      <c r="AO500" s="1228"/>
      <c r="AP500" s="1228"/>
      <c r="AQ500" s="1228"/>
      <c r="AR500" s="1228"/>
      <c r="AS500" s="1228"/>
      <c r="AT500" s="1228"/>
      <c r="AU500" s="1228"/>
      <c r="AV500" s="1228"/>
    </row>
    <row r="501" spans="1:48">
      <c r="A501" s="1228"/>
      <c r="B501" s="1237"/>
      <c r="C501" s="1237"/>
      <c r="D501" s="1228"/>
      <c r="E501" s="1237"/>
      <c r="F501" s="1228"/>
      <c r="K501" s="1237"/>
      <c r="L501" s="1237"/>
      <c r="M501" s="1228"/>
      <c r="N501" s="1228"/>
      <c r="O501" s="1228"/>
      <c r="P501" s="1228"/>
      <c r="Q501" s="1228"/>
      <c r="R501" s="1228"/>
      <c r="S501" s="1228"/>
      <c r="T501" s="1228"/>
      <c r="U501" s="1228"/>
      <c r="V501" s="1228"/>
      <c r="W501" s="1228"/>
      <c r="X501" s="1228"/>
      <c r="Y501" s="1228"/>
      <c r="Z501" s="1228"/>
      <c r="AA501" s="1228"/>
      <c r="AB501" s="1228"/>
      <c r="AC501" s="1228"/>
      <c r="AD501" s="1228"/>
      <c r="AE501" s="1228"/>
      <c r="AF501" s="1228"/>
      <c r="AG501" s="1228"/>
      <c r="AH501" s="1228"/>
      <c r="AI501" s="1228"/>
      <c r="AJ501" s="1228"/>
      <c r="AK501" s="1228"/>
      <c r="AL501" s="1228"/>
      <c r="AM501" s="1228"/>
      <c r="AN501" s="1228"/>
      <c r="AO501" s="1228"/>
      <c r="AP501" s="1228"/>
      <c r="AQ501" s="1228"/>
      <c r="AR501" s="1228"/>
      <c r="AS501" s="1228"/>
      <c r="AT501" s="1228"/>
      <c r="AU501" s="1228"/>
      <c r="AV501" s="1228"/>
    </row>
    <row r="502" spans="1:48">
      <c r="A502" s="1228"/>
      <c r="B502" s="1237"/>
      <c r="C502" s="1237"/>
      <c r="D502" s="1228"/>
      <c r="E502" s="1237"/>
      <c r="F502" s="1228"/>
      <c r="K502" s="1237"/>
      <c r="L502" s="1237"/>
      <c r="M502" s="1228"/>
      <c r="N502" s="1228"/>
      <c r="O502" s="1228"/>
      <c r="P502" s="1228"/>
      <c r="Q502" s="1228"/>
      <c r="R502" s="1228"/>
      <c r="S502" s="1228"/>
      <c r="T502" s="1228"/>
      <c r="U502" s="1228"/>
      <c r="V502" s="1228"/>
      <c r="W502" s="1228"/>
      <c r="X502" s="1228"/>
      <c r="Y502" s="1228"/>
      <c r="Z502" s="1228"/>
      <c r="AA502" s="1228"/>
      <c r="AB502" s="1228"/>
      <c r="AC502" s="1228"/>
      <c r="AD502" s="1228"/>
      <c r="AE502" s="1228"/>
      <c r="AF502" s="1228"/>
      <c r="AG502" s="1228"/>
      <c r="AH502" s="1228"/>
      <c r="AI502" s="1228"/>
      <c r="AJ502" s="1228"/>
      <c r="AK502" s="1228"/>
      <c r="AL502" s="1228"/>
      <c r="AM502" s="1228"/>
      <c r="AN502" s="1228"/>
      <c r="AO502" s="1228"/>
      <c r="AP502" s="1228"/>
      <c r="AQ502" s="1228"/>
      <c r="AR502" s="1228"/>
      <c r="AS502" s="1228"/>
      <c r="AT502" s="1228"/>
      <c r="AU502" s="1228"/>
      <c r="AV502" s="1228"/>
    </row>
    <row r="503" spans="1:48">
      <c r="A503" s="1228"/>
      <c r="B503" s="1237"/>
      <c r="C503" s="1237"/>
      <c r="D503" s="1228"/>
      <c r="E503" s="1237"/>
      <c r="F503" s="1228"/>
      <c r="K503" s="1237"/>
      <c r="L503" s="1237"/>
      <c r="M503" s="1228"/>
      <c r="N503" s="1228"/>
      <c r="O503" s="1228"/>
      <c r="P503" s="1228"/>
      <c r="Q503" s="1228"/>
      <c r="R503" s="1228"/>
      <c r="S503" s="1228"/>
      <c r="T503" s="1228"/>
      <c r="U503" s="1228"/>
      <c r="V503" s="1228"/>
      <c r="W503" s="1228"/>
      <c r="X503" s="1228"/>
      <c r="Y503" s="1228"/>
      <c r="Z503" s="1228"/>
      <c r="AA503" s="1228"/>
      <c r="AB503" s="1228"/>
      <c r="AC503" s="1228"/>
      <c r="AD503" s="1228"/>
      <c r="AE503" s="1228"/>
      <c r="AF503" s="1228"/>
      <c r="AG503" s="1228"/>
      <c r="AH503" s="1228"/>
      <c r="AI503" s="1228"/>
      <c r="AJ503" s="1228"/>
      <c r="AK503" s="1228"/>
      <c r="AL503" s="1228"/>
      <c r="AM503" s="1228"/>
      <c r="AN503" s="1228"/>
      <c r="AO503" s="1228"/>
      <c r="AP503" s="1228"/>
      <c r="AQ503" s="1228"/>
      <c r="AR503" s="1228"/>
      <c r="AS503" s="1228"/>
      <c r="AT503" s="1228"/>
      <c r="AU503" s="1228"/>
      <c r="AV503" s="1228"/>
    </row>
    <row r="504" spans="1:48">
      <c r="A504" s="1228"/>
      <c r="B504" s="1237"/>
      <c r="C504" s="1237"/>
      <c r="D504" s="1228"/>
      <c r="E504" s="1237"/>
      <c r="F504" s="1228"/>
      <c r="K504" s="1237"/>
      <c r="L504" s="1237"/>
      <c r="M504" s="1228"/>
      <c r="N504" s="1228"/>
      <c r="O504" s="1228"/>
      <c r="P504" s="1228"/>
      <c r="Q504" s="1228"/>
      <c r="R504" s="1228"/>
      <c r="S504" s="1228"/>
      <c r="T504" s="1228"/>
      <c r="U504" s="1228"/>
      <c r="V504" s="1228"/>
      <c r="W504" s="1228"/>
      <c r="X504" s="1228"/>
      <c r="Y504" s="1228"/>
      <c r="Z504" s="1228"/>
      <c r="AA504" s="1228"/>
      <c r="AB504" s="1228"/>
      <c r="AC504" s="1228"/>
      <c r="AD504" s="1228"/>
      <c r="AE504" s="1228"/>
      <c r="AF504" s="1228"/>
      <c r="AG504" s="1228"/>
      <c r="AH504" s="1228"/>
      <c r="AI504" s="1228"/>
      <c r="AJ504" s="1228"/>
      <c r="AK504" s="1228"/>
      <c r="AL504" s="1228"/>
      <c r="AM504" s="1228"/>
      <c r="AN504" s="1228"/>
      <c r="AO504" s="1228"/>
      <c r="AP504" s="1228"/>
      <c r="AQ504" s="1228"/>
      <c r="AR504" s="1228"/>
      <c r="AS504" s="1228"/>
      <c r="AT504" s="1228"/>
      <c r="AU504" s="1228"/>
      <c r="AV504" s="1228"/>
    </row>
    <row r="505" spans="1:48">
      <c r="A505" s="1228"/>
      <c r="B505" s="1237"/>
      <c r="C505" s="1237"/>
      <c r="D505" s="1228"/>
      <c r="E505" s="1237"/>
      <c r="F505" s="1228"/>
      <c r="K505" s="1237"/>
      <c r="L505" s="1237"/>
      <c r="M505" s="1228"/>
      <c r="N505" s="1228"/>
      <c r="O505" s="1228"/>
      <c r="P505" s="1228"/>
      <c r="Q505" s="1228"/>
      <c r="R505" s="1228"/>
      <c r="S505" s="1228"/>
      <c r="T505" s="1228"/>
      <c r="U505" s="1228"/>
      <c r="V505" s="1228"/>
      <c r="W505" s="1228"/>
      <c r="X505" s="1228"/>
      <c r="Y505" s="1228"/>
      <c r="Z505" s="1228"/>
      <c r="AA505" s="1228"/>
      <c r="AB505" s="1228"/>
      <c r="AC505" s="1228"/>
      <c r="AD505" s="1228"/>
      <c r="AE505" s="1228"/>
      <c r="AF505" s="1228"/>
      <c r="AG505" s="1228"/>
      <c r="AH505" s="1228"/>
      <c r="AI505" s="1228"/>
      <c r="AJ505" s="1228"/>
      <c r="AK505" s="1228"/>
      <c r="AL505" s="1228"/>
      <c r="AM505" s="1228"/>
      <c r="AN505" s="1228"/>
      <c r="AO505" s="1228"/>
      <c r="AP505" s="1228"/>
      <c r="AQ505" s="1228"/>
      <c r="AR505" s="1228"/>
      <c r="AS505" s="1228"/>
      <c r="AT505" s="1228"/>
      <c r="AU505" s="1228"/>
      <c r="AV505" s="1228"/>
    </row>
    <row r="506" spans="1:48">
      <c r="A506" s="1228"/>
      <c r="B506" s="1237"/>
      <c r="C506" s="1237"/>
      <c r="D506" s="1228"/>
      <c r="E506" s="1237"/>
      <c r="F506" s="1228"/>
      <c r="K506" s="1237"/>
      <c r="L506" s="1237"/>
      <c r="M506" s="1228"/>
      <c r="N506" s="1228"/>
      <c r="O506" s="1228"/>
      <c r="P506" s="1228"/>
      <c r="Q506" s="1228"/>
      <c r="R506" s="1228"/>
      <c r="S506" s="1228"/>
      <c r="T506" s="1228"/>
      <c r="U506" s="1228"/>
      <c r="V506" s="1228"/>
      <c r="W506" s="1228"/>
      <c r="X506" s="1228"/>
      <c r="Y506" s="1228"/>
      <c r="Z506" s="1228"/>
      <c r="AA506" s="1228"/>
      <c r="AB506" s="1228"/>
      <c r="AC506" s="1228"/>
      <c r="AD506" s="1228"/>
      <c r="AE506" s="1228"/>
      <c r="AF506" s="1228"/>
      <c r="AG506" s="1228"/>
      <c r="AH506" s="1228"/>
      <c r="AI506" s="1228"/>
      <c r="AJ506" s="1228"/>
      <c r="AK506" s="1228"/>
      <c r="AL506" s="1228"/>
      <c r="AM506" s="1228"/>
      <c r="AN506" s="1228"/>
      <c r="AO506" s="1228"/>
      <c r="AP506" s="1228"/>
      <c r="AQ506" s="1228"/>
      <c r="AR506" s="1228"/>
      <c r="AS506" s="1228"/>
      <c r="AT506" s="1228"/>
      <c r="AU506" s="1228"/>
      <c r="AV506" s="1228"/>
    </row>
    <row r="507" spans="1:48">
      <c r="A507" s="1228"/>
      <c r="B507" s="1237"/>
      <c r="C507" s="1237"/>
      <c r="D507" s="1228"/>
      <c r="E507" s="1237"/>
      <c r="F507" s="1228"/>
      <c r="K507" s="1237"/>
      <c r="L507" s="1237"/>
      <c r="M507" s="1228"/>
      <c r="N507" s="1228"/>
      <c r="O507" s="1228"/>
      <c r="P507" s="1228"/>
      <c r="Q507" s="1228"/>
      <c r="R507" s="1228"/>
      <c r="S507" s="1228"/>
      <c r="T507" s="1228"/>
      <c r="U507" s="1228"/>
      <c r="V507" s="1228"/>
      <c r="W507" s="1228"/>
      <c r="X507" s="1228"/>
      <c r="Y507" s="1228"/>
      <c r="Z507" s="1228"/>
      <c r="AA507" s="1228"/>
      <c r="AB507" s="1228"/>
      <c r="AC507" s="1228"/>
      <c r="AD507" s="1228"/>
      <c r="AE507" s="1228"/>
      <c r="AF507" s="1228"/>
      <c r="AG507" s="1228"/>
      <c r="AH507" s="1228"/>
      <c r="AI507" s="1228"/>
      <c r="AJ507" s="1228"/>
      <c r="AK507" s="1228"/>
      <c r="AL507" s="1228"/>
      <c r="AM507" s="1228"/>
      <c r="AN507" s="1228"/>
      <c r="AO507" s="1228"/>
      <c r="AP507" s="1228"/>
      <c r="AQ507" s="1228"/>
      <c r="AR507" s="1228"/>
      <c r="AS507" s="1228"/>
      <c r="AT507" s="1228"/>
      <c r="AU507" s="1228"/>
      <c r="AV507" s="1228"/>
    </row>
    <row r="508" spans="1:48">
      <c r="A508" s="1228"/>
      <c r="B508" s="1237"/>
      <c r="C508" s="1237"/>
      <c r="D508" s="1228"/>
      <c r="E508" s="1237"/>
      <c r="F508" s="1228"/>
      <c r="K508" s="1237"/>
      <c r="L508" s="1237"/>
      <c r="M508" s="1228"/>
      <c r="N508" s="1228"/>
      <c r="O508" s="1228"/>
      <c r="P508" s="1228"/>
      <c r="Q508" s="1228"/>
      <c r="R508" s="1228"/>
      <c r="S508" s="1228"/>
      <c r="T508" s="1228"/>
      <c r="U508" s="1228"/>
      <c r="V508" s="1228"/>
      <c r="W508" s="1228"/>
      <c r="X508" s="1228"/>
      <c r="Y508" s="1228"/>
      <c r="Z508" s="1228"/>
      <c r="AA508" s="1228"/>
      <c r="AB508" s="1228"/>
      <c r="AC508" s="1228"/>
      <c r="AD508" s="1228"/>
      <c r="AE508" s="1228"/>
      <c r="AF508" s="1228"/>
      <c r="AG508" s="1228"/>
      <c r="AH508" s="1228"/>
      <c r="AI508" s="1228"/>
      <c r="AJ508" s="1228"/>
      <c r="AK508" s="1228"/>
      <c r="AL508" s="1228"/>
      <c r="AM508" s="1228"/>
      <c r="AN508" s="1228"/>
      <c r="AO508" s="1228"/>
      <c r="AP508" s="1228"/>
      <c r="AQ508" s="1228"/>
      <c r="AR508" s="1228"/>
      <c r="AS508" s="1228"/>
      <c r="AT508" s="1228"/>
      <c r="AU508" s="1228"/>
      <c r="AV508" s="1228"/>
    </row>
    <row r="509" spans="1:48">
      <c r="A509" s="1228"/>
      <c r="B509" s="1237"/>
      <c r="C509" s="1237"/>
      <c r="D509" s="1228"/>
      <c r="E509" s="1237"/>
      <c r="F509" s="1228"/>
      <c r="K509" s="1237"/>
      <c r="L509" s="1237"/>
      <c r="M509" s="1228"/>
      <c r="N509" s="1228"/>
      <c r="O509" s="1228"/>
      <c r="P509" s="1228"/>
      <c r="Q509" s="1228"/>
      <c r="R509" s="1228"/>
      <c r="S509" s="1228"/>
      <c r="T509" s="1228"/>
      <c r="U509" s="1228"/>
      <c r="V509" s="1228"/>
      <c r="W509" s="1228"/>
      <c r="X509" s="1228"/>
      <c r="Y509" s="1228"/>
      <c r="Z509" s="1228"/>
      <c r="AA509" s="1228"/>
      <c r="AB509" s="1228"/>
      <c r="AC509" s="1228"/>
      <c r="AD509" s="1228"/>
      <c r="AE509" s="1228"/>
      <c r="AF509" s="1228"/>
      <c r="AG509" s="1228"/>
      <c r="AH509" s="1228"/>
      <c r="AI509" s="1228"/>
      <c r="AJ509" s="1228"/>
      <c r="AK509" s="1228"/>
      <c r="AL509" s="1228"/>
      <c r="AM509" s="1228"/>
      <c r="AN509" s="1228"/>
      <c r="AO509" s="1228"/>
      <c r="AP509" s="1228"/>
      <c r="AQ509" s="1228"/>
      <c r="AR509" s="1228"/>
      <c r="AS509" s="1228"/>
      <c r="AT509" s="1228"/>
      <c r="AU509" s="1228"/>
      <c r="AV509" s="1228"/>
    </row>
    <row r="510" spans="1:48">
      <c r="A510" s="1228"/>
      <c r="B510" s="1237"/>
      <c r="C510" s="1237"/>
      <c r="D510" s="1228"/>
      <c r="E510" s="1237"/>
      <c r="F510" s="1228"/>
      <c r="K510" s="1237"/>
      <c r="L510" s="1237"/>
      <c r="M510" s="1228"/>
      <c r="N510" s="1228"/>
      <c r="O510" s="1228"/>
      <c r="P510" s="1228"/>
      <c r="Q510" s="1228"/>
      <c r="R510" s="1228"/>
      <c r="S510" s="1228"/>
      <c r="T510" s="1228"/>
      <c r="U510" s="1228"/>
      <c r="V510" s="1228"/>
      <c r="W510" s="1228"/>
      <c r="X510" s="1228"/>
      <c r="Y510" s="1228"/>
      <c r="Z510" s="1228"/>
      <c r="AA510" s="1228"/>
      <c r="AB510" s="1228"/>
      <c r="AC510" s="1228"/>
      <c r="AD510" s="1228"/>
      <c r="AE510" s="1228"/>
      <c r="AF510" s="1228"/>
      <c r="AG510" s="1228"/>
      <c r="AH510" s="1228"/>
      <c r="AI510" s="1228"/>
      <c r="AJ510" s="1228"/>
      <c r="AK510" s="1228"/>
      <c r="AL510" s="1228"/>
      <c r="AM510" s="1228"/>
      <c r="AN510" s="1228"/>
      <c r="AO510" s="1228"/>
      <c r="AP510" s="1228"/>
      <c r="AQ510" s="1228"/>
      <c r="AR510" s="1228"/>
      <c r="AS510" s="1228"/>
      <c r="AT510" s="1228"/>
      <c r="AU510" s="1228"/>
      <c r="AV510" s="1228"/>
    </row>
    <row r="511" spans="1:48">
      <c r="A511" s="1228"/>
      <c r="B511" s="1237"/>
      <c r="C511" s="1237"/>
      <c r="D511" s="1228"/>
      <c r="E511" s="1237"/>
      <c r="F511" s="1228"/>
      <c r="K511" s="1237"/>
      <c r="L511" s="1237"/>
      <c r="M511" s="1228"/>
      <c r="N511" s="1228"/>
      <c r="O511" s="1228"/>
      <c r="P511" s="1228"/>
      <c r="Q511" s="1228"/>
      <c r="R511" s="1228"/>
      <c r="S511" s="1228"/>
      <c r="T511" s="1228"/>
      <c r="U511" s="1228"/>
      <c r="V511" s="1228"/>
      <c r="W511" s="1228"/>
      <c r="X511" s="1228"/>
      <c r="Y511" s="1228"/>
      <c r="Z511" s="1228"/>
      <c r="AA511" s="1228"/>
      <c r="AB511" s="1228"/>
      <c r="AC511" s="1228"/>
      <c r="AD511" s="1228"/>
      <c r="AE511" s="1228"/>
      <c r="AF511" s="1228"/>
      <c r="AG511" s="1228"/>
      <c r="AH511" s="1228"/>
      <c r="AI511" s="1228"/>
      <c r="AJ511" s="1228"/>
      <c r="AK511" s="1228"/>
      <c r="AL511" s="1228"/>
      <c r="AM511" s="1228"/>
      <c r="AN511" s="1228"/>
      <c r="AO511" s="1228"/>
      <c r="AP511" s="1228"/>
      <c r="AQ511" s="1228"/>
      <c r="AR511" s="1228"/>
      <c r="AS511" s="1228"/>
      <c r="AT511" s="1228"/>
      <c r="AU511" s="1228"/>
      <c r="AV511" s="1228"/>
    </row>
    <row r="512" spans="1:48">
      <c r="A512" s="1228"/>
      <c r="B512" s="1237"/>
      <c r="C512" s="1237"/>
      <c r="D512" s="1228"/>
      <c r="E512" s="1237"/>
      <c r="F512" s="1228"/>
      <c r="K512" s="1237"/>
      <c r="L512" s="1237"/>
      <c r="M512" s="1228"/>
      <c r="N512" s="1228"/>
      <c r="O512" s="1228"/>
      <c r="P512" s="1228"/>
      <c r="Q512" s="1228"/>
      <c r="R512" s="1228"/>
      <c r="S512" s="1228"/>
      <c r="T512" s="1228"/>
      <c r="U512" s="1228"/>
      <c r="V512" s="1228"/>
      <c r="W512" s="1228"/>
      <c r="X512" s="1228"/>
      <c r="Y512" s="1228"/>
      <c r="Z512" s="1228"/>
      <c r="AA512" s="1228"/>
      <c r="AB512" s="1228"/>
      <c r="AC512" s="1228"/>
      <c r="AD512" s="1228"/>
      <c r="AE512" s="1228"/>
      <c r="AF512" s="1228"/>
      <c r="AG512" s="1228"/>
      <c r="AH512" s="1228"/>
      <c r="AI512" s="1228"/>
      <c r="AJ512" s="1228"/>
      <c r="AK512" s="1228"/>
      <c r="AL512" s="1228"/>
      <c r="AM512" s="1228"/>
      <c r="AN512" s="1228"/>
      <c r="AO512" s="1228"/>
      <c r="AP512" s="1228"/>
      <c r="AQ512" s="1228"/>
      <c r="AR512" s="1228"/>
      <c r="AS512" s="1228"/>
      <c r="AT512" s="1228"/>
      <c r="AU512" s="1228"/>
      <c r="AV512" s="1228"/>
    </row>
    <row r="513" spans="1:48">
      <c r="A513" s="1228"/>
      <c r="B513" s="1237"/>
      <c r="C513" s="1237"/>
      <c r="D513" s="1228"/>
      <c r="E513" s="1237"/>
      <c r="F513" s="1228"/>
      <c r="K513" s="1237"/>
      <c r="L513" s="1237"/>
      <c r="M513" s="1228"/>
      <c r="N513" s="1228"/>
      <c r="O513" s="1228"/>
      <c r="P513" s="1228"/>
      <c r="Q513" s="1228"/>
      <c r="R513" s="1228"/>
      <c r="S513" s="1228"/>
      <c r="T513" s="1228"/>
      <c r="U513" s="1228"/>
      <c r="V513" s="1228"/>
      <c r="W513" s="1228"/>
      <c r="X513" s="1228"/>
      <c r="Y513" s="1228"/>
      <c r="Z513" s="1228"/>
      <c r="AA513" s="1228"/>
      <c r="AB513" s="1228"/>
      <c r="AC513" s="1228"/>
      <c r="AD513" s="1228"/>
      <c r="AE513" s="1228"/>
      <c r="AF513" s="1228"/>
      <c r="AG513" s="1228"/>
      <c r="AH513" s="1228"/>
      <c r="AI513" s="1228"/>
      <c r="AJ513" s="1228"/>
      <c r="AK513" s="1228"/>
      <c r="AL513" s="1228"/>
      <c r="AM513" s="1228"/>
      <c r="AN513" s="1228"/>
      <c r="AO513" s="1228"/>
      <c r="AP513" s="1228"/>
      <c r="AQ513" s="1228"/>
      <c r="AR513" s="1228"/>
      <c r="AS513" s="1228"/>
      <c r="AT513" s="1228"/>
      <c r="AU513" s="1228"/>
      <c r="AV513" s="1228"/>
    </row>
    <row r="514" spans="1:48">
      <c r="A514" s="1228"/>
      <c r="B514" s="1237"/>
      <c r="C514" s="1237"/>
      <c r="D514" s="1228"/>
      <c r="E514" s="1237"/>
      <c r="F514" s="1228"/>
      <c r="K514" s="1237"/>
      <c r="L514" s="1237"/>
      <c r="M514" s="1228"/>
      <c r="N514" s="1228"/>
      <c r="O514" s="1228"/>
      <c r="P514" s="1228"/>
      <c r="Q514" s="1228"/>
      <c r="R514" s="1228"/>
      <c r="S514" s="1228"/>
      <c r="T514" s="1228"/>
      <c r="U514" s="1228"/>
      <c r="V514" s="1228"/>
      <c r="W514" s="1228"/>
      <c r="X514" s="1228"/>
      <c r="Y514" s="1228"/>
      <c r="Z514" s="1228"/>
      <c r="AA514" s="1228"/>
      <c r="AB514" s="1228"/>
      <c r="AC514" s="1228"/>
      <c r="AD514" s="1228"/>
      <c r="AE514" s="1228"/>
      <c r="AF514" s="1228"/>
      <c r="AG514" s="1228"/>
      <c r="AH514" s="1228"/>
      <c r="AI514" s="1228"/>
      <c r="AJ514" s="1228"/>
      <c r="AK514" s="1228"/>
      <c r="AL514" s="1228"/>
      <c r="AM514" s="1228"/>
      <c r="AN514" s="1228"/>
      <c r="AO514" s="1228"/>
      <c r="AP514" s="1228"/>
      <c r="AQ514" s="1228"/>
      <c r="AR514" s="1228"/>
      <c r="AS514" s="1228"/>
      <c r="AT514" s="1228"/>
      <c r="AU514" s="1228"/>
      <c r="AV514" s="1228"/>
    </row>
    <row r="515" spans="1:48">
      <c r="A515" s="1228"/>
      <c r="B515" s="1237"/>
      <c r="C515" s="1237"/>
      <c r="D515" s="1228"/>
      <c r="E515" s="1237"/>
      <c r="F515" s="1228"/>
      <c r="K515" s="1237"/>
      <c r="L515" s="1237"/>
      <c r="M515" s="1228"/>
      <c r="N515" s="1228"/>
      <c r="O515" s="1228"/>
      <c r="P515" s="1228"/>
      <c r="Q515" s="1228"/>
      <c r="R515" s="1228"/>
      <c r="S515" s="1228"/>
      <c r="T515" s="1228"/>
      <c r="U515" s="1228"/>
      <c r="V515" s="1228"/>
      <c r="W515" s="1228"/>
      <c r="X515" s="1228"/>
      <c r="Y515" s="1228"/>
      <c r="Z515" s="1228"/>
      <c r="AA515" s="1228"/>
      <c r="AB515" s="1228"/>
      <c r="AC515" s="1228"/>
      <c r="AD515" s="1228"/>
      <c r="AE515" s="1228"/>
      <c r="AF515" s="1228"/>
      <c r="AG515" s="1228"/>
      <c r="AH515" s="1228"/>
      <c r="AI515" s="1228"/>
      <c r="AJ515" s="1228"/>
      <c r="AK515" s="1228"/>
      <c r="AL515" s="1228"/>
      <c r="AM515" s="1228"/>
      <c r="AN515" s="1228"/>
      <c r="AO515" s="1228"/>
      <c r="AP515" s="1228"/>
      <c r="AQ515" s="1228"/>
      <c r="AR515" s="1228"/>
      <c r="AS515" s="1228"/>
      <c r="AT515" s="1228"/>
      <c r="AU515" s="1228"/>
      <c r="AV515" s="1228"/>
    </row>
    <row r="516" spans="1:48">
      <c r="A516" s="1228"/>
      <c r="B516" s="1237"/>
      <c r="C516" s="1237"/>
      <c r="D516" s="1228"/>
      <c r="E516" s="1237"/>
      <c r="F516" s="1228"/>
      <c r="K516" s="1237"/>
      <c r="L516" s="1237"/>
      <c r="M516" s="1228"/>
      <c r="N516" s="1228"/>
      <c r="O516" s="1228"/>
      <c r="P516" s="1228"/>
      <c r="Q516" s="1228"/>
      <c r="R516" s="1228"/>
      <c r="S516" s="1228"/>
      <c r="T516" s="1228"/>
      <c r="U516" s="1228"/>
      <c r="V516" s="1228"/>
      <c r="W516" s="1228"/>
      <c r="X516" s="1228"/>
      <c r="Y516" s="1228"/>
      <c r="Z516" s="1228"/>
      <c r="AA516" s="1228"/>
      <c r="AB516" s="1228"/>
      <c r="AC516" s="1228"/>
      <c r="AD516" s="1228"/>
      <c r="AE516" s="1228"/>
      <c r="AF516" s="1228"/>
      <c r="AG516" s="1228"/>
      <c r="AH516" s="1228"/>
      <c r="AI516" s="1228"/>
      <c r="AJ516" s="1228"/>
      <c r="AK516" s="1228"/>
      <c r="AL516" s="1228"/>
      <c r="AM516" s="1228"/>
      <c r="AN516" s="1228"/>
      <c r="AO516" s="1228"/>
      <c r="AP516" s="1228"/>
      <c r="AQ516" s="1228"/>
      <c r="AR516" s="1228"/>
      <c r="AS516" s="1228"/>
      <c r="AT516" s="1228"/>
      <c r="AU516" s="1228"/>
      <c r="AV516" s="1228"/>
    </row>
    <row r="517" spans="1:48">
      <c r="A517" s="1228"/>
      <c r="B517" s="1237"/>
      <c r="C517" s="1237"/>
      <c r="D517" s="1228"/>
      <c r="E517" s="1237"/>
      <c r="F517" s="1228"/>
      <c r="K517" s="1237"/>
      <c r="L517" s="1237"/>
      <c r="M517" s="1228"/>
      <c r="N517" s="1228"/>
      <c r="O517" s="1228"/>
      <c r="P517" s="1228"/>
      <c r="Q517" s="1228"/>
      <c r="R517" s="1228"/>
      <c r="S517" s="1228"/>
      <c r="T517" s="1228"/>
      <c r="U517" s="1228"/>
      <c r="V517" s="1228"/>
      <c r="W517" s="1228"/>
      <c r="X517" s="1228"/>
      <c r="Y517" s="1228"/>
      <c r="Z517" s="1228"/>
      <c r="AA517" s="1228"/>
      <c r="AB517" s="1228"/>
      <c r="AC517" s="1228"/>
      <c r="AD517" s="1228"/>
      <c r="AE517" s="1228"/>
      <c r="AF517" s="1228"/>
      <c r="AG517" s="1228"/>
      <c r="AH517" s="1228"/>
      <c r="AI517" s="1228"/>
      <c r="AJ517" s="1228"/>
      <c r="AK517" s="1228"/>
      <c r="AL517" s="1228"/>
      <c r="AM517" s="1228"/>
      <c r="AN517" s="1228"/>
      <c r="AO517" s="1228"/>
      <c r="AP517" s="1228"/>
      <c r="AQ517" s="1228"/>
      <c r="AR517" s="1228"/>
      <c r="AS517" s="1228"/>
      <c r="AT517" s="1228"/>
      <c r="AU517" s="1228"/>
      <c r="AV517" s="1228"/>
    </row>
    <row r="518" spans="1:48">
      <c r="A518" s="1228"/>
      <c r="B518" s="1237"/>
      <c r="C518" s="1237"/>
      <c r="D518" s="1228"/>
      <c r="E518" s="1237"/>
      <c r="F518" s="1228"/>
      <c r="K518" s="1237"/>
      <c r="L518" s="1237"/>
      <c r="M518" s="1228"/>
      <c r="N518" s="1228"/>
      <c r="O518" s="1228"/>
      <c r="P518" s="1228"/>
      <c r="Q518" s="1228"/>
      <c r="R518" s="1228"/>
      <c r="S518" s="1228"/>
      <c r="T518" s="1228"/>
      <c r="U518" s="1228"/>
      <c r="V518" s="1228"/>
      <c r="W518" s="1228"/>
      <c r="X518" s="1228"/>
      <c r="Y518" s="1228"/>
      <c r="Z518" s="1228"/>
      <c r="AA518" s="1228"/>
      <c r="AB518" s="1228"/>
      <c r="AC518" s="1228"/>
      <c r="AD518" s="1228"/>
      <c r="AE518" s="1228"/>
      <c r="AF518" s="1228"/>
      <c r="AG518" s="1228"/>
      <c r="AH518" s="1228"/>
      <c r="AI518" s="1228"/>
      <c r="AJ518" s="1228"/>
      <c r="AK518" s="1228"/>
      <c r="AL518" s="1228"/>
      <c r="AM518" s="1228"/>
      <c r="AN518" s="1228"/>
      <c r="AO518" s="1228"/>
      <c r="AP518" s="1228"/>
      <c r="AQ518" s="1228"/>
      <c r="AR518" s="1228"/>
      <c r="AS518" s="1228"/>
      <c r="AT518" s="1228"/>
      <c r="AU518" s="1228"/>
      <c r="AV518" s="1228"/>
    </row>
    <row r="519" spans="1:48">
      <c r="A519" s="1228"/>
      <c r="B519" s="1237"/>
      <c r="C519" s="1237"/>
      <c r="D519" s="1228"/>
      <c r="E519" s="1237"/>
      <c r="F519" s="1228"/>
      <c r="K519" s="1237"/>
      <c r="L519" s="1237"/>
      <c r="M519" s="1228"/>
      <c r="N519" s="1228"/>
      <c r="O519" s="1228"/>
      <c r="P519" s="1228"/>
      <c r="Q519" s="1228"/>
      <c r="R519" s="1228"/>
      <c r="S519" s="1228"/>
      <c r="T519" s="1228"/>
      <c r="U519" s="1228"/>
      <c r="V519" s="1228"/>
      <c r="W519" s="1228"/>
      <c r="X519" s="1228"/>
      <c r="Y519" s="1228"/>
      <c r="Z519" s="1228"/>
      <c r="AA519" s="1228"/>
      <c r="AB519" s="1228"/>
      <c r="AC519" s="1228"/>
      <c r="AD519" s="1228"/>
      <c r="AE519" s="1228"/>
      <c r="AF519" s="1228"/>
      <c r="AG519" s="1228"/>
      <c r="AH519" s="1228"/>
      <c r="AI519" s="1228"/>
      <c r="AJ519" s="1228"/>
      <c r="AK519" s="1228"/>
      <c r="AL519" s="1228"/>
      <c r="AM519" s="1228"/>
      <c r="AN519" s="1228"/>
      <c r="AO519" s="1228"/>
      <c r="AP519" s="1228"/>
      <c r="AQ519" s="1228"/>
      <c r="AR519" s="1228"/>
      <c r="AS519" s="1228"/>
      <c r="AT519" s="1228"/>
      <c r="AU519" s="1228"/>
      <c r="AV519" s="1228"/>
    </row>
    <row r="520" spans="1:48">
      <c r="A520" s="1228"/>
      <c r="B520" s="1237"/>
      <c r="C520" s="1237"/>
      <c r="D520" s="1228"/>
      <c r="E520" s="1237"/>
      <c r="F520" s="1228"/>
      <c r="K520" s="1237"/>
      <c r="L520" s="1237"/>
      <c r="M520" s="1228"/>
      <c r="N520" s="1228"/>
      <c r="O520" s="1228"/>
      <c r="P520" s="1228"/>
      <c r="Q520" s="1228"/>
      <c r="R520" s="1228"/>
      <c r="S520" s="1228"/>
      <c r="T520" s="1228"/>
      <c r="U520" s="1228"/>
      <c r="V520" s="1228"/>
      <c r="W520" s="1228"/>
      <c r="X520" s="1228"/>
      <c r="Y520" s="1228"/>
      <c r="Z520" s="1228"/>
      <c r="AA520" s="1228"/>
      <c r="AB520" s="1228"/>
      <c r="AC520" s="1228"/>
      <c r="AD520" s="1228"/>
      <c r="AE520" s="1228"/>
      <c r="AF520" s="1228"/>
      <c r="AG520" s="1228"/>
      <c r="AH520" s="1228"/>
      <c r="AI520" s="1228"/>
      <c r="AJ520" s="1228"/>
      <c r="AK520" s="1228"/>
      <c r="AL520" s="1228"/>
      <c r="AM520" s="1228"/>
      <c r="AN520" s="1228"/>
      <c r="AO520" s="1228"/>
      <c r="AP520" s="1228"/>
      <c r="AQ520" s="1228"/>
      <c r="AR520" s="1228"/>
      <c r="AS520" s="1228"/>
      <c r="AT520" s="1228"/>
      <c r="AU520" s="1228"/>
      <c r="AV520" s="1228"/>
    </row>
    <row r="521" spans="1:48">
      <c r="A521" s="1228"/>
      <c r="B521" s="1237"/>
      <c r="C521" s="1237"/>
      <c r="D521" s="1228"/>
      <c r="E521" s="1237"/>
      <c r="F521" s="1228"/>
      <c r="K521" s="1237"/>
      <c r="L521" s="1237"/>
      <c r="M521" s="1228"/>
      <c r="N521" s="1228"/>
      <c r="O521" s="1228"/>
      <c r="P521" s="1228"/>
      <c r="Q521" s="1228"/>
      <c r="R521" s="1228"/>
      <c r="S521" s="1228"/>
      <c r="T521" s="1228"/>
      <c r="U521" s="1228"/>
      <c r="V521" s="1228"/>
      <c r="W521" s="1228"/>
      <c r="X521" s="1228"/>
      <c r="Y521" s="1228"/>
      <c r="Z521" s="1228"/>
      <c r="AA521" s="1228"/>
      <c r="AB521" s="1228"/>
      <c r="AC521" s="1228"/>
      <c r="AD521" s="1228"/>
      <c r="AE521" s="1228"/>
      <c r="AF521" s="1228"/>
      <c r="AG521" s="1228"/>
      <c r="AH521" s="1228"/>
      <c r="AI521" s="1228"/>
      <c r="AJ521" s="1228"/>
      <c r="AK521" s="1228"/>
      <c r="AL521" s="1228"/>
      <c r="AM521" s="1228"/>
      <c r="AN521" s="1228"/>
      <c r="AO521" s="1228"/>
      <c r="AP521" s="1228"/>
      <c r="AQ521" s="1228"/>
      <c r="AR521" s="1228"/>
      <c r="AS521" s="1228"/>
      <c r="AT521" s="1228"/>
      <c r="AU521" s="1228"/>
      <c r="AV521" s="1228"/>
    </row>
    <row r="522" spans="1:48">
      <c r="A522" s="1228"/>
      <c r="B522" s="1237"/>
      <c r="C522" s="1237"/>
      <c r="D522" s="1228"/>
      <c r="E522" s="1237"/>
      <c r="F522" s="1228"/>
      <c r="K522" s="1237"/>
      <c r="L522" s="1237"/>
      <c r="M522" s="1228"/>
      <c r="N522" s="1228"/>
      <c r="O522" s="1228"/>
      <c r="P522" s="1228"/>
      <c r="Q522" s="1228"/>
      <c r="R522" s="1228"/>
      <c r="S522" s="1228"/>
      <c r="T522" s="1228"/>
      <c r="U522" s="1228"/>
      <c r="V522" s="1228"/>
      <c r="W522" s="1228"/>
      <c r="X522" s="1228"/>
      <c r="Y522" s="1228"/>
      <c r="Z522" s="1228"/>
      <c r="AA522" s="1228"/>
      <c r="AB522" s="1228"/>
      <c r="AC522" s="1228"/>
      <c r="AD522" s="1228"/>
      <c r="AE522" s="1228"/>
      <c r="AF522" s="1228"/>
      <c r="AG522" s="1228"/>
      <c r="AH522" s="1228"/>
      <c r="AI522" s="1228"/>
      <c r="AJ522" s="1228"/>
      <c r="AK522" s="1228"/>
      <c r="AL522" s="1228"/>
      <c r="AM522" s="1228"/>
      <c r="AN522" s="1228"/>
      <c r="AO522" s="1228"/>
      <c r="AP522" s="1228"/>
      <c r="AQ522" s="1228"/>
      <c r="AR522" s="1228"/>
      <c r="AS522" s="1228"/>
      <c r="AT522" s="1228"/>
      <c r="AU522" s="1228"/>
      <c r="AV522" s="1228"/>
    </row>
    <row r="523" spans="1:48">
      <c r="A523" s="1228"/>
      <c r="B523" s="1237"/>
      <c r="C523" s="1237"/>
      <c r="D523" s="1228"/>
      <c r="E523" s="1237"/>
      <c r="F523" s="1228"/>
      <c r="K523" s="1237"/>
      <c r="L523" s="1237"/>
      <c r="M523" s="1228"/>
      <c r="N523" s="1228"/>
      <c r="O523" s="1228"/>
      <c r="P523" s="1228"/>
      <c r="Q523" s="1228"/>
      <c r="R523" s="1228"/>
      <c r="S523" s="1228"/>
      <c r="T523" s="1228"/>
      <c r="U523" s="1228"/>
      <c r="V523" s="1228"/>
      <c r="W523" s="1228"/>
      <c r="X523" s="1228"/>
      <c r="Y523" s="1228"/>
      <c r="Z523" s="1228"/>
      <c r="AA523" s="1228"/>
      <c r="AB523" s="1228"/>
      <c r="AC523" s="1228"/>
      <c r="AD523" s="1228"/>
      <c r="AE523" s="1228"/>
      <c r="AF523" s="1228"/>
      <c r="AG523" s="1228"/>
      <c r="AH523" s="1228"/>
      <c r="AI523" s="1228"/>
      <c r="AJ523" s="1228"/>
      <c r="AK523" s="1228"/>
      <c r="AL523" s="1228"/>
      <c r="AM523" s="1228"/>
      <c r="AN523" s="1228"/>
      <c r="AO523" s="1228"/>
      <c r="AP523" s="1228"/>
      <c r="AQ523" s="1228"/>
      <c r="AR523" s="1228"/>
      <c r="AS523" s="1228"/>
      <c r="AT523" s="1228"/>
      <c r="AU523" s="1228"/>
      <c r="AV523" s="1228"/>
    </row>
    <row r="524" spans="1:48">
      <c r="A524" s="1228"/>
      <c r="B524" s="1237"/>
      <c r="C524" s="1237"/>
      <c r="D524" s="1228"/>
      <c r="E524" s="1237"/>
      <c r="F524" s="1228"/>
      <c r="K524" s="1237"/>
      <c r="L524" s="1237"/>
      <c r="M524" s="1228"/>
      <c r="N524" s="1228"/>
      <c r="O524" s="1228"/>
      <c r="P524" s="1228"/>
      <c r="Q524" s="1228"/>
      <c r="R524" s="1228"/>
      <c r="S524" s="1228"/>
      <c r="T524" s="1228"/>
      <c r="U524" s="1228"/>
      <c r="V524" s="1228"/>
      <c r="W524" s="1228"/>
      <c r="X524" s="1228"/>
      <c r="Y524" s="1228"/>
      <c r="Z524" s="1228"/>
      <c r="AA524" s="1228"/>
      <c r="AB524" s="1228"/>
      <c r="AC524" s="1228"/>
      <c r="AD524" s="1228"/>
      <c r="AE524" s="1228"/>
      <c r="AF524" s="1228"/>
      <c r="AG524" s="1228"/>
      <c r="AH524" s="1228"/>
      <c r="AI524" s="1228"/>
      <c r="AJ524" s="1228"/>
      <c r="AK524" s="1228"/>
      <c r="AL524" s="1228"/>
      <c r="AM524" s="1228"/>
      <c r="AN524" s="1228"/>
      <c r="AO524" s="1228"/>
      <c r="AP524" s="1228"/>
      <c r="AQ524" s="1228"/>
      <c r="AR524" s="1228"/>
      <c r="AS524" s="1228"/>
      <c r="AT524" s="1228"/>
      <c r="AU524" s="1228"/>
      <c r="AV524" s="1228"/>
    </row>
    <row r="525" spans="1:48">
      <c r="A525" s="1228"/>
      <c r="B525" s="1237"/>
      <c r="C525" s="1237"/>
      <c r="D525" s="1228"/>
      <c r="E525" s="1237"/>
      <c r="F525" s="1228"/>
      <c r="K525" s="1237"/>
      <c r="L525" s="1237"/>
      <c r="M525" s="1228"/>
      <c r="N525" s="1228"/>
      <c r="O525" s="1228"/>
      <c r="P525" s="1228"/>
      <c r="Q525" s="1228"/>
      <c r="R525" s="1228"/>
      <c r="S525" s="1228"/>
      <c r="T525" s="1228"/>
      <c r="U525" s="1228"/>
      <c r="V525" s="1228"/>
      <c r="W525" s="1228"/>
      <c r="X525" s="1228"/>
      <c r="Y525" s="1228"/>
      <c r="Z525" s="1228"/>
      <c r="AA525" s="1228"/>
      <c r="AB525" s="1228"/>
      <c r="AC525" s="1228"/>
      <c r="AD525" s="1228"/>
      <c r="AE525" s="1228"/>
      <c r="AF525" s="1228"/>
      <c r="AG525" s="1228"/>
      <c r="AH525" s="1228"/>
      <c r="AI525" s="1228"/>
      <c r="AJ525" s="1228"/>
      <c r="AK525" s="1228"/>
      <c r="AL525" s="1228"/>
      <c r="AM525" s="1228"/>
      <c r="AN525" s="1228"/>
      <c r="AO525" s="1228"/>
      <c r="AP525" s="1228"/>
      <c r="AQ525" s="1228"/>
      <c r="AR525" s="1228"/>
      <c r="AS525" s="1228"/>
      <c r="AT525" s="1228"/>
      <c r="AU525" s="1228"/>
      <c r="AV525" s="1228"/>
    </row>
    <row r="526" spans="1:48">
      <c r="A526" s="1228"/>
      <c r="B526" s="1237"/>
      <c r="C526" s="1237"/>
      <c r="D526" s="1228"/>
      <c r="E526" s="1237"/>
      <c r="F526" s="1228"/>
      <c r="K526" s="1237"/>
      <c r="L526" s="1237"/>
      <c r="M526" s="1228"/>
      <c r="N526" s="1228"/>
      <c r="O526" s="1228"/>
      <c r="P526" s="1228"/>
      <c r="Q526" s="1228"/>
      <c r="R526" s="1228"/>
      <c r="S526" s="1228"/>
      <c r="T526" s="1228"/>
      <c r="U526" s="1228"/>
      <c r="V526" s="1228"/>
      <c r="W526" s="1228"/>
      <c r="X526" s="1228"/>
      <c r="Y526" s="1228"/>
      <c r="Z526" s="1228"/>
      <c r="AA526" s="1228"/>
      <c r="AB526" s="1228"/>
      <c r="AC526" s="1228"/>
      <c r="AD526" s="1228"/>
      <c r="AE526" s="1228"/>
      <c r="AF526" s="1228"/>
      <c r="AG526" s="1228"/>
      <c r="AH526" s="1228"/>
      <c r="AI526" s="1228"/>
      <c r="AJ526" s="1228"/>
      <c r="AK526" s="1228"/>
      <c r="AL526" s="1228"/>
      <c r="AM526" s="1228"/>
      <c r="AN526" s="1228"/>
      <c r="AO526" s="1228"/>
      <c r="AP526" s="1228"/>
      <c r="AQ526" s="1228"/>
      <c r="AR526" s="1228"/>
      <c r="AS526" s="1228"/>
      <c r="AT526" s="1228"/>
      <c r="AU526" s="1228"/>
      <c r="AV526" s="1228"/>
    </row>
    <row r="527" spans="1:48">
      <c r="A527" s="1228"/>
      <c r="B527" s="1237"/>
      <c r="C527" s="1237"/>
      <c r="D527" s="1228"/>
      <c r="E527" s="1237"/>
      <c r="F527" s="1228"/>
      <c r="K527" s="1237"/>
      <c r="L527" s="1237"/>
      <c r="M527" s="1228"/>
      <c r="N527" s="1228"/>
      <c r="O527" s="1228"/>
      <c r="P527" s="1228"/>
      <c r="Q527" s="1228"/>
      <c r="R527" s="1228"/>
      <c r="S527" s="1228"/>
      <c r="T527" s="1228"/>
      <c r="U527" s="1228"/>
      <c r="V527" s="1228"/>
      <c r="W527" s="1228"/>
      <c r="X527" s="1228"/>
      <c r="Y527" s="1228"/>
      <c r="Z527" s="1228"/>
      <c r="AA527" s="1228"/>
      <c r="AB527" s="1228"/>
      <c r="AC527" s="1228"/>
      <c r="AD527" s="1228"/>
      <c r="AE527" s="1228"/>
      <c r="AF527" s="1228"/>
      <c r="AG527" s="1228"/>
      <c r="AH527" s="1228"/>
      <c r="AI527" s="1228"/>
      <c r="AJ527" s="1228"/>
      <c r="AK527" s="1228"/>
      <c r="AL527" s="1228"/>
      <c r="AM527" s="1228"/>
      <c r="AN527" s="1228"/>
      <c r="AO527" s="1228"/>
      <c r="AP527" s="1228"/>
      <c r="AQ527" s="1228"/>
      <c r="AR527" s="1228"/>
      <c r="AS527" s="1228"/>
      <c r="AT527" s="1228"/>
      <c r="AU527" s="1228"/>
      <c r="AV527" s="1228"/>
    </row>
    <row r="528" spans="1:48">
      <c r="A528" s="1228"/>
      <c r="B528" s="1237"/>
      <c r="C528" s="1237"/>
      <c r="D528" s="1228"/>
      <c r="E528" s="1237"/>
      <c r="F528" s="1228"/>
      <c r="K528" s="1237"/>
      <c r="L528" s="1237"/>
      <c r="M528" s="1228"/>
      <c r="N528" s="1228"/>
      <c r="O528" s="1228"/>
      <c r="P528" s="1228"/>
      <c r="Q528" s="1228"/>
      <c r="R528" s="1228"/>
      <c r="S528" s="1228"/>
      <c r="T528" s="1228"/>
      <c r="U528" s="1228"/>
      <c r="V528" s="1228"/>
      <c r="W528" s="1228"/>
      <c r="X528" s="1228"/>
      <c r="Y528" s="1228"/>
      <c r="Z528" s="1228"/>
      <c r="AA528" s="1228"/>
      <c r="AB528" s="1228"/>
      <c r="AC528" s="1228"/>
      <c r="AD528" s="1228"/>
      <c r="AE528" s="1228"/>
      <c r="AF528" s="1228"/>
      <c r="AG528" s="1228"/>
      <c r="AH528" s="1228"/>
      <c r="AI528" s="1228"/>
      <c r="AJ528" s="1228"/>
      <c r="AK528" s="1228"/>
      <c r="AL528" s="1228"/>
      <c r="AM528" s="1228"/>
      <c r="AN528" s="1228"/>
      <c r="AO528" s="1228"/>
      <c r="AP528" s="1228"/>
      <c r="AQ528" s="1228"/>
      <c r="AR528" s="1228"/>
      <c r="AS528" s="1228"/>
      <c r="AT528" s="1228"/>
      <c r="AU528" s="1228"/>
      <c r="AV528" s="1228"/>
    </row>
    <row r="529" spans="1:48">
      <c r="A529" s="1228"/>
      <c r="B529" s="1237"/>
      <c r="C529" s="1237"/>
      <c r="D529" s="1228"/>
      <c r="E529" s="1237"/>
      <c r="F529" s="1228"/>
      <c r="K529" s="1237"/>
      <c r="L529" s="1237"/>
      <c r="M529" s="1228"/>
      <c r="N529" s="1228"/>
      <c r="O529" s="1228"/>
      <c r="P529" s="1228"/>
      <c r="Q529" s="1228"/>
      <c r="R529" s="1228"/>
      <c r="S529" s="1228"/>
      <c r="T529" s="1228"/>
      <c r="U529" s="1228"/>
      <c r="V529" s="1228"/>
      <c r="W529" s="1228"/>
      <c r="X529" s="1228"/>
      <c r="Y529" s="1228"/>
      <c r="Z529" s="1228"/>
      <c r="AA529" s="1228"/>
      <c r="AB529" s="1228"/>
      <c r="AC529" s="1228"/>
      <c r="AD529" s="1228"/>
      <c r="AE529" s="1228"/>
      <c r="AF529" s="1228"/>
      <c r="AG529" s="1228"/>
      <c r="AH529" s="1228"/>
      <c r="AI529" s="1228"/>
      <c r="AJ529" s="1228"/>
      <c r="AK529" s="1228"/>
      <c r="AL529" s="1228"/>
      <c r="AM529" s="1228"/>
      <c r="AN529" s="1228"/>
      <c r="AO529" s="1228"/>
      <c r="AP529" s="1228"/>
      <c r="AQ529" s="1228"/>
      <c r="AR529" s="1228"/>
      <c r="AS529" s="1228"/>
      <c r="AT529" s="1228"/>
      <c r="AU529" s="1228"/>
      <c r="AV529" s="1228"/>
    </row>
    <row r="530" spans="1:48">
      <c r="A530" s="1228"/>
      <c r="B530" s="1237"/>
      <c r="C530" s="1237"/>
      <c r="D530" s="1228"/>
      <c r="E530" s="1237"/>
      <c r="F530" s="1228"/>
      <c r="K530" s="1237"/>
      <c r="L530" s="1237"/>
      <c r="M530" s="1228"/>
      <c r="N530" s="1228"/>
      <c r="O530" s="1228"/>
      <c r="P530" s="1228"/>
      <c r="Q530" s="1228"/>
      <c r="R530" s="1228"/>
      <c r="S530" s="1228"/>
      <c r="T530" s="1228"/>
      <c r="U530" s="1228"/>
      <c r="V530" s="1228"/>
      <c r="W530" s="1228"/>
      <c r="X530" s="1228"/>
      <c r="Y530" s="1228"/>
      <c r="Z530" s="1228"/>
      <c r="AA530" s="1228"/>
      <c r="AB530" s="1228"/>
      <c r="AC530" s="1228"/>
      <c r="AD530" s="1228"/>
      <c r="AE530" s="1228"/>
      <c r="AF530" s="1228"/>
      <c r="AG530" s="1228"/>
      <c r="AH530" s="1228"/>
      <c r="AI530" s="1228"/>
      <c r="AJ530" s="1228"/>
      <c r="AK530" s="1228"/>
      <c r="AL530" s="1228"/>
      <c r="AM530" s="1228"/>
      <c r="AN530" s="1228"/>
      <c r="AO530" s="1228"/>
      <c r="AP530" s="1228"/>
      <c r="AQ530" s="1228"/>
      <c r="AR530" s="1228"/>
      <c r="AS530" s="1228"/>
      <c r="AT530" s="1228"/>
      <c r="AU530" s="1228"/>
      <c r="AV530" s="1228"/>
    </row>
    <row r="531" spans="1:48">
      <c r="A531" s="1228"/>
      <c r="B531" s="1237"/>
      <c r="C531" s="1237"/>
      <c r="D531" s="1228"/>
      <c r="E531" s="1237"/>
      <c r="F531" s="1228"/>
      <c r="K531" s="1237"/>
      <c r="L531" s="1237"/>
      <c r="M531" s="1228"/>
      <c r="N531" s="1228"/>
      <c r="O531" s="1228"/>
      <c r="P531" s="1228"/>
      <c r="Q531" s="1228"/>
      <c r="R531" s="1228"/>
      <c r="S531" s="1228"/>
      <c r="T531" s="1228"/>
      <c r="U531" s="1228"/>
      <c r="V531" s="1228"/>
      <c r="W531" s="1228"/>
      <c r="X531" s="1228"/>
      <c r="Y531" s="1228"/>
      <c r="Z531" s="1228"/>
      <c r="AA531" s="1228"/>
      <c r="AB531" s="1228"/>
      <c r="AC531" s="1228"/>
      <c r="AD531" s="1228"/>
      <c r="AE531" s="1228"/>
      <c r="AF531" s="1228"/>
      <c r="AG531" s="1228"/>
      <c r="AH531" s="1228"/>
      <c r="AI531" s="1228"/>
      <c r="AJ531" s="1228"/>
      <c r="AK531" s="1228"/>
      <c r="AL531" s="1228"/>
      <c r="AM531" s="1228"/>
      <c r="AN531" s="1228"/>
      <c r="AO531" s="1228"/>
      <c r="AP531" s="1228"/>
      <c r="AQ531" s="1228"/>
      <c r="AR531" s="1228"/>
      <c r="AS531" s="1228"/>
      <c r="AT531" s="1228"/>
      <c r="AU531" s="1228"/>
      <c r="AV531" s="1228"/>
    </row>
    <row r="532" spans="1:48">
      <c r="A532" s="1228"/>
      <c r="B532" s="1237"/>
      <c r="C532" s="1237"/>
      <c r="D532" s="1228"/>
      <c r="E532" s="1237"/>
      <c r="F532" s="1228"/>
      <c r="K532" s="1237"/>
      <c r="L532" s="1237"/>
      <c r="M532" s="1228"/>
      <c r="N532" s="1228"/>
      <c r="O532" s="1228"/>
      <c r="P532" s="1228"/>
      <c r="Q532" s="1228"/>
      <c r="R532" s="1228"/>
      <c r="S532" s="1228"/>
      <c r="T532" s="1228"/>
      <c r="U532" s="1228"/>
      <c r="V532" s="1228"/>
      <c r="W532" s="1228"/>
      <c r="X532" s="1228"/>
      <c r="Y532" s="1228"/>
      <c r="Z532" s="1228"/>
      <c r="AA532" s="1228"/>
      <c r="AB532" s="1228"/>
      <c r="AC532" s="1228"/>
      <c r="AD532" s="1228"/>
      <c r="AE532" s="1228"/>
      <c r="AF532" s="1228"/>
      <c r="AG532" s="1228"/>
      <c r="AH532" s="1228"/>
      <c r="AI532" s="1228"/>
      <c r="AJ532" s="1228"/>
      <c r="AK532" s="1228"/>
      <c r="AL532" s="1228"/>
      <c r="AM532" s="1228"/>
      <c r="AN532" s="1228"/>
      <c r="AO532" s="1228"/>
      <c r="AP532" s="1228"/>
      <c r="AQ532" s="1228"/>
      <c r="AR532" s="1228"/>
      <c r="AS532" s="1228"/>
      <c r="AT532" s="1228"/>
      <c r="AU532" s="1228"/>
      <c r="AV532" s="1228"/>
    </row>
    <row r="533" spans="1:48">
      <c r="A533" s="1228"/>
      <c r="B533" s="1237"/>
      <c r="C533" s="1237"/>
      <c r="D533" s="1228"/>
      <c r="E533" s="1237"/>
      <c r="F533" s="1228"/>
      <c r="K533" s="1237"/>
      <c r="L533" s="1237"/>
      <c r="M533" s="1228"/>
      <c r="N533" s="1228"/>
      <c r="O533" s="1228"/>
      <c r="P533" s="1228"/>
      <c r="Q533" s="1228"/>
      <c r="R533" s="1228"/>
      <c r="S533" s="1228"/>
      <c r="T533" s="1228"/>
      <c r="U533" s="1228"/>
      <c r="V533" s="1228"/>
      <c r="W533" s="1228"/>
      <c r="X533" s="1228"/>
      <c r="Y533" s="1228"/>
      <c r="Z533" s="1228"/>
      <c r="AA533" s="1228"/>
      <c r="AB533" s="1228"/>
      <c r="AC533" s="1228"/>
      <c r="AD533" s="1228"/>
      <c r="AE533" s="1228"/>
      <c r="AF533" s="1228"/>
      <c r="AG533" s="1228"/>
      <c r="AH533" s="1228"/>
      <c r="AI533" s="1228"/>
      <c r="AJ533" s="1228"/>
      <c r="AK533" s="1228"/>
      <c r="AL533" s="1228"/>
      <c r="AM533" s="1228"/>
      <c r="AN533" s="1228"/>
      <c r="AO533" s="1228"/>
      <c r="AP533" s="1228"/>
      <c r="AQ533" s="1228"/>
      <c r="AR533" s="1228"/>
      <c r="AS533" s="1228"/>
      <c r="AT533" s="1228"/>
      <c r="AU533" s="1228"/>
      <c r="AV533" s="1228"/>
    </row>
    <row r="534" spans="1:48">
      <c r="A534" s="1228"/>
      <c r="B534" s="1237"/>
      <c r="C534" s="1237"/>
      <c r="D534" s="1228"/>
      <c r="E534" s="1237"/>
      <c r="F534" s="1228"/>
      <c r="K534" s="1237"/>
      <c r="L534" s="1237"/>
      <c r="M534" s="1228"/>
      <c r="N534" s="1228"/>
      <c r="O534" s="1228"/>
      <c r="P534" s="1228"/>
      <c r="Q534" s="1228"/>
      <c r="R534" s="1228"/>
      <c r="S534" s="1228"/>
      <c r="T534" s="1228"/>
      <c r="U534" s="1228"/>
      <c r="V534" s="1228"/>
      <c r="W534" s="1228"/>
      <c r="X534" s="1228"/>
      <c r="Y534" s="1228"/>
      <c r="Z534" s="1228"/>
      <c r="AA534" s="1228"/>
      <c r="AB534" s="1228"/>
      <c r="AC534" s="1228"/>
      <c r="AD534" s="1228"/>
      <c r="AE534" s="1228"/>
      <c r="AF534" s="1228"/>
      <c r="AG534" s="1228"/>
      <c r="AH534" s="1228"/>
      <c r="AI534" s="1228"/>
      <c r="AJ534" s="1228"/>
      <c r="AK534" s="1228"/>
      <c r="AL534" s="1228"/>
      <c r="AM534" s="1228"/>
      <c r="AN534" s="1228"/>
      <c r="AO534" s="1228"/>
      <c r="AP534" s="1228"/>
      <c r="AQ534" s="1228"/>
      <c r="AR534" s="1228"/>
      <c r="AS534" s="1228"/>
      <c r="AT534" s="1228"/>
      <c r="AU534" s="1228"/>
      <c r="AV534" s="1228"/>
    </row>
    <row r="535" spans="1:48">
      <c r="A535" s="1228"/>
      <c r="B535" s="1237"/>
      <c r="C535" s="1237"/>
      <c r="D535" s="1228"/>
      <c r="E535" s="1237"/>
      <c r="F535" s="1228"/>
      <c r="K535" s="1237"/>
      <c r="L535" s="1237"/>
      <c r="M535" s="1228"/>
      <c r="N535" s="1228"/>
      <c r="O535" s="1228"/>
      <c r="P535" s="1228"/>
      <c r="Q535" s="1228"/>
      <c r="R535" s="1228"/>
      <c r="S535" s="1228"/>
      <c r="T535" s="1228"/>
      <c r="U535" s="1228"/>
      <c r="V535" s="1228"/>
      <c r="W535" s="1228"/>
      <c r="X535" s="1228"/>
      <c r="Y535" s="1228"/>
      <c r="Z535" s="1228"/>
      <c r="AA535" s="1228"/>
      <c r="AB535" s="1228"/>
      <c r="AC535" s="1228"/>
      <c r="AD535" s="1228"/>
      <c r="AE535" s="1228"/>
      <c r="AF535" s="1228"/>
      <c r="AG535" s="1228"/>
      <c r="AH535" s="1228"/>
      <c r="AI535" s="1228"/>
      <c r="AJ535" s="1228"/>
      <c r="AK535" s="1228"/>
      <c r="AL535" s="1228"/>
      <c r="AM535" s="1228"/>
      <c r="AN535" s="1228"/>
      <c r="AO535" s="1228"/>
      <c r="AP535" s="1228"/>
      <c r="AQ535" s="1228"/>
      <c r="AR535" s="1228"/>
      <c r="AS535" s="1228"/>
      <c r="AT535" s="1228"/>
      <c r="AU535" s="1228"/>
      <c r="AV535" s="1228"/>
    </row>
    <row r="536" spans="1:48">
      <c r="A536" s="1228"/>
      <c r="B536" s="1237"/>
      <c r="C536" s="1237"/>
      <c r="D536" s="1228"/>
      <c r="E536" s="1237"/>
      <c r="F536" s="1228"/>
      <c r="K536" s="1237"/>
      <c r="L536" s="1237"/>
      <c r="M536" s="1228"/>
      <c r="N536" s="1228"/>
      <c r="O536" s="1228"/>
      <c r="P536" s="1228"/>
      <c r="Q536" s="1228"/>
      <c r="R536" s="1228"/>
      <c r="S536" s="1228"/>
      <c r="T536" s="1228"/>
      <c r="U536" s="1228"/>
      <c r="V536" s="1228"/>
      <c r="W536" s="1228"/>
      <c r="X536" s="1228"/>
      <c r="Y536" s="1228"/>
      <c r="Z536" s="1228"/>
      <c r="AA536" s="1228"/>
      <c r="AB536" s="1228"/>
      <c r="AC536" s="1228"/>
      <c r="AD536" s="1228"/>
      <c r="AE536" s="1228"/>
      <c r="AF536" s="1228"/>
      <c r="AG536" s="1228"/>
      <c r="AH536" s="1228"/>
      <c r="AI536" s="1228"/>
      <c r="AJ536" s="1228"/>
      <c r="AK536" s="1228"/>
      <c r="AL536" s="1228"/>
      <c r="AM536" s="1228"/>
      <c r="AN536" s="1228"/>
      <c r="AO536" s="1228"/>
      <c r="AP536" s="1228"/>
      <c r="AQ536" s="1228"/>
      <c r="AR536" s="1228"/>
      <c r="AS536" s="1228"/>
      <c r="AT536" s="1228"/>
      <c r="AU536" s="1228"/>
      <c r="AV536" s="1228"/>
    </row>
    <row r="537" spans="1:48">
      <c r="A537" s="1228"/>
      <c r="B537" s="1237"/>
      <c r="C537" s="1237"/>
      <c r="D537" s="1228"/>
      <c r="E537" s="1237"/>
      <c r="F537" s="1228"/>
      <c r="K537" s="1237"/>
      <c r="L537" s="1237"/>
      <c r="M537" s="1228"/>
      <c r="N537" s="1228"/>
      <c r="O537" s="1228"/>
      <c r="P537" s="1228"/>
      <c r="Q537" s="1228"/>
      <c r="R537" s="1228"/>
      <c r="S537" s="1228"/>
      <c r="T537" s="1228"/>
      <c r="U537" s="1228"/>
      <c r="V537" s="1228"/>
      <c r="W537" s="1228"/>
      <c r="X537" s="1228"/>
      <c r="Y537" s="1228"/>
      <c r="Z537" s="1228"/>
      <c r="AA537" s="1228"/>
      <c r="AB537" s="1228"/>
      <c r="AC537" s="1228"/>
      <c r="AD537" s="1228"/>
      <c r="AE537" s="1228"/>
      <c r="AF537" s="1228"/>
      <c r="AG537" s="1228"/>
      <c r="AH537" s="1228"/>
      <c r="AI537" s="1228"/>
      <c r="AJ537" s="1228"/>
      <c r="AK537" s="1228"/>
      <c r="AL537" s="1228"/>
      <c r="AM537" s="1228"/>
      <c r="AN537" s="1228"/>
      <c r="AO537" s="1228"/>
      <c r="AP537" s="1228"/>
      <c r="AQ537" s="1228"/>
      <c r="AR537" s="1228"/>
      <c r="AS537" s="1228"/>
      <c r="AT537" s="1228"/>
      <c r="AU537" s="1228"/>
      <c r="AV537" s="1228"/>
    </row>
    <row r="538" spans="1:48">
      <c r="A538" s="1228"/>
      <c r="B538" s="1237"/>
      <c r="C538" s="1237"/>
      <c r="D538" s="1228"/>
      <c r="E538" s="1237"/>
      <c r="F538" s="1228"/>
      <c r="K538" s="1237"/>
      <c r="L538" s="1237"/>
      <c r="M538" s="1228"/>
      <c r="N538" s="1228"/>
      <c r="O538" s="1228"/>
      <c r="P538" s="1228"/>
      <c r="Q538" s="1228"/>
      <c r="R538" s="1228"/>
      <c r="S538" s="1228"/>
      <c r="T538" s="1228"/>
      <c r="U538" s="1228"/>
      <c r="V538" s="1228"/>
      <c r="W538" s="1228"/>
      <c r="X538" s="1228"/>
      <c r="Y538" s="1228"/>
      <c r="Z538" s="1228"/>
      <c r="AA538" s="1228"/>
      <c r="AB538" s="1228"/>
      <c r="AC538" s="1228"/>
      <c r="AD538" s="1228"/>
      <c r="AE538" s="1228"/>
      <c r="AF538" s="1228"/>
      <c r="AG538" s="1228"/>
      <c r="AH538" s="1228"/>
      <c r="AI538" s="1228"/>
      <c r="AJ538" s="1228"/>
      <c r="AK538" s="1228"/>
      <c r="AL538" s="1228"/>
      <c r="AM538" s="1228"/>
      <c r="AN538" s="1228"/>
      <c r="AO538" s="1228"/>
      <c r="AP538" s="1228"/>
      <c r="AQ538" s="1228"/>
      <c r="AR538" s="1228"/>
      <c r="AS538" s="1228"/>
      <c r="AT538" s="1228"/>
      <c r="AU538" s="1228"/>
      <c r="AV538" s="1228"/>
    </row>
    <row r="539" spans="1:48">
      <c r="A539" s="1228"/>
      <c r="B539" s="1237"/>
      <c r="C539" s="1237"/>
      <c r="D539" s="1228"/>
      <c r="E539" s="1237"/>
      <c r="F539" s="1228"/>
      <c r="K539" s="1237"/>
      <c r="L539" s="1237"/>
      <c r="M539" s="1228"/>
      <c r="N539" s="1228"/>
      <c r="O539" s="1228"/>
      <c r="P539" s="1228"/>
      <c r="Q539" s="1228"/>
      <c r="R539" s="1228"/>
      <c r="S539" s="1228"/>
      <c r="T539" s="1228"/>
      <c r="U539" s="1228"/>
      <c r="V539" s="1228"/>
      <c r="W539" s="1228"/>
      <c r="X539" s="1228"/>
      <c r="Y539" s="1228"/>
      <c r="Z539" s="1228"/>
      <c r="AA539" s="1228"/>
      <c r="AB539" s="1228"/>
      <c r="AC539" s="1228"/>
      <c r="AD539" s="1228"/>
      <c r="AE539" s="1228"/>
      <c r="AF539" s="1228"/>
      <c r="AG539" s="1228"/>
      <c r="AH539" s="1228"/>
      <c r="AI539" s="1228"/>
      <c r="AJ539" s="1228"/>
      <c r="AK539" s="1228"/>
      <c r="AL539" s="1228"/>
      <c r="AM539" s="1228"/>
      <c r="AN539" s="1228"/>
      <c r="AO539" s="1228"/>
      <c r="AP539" s="1228"/>
      <c r="AQ539" s="1228"/>
      <c r="AR539" s="1228"/>
      <c r="AS539" s="1228"/>
      <c r="AT539" s="1228"/>
      <c r="AU539" s="1228"/>
      <c r="AV539" s="1228"/>
    </row>
    <row r="540" spans="1:48">
      <c r="A540" s="1228"/>
      <c r="B540" s="1237"/>
      <c r="C540" s="1237"/>
      <c r="D540" s="1228"/>
      <c r="E540" s="1237"/>
      <c r="F540" s="1228"/>
      <c r="K540" s="1237"/>
      <c r="L540" s="1237"/>
      <c r="M540" s="1228"/>
      <c r="N540" s="1228"/>
      <c r="O540" s="1228"/>
      <c r="P540" s="1228"/>
      <c r="Q540" s="1228"/>
      <c r="R540" s="1228"/>
      <c r="S540" s="1228"/>
      <c r="T540" s="1228"/>
      <c r="U540" s="1228"/>
      <c r="V540" s="1228"/>
      <c r="W540" s="1228"/>
      <c r="X540" s="1228"/>
      <c r="Y540" s="1228"/>
      <c r="Z540" s="1228"/>
      <c r="AA540" s="1228"/>
      <c r="AB540" s="1228"/>
      <c r="AC540" s="1228"/>
      <c r="AD540" s="1228"/>
      <c r="AE540" s="1228"/>
      <c r="AF540" s="1228"/>
      <c r="AG540" s="1228"/>
      <c r="AH540" s="1228"/>
      <c r="AI540" s="1228"/>
      <c r="AJ540" s="1228"/>
      <c r="AK540" s="1228"/>
      <c r="AL540" s="1228"/>
      <c r="AM540" s="1228"/>
      <c r="AN540" s="1228"/>
      <c r="AO540" s="1228"/>
      <c r="AP540" s="1228"/>
      <c r="AQ540" s="1228"/>
      <c r="AR540" s="1228"/>
      <c r="AS540" s="1228"/>
      <c r="AT540" s="1228"/>
      <c r="AU540" s="1228"/>
      <c r="AV540" s="1228"/>
    </row>
    <row r="541" spans="1:48">
      <c r="A541" s="1228"/>
      <c r="B541" s="1237"/>
      <c r="C541" s="1237"/>
      <c r="D541" s="1228"/>
      <c r="E541" s="1237"/>
      <c r="F541" s="1228"/>
      <c r="K541" s="1237"/>
      <c r="L541" s="1237"/>
      <c r="M541" s="1228"/>
      <c r="N541" s="1228"/>
      <c r="O541" s="1228"/>
      <c r="P541" s="1228"/>
      <c r="Q541" s="1228"/>
      <c r="R541" s="1228"/>
      <c r="S541" s="1228"/>
      <c r="T541" s="1228"/>
      <c r="U541" s="1228"/>
      <c r="V541" s="1228"/>
      <c r="W541" s="1228"/>
      <c r="X541" s="1228"/>
      <c r="Y541" s="1228"/>
      <c r="Z541" s="1228"/>
      <c r="AA541" s="1228"/>
      <c r="AB541" s="1228"/>
      <c r="AC541" s="1228"/>
      <c r="AD541" s="1228"/>
      <c r="AE541" s="1228"/>
      <c r="AF541" s="1228"/>
      <c r="AG541" s="1228"/>
      <c r="AH541" s="1228"/>
      <c r="AI541" s="1228"/>
      <c r="AJ541" s="1228"/>
      <c r="AK541" s="1228"/>
      <c r="AL541" s="1228"/>
      <c r="AM541" s="1228"/>
      <c r="AN541" s="1228"/>
      <c r="AO541" s="1228"/>
      <c r="AP541" s="1228"/>
      <c r="AQ541" s="1228"/>
      <c r="AR541" s="1228"/>
      <c r="AS541" s="1228"/>
      <c r="AT541" s="1228"/>
      <c r="AU541" s="1228"/>
      <c r="AV541" s="1228"/>
    </row>
    <row r="542" spans="1:48">
      <c r="A542" s="1228"/>
      <c r="B542" s="1237"/>
      <c r="C542" s="1237"/>
      <c r="D542" s="1228"/>
      <c r="E542" s="1237"/>
      <c r="F542" s="1228"/>
      <c r="K542" s="1237"/>
      <c r="L542" s="1237"/>
      <c r="M542" s="1228"/>
      <c r="N542" s="1228"/>
      <c r="O542" s="1228"/>
      <c r="P542" s="1228"/>
      <c r="Q542" s="1228"/>
      <c r="R542" s="1228"/>
      <c r="S542" s="1228"/>
      <c r="T542" s="1228"/>
      <c r="U542" s="1228"/>
      <c r="V542" s="1228"/>
      <c r="W542" s="1228"/>
      <c r="X542" s="1228"/>
      <c r="Y542" s="1228"/>
      <c r="Z542" s="1228"/>
      <c r="AA542" s="1228"/>
      <c r="AB542" s="1228"/>
      <c r="AC542" s="1228"/>
      <c r="AD542" s="1228"/>
      <c r="AE542" s="1228"/>
      <c r="AF542" s="1228"/>
      <c r="AG542" s="1228"/>
      <c r="AH542" s="1228"/>
      <c r="AI542" s="1228"/>
      <c r="AJ542" s="1228"/>
      <c r="AK542" s="1228"/>
      <c r="AL542" s="1228"/>
      <c r="AM542" s="1228"/>
      <c r="AN542" s="1228"/>
      <c r="AO542" s="1228"/>
      <c r="AP542" s="1228"/>
      <c r="AQ542" s="1228"/>
      <c r="AR542" s="1228"/>
      <c r="AS542" s="1228"/>
      <c r="AT542" s="1228"/>
      <c r="AU542" s="1228"/>
      <c r="AV542" s="1228"/>
    </row>
    <row r="543" spans="1:48">
      <c r="A543" s="1228"/>
      <c r="B543" s="1237"/>
      <c r="C543" s="1237"/>
      <c r="D543" s="1228"/>
      <c r="E543" s="1237"/>
      <c r="F543" s="1228"/>
      <c r="K543" s="1237"/>
      <c r="L543" s="1237"/>
      <c r="M543" s="1228"/>
      <c r="N543" s="1228"/>
      <c r="O543" s="1228"/>
      <c r="P543" s="1228"/>
      <c r="Q543" s="1228"/>
      <c r="R543" s="1228"/>
      <c r="S543" s="1228"/>
      <c r="T543" s="1228"/>
      <c r="U543" s="1228"/>
      <c r="V543" s="1228"/>
      <c r="W543" s="1228"/>
      <c r="X543" s="1228"/>
      <c r="Y543" s="1228"/>
      <c r="Z543" s="1228"/>
      <c r="AA543" s="1228"/>
      <c r="AB543" s="1228"/>
      <c r="AC543" s="1228"/>
      <c r="AD543" s="1228"/>
      <c r="AE543" s="1228"/>
      <c r="AF543" s="1228"/>
      <c r="AG543" s="1228"/>
      <c r="AH543" s="1228"/>
      <c r="AI543" s="1228"/>
      <c r="AJ543" s="1228"/>
      <c r="AK543" s="1228"/>
      <c r="AL543" s="1228"/>
      <c r="AM543" s="1228"/>
      <c r="AN543" s="1228"/>
      <c r="AO543" s="1228"/>
      <c r="AP543" s="1228"/>
      <c r="AQ543" s="1228"/>
      <c r="AR543" s="1228"/>
      <c r="AS543" s="1228"/>
      <c r="AT543" s="1228"/>
      <c r="AU543" s="1228"/>
      <c r="AV543" s="1228"/>
    </row>
    <row r="544" spans="1:48">
      <c r="A544" s="1228"/>
      <c r="B544" s="1237"/>
      <c r="C544" s="1237"/>
      <c r="D544" s="1228"/>
      <c r="E544" s="1237"/>
      <c r="F544" s="1228"/>
      <c r="K544" s="1237"/>
      <c r="L544" s="1237"/>
      <c r="M544" s="1228"/>
      <c r="N544" s="1228"/>
      <c r="O544" s="1228"/>
      <c r="P544" s="1228"/>
      <c r="Q544" s="1228"/>
      <c r="R544" s="1228"/>
      <c r="S544" s="1228"/>
      <c r="T544" s="1228"/>
      <c r="U544" s="1228"/>
      <c r="V544" s="1228"/>
      <c r="W544" s="1228"/>
      <c r="X544" s="1228"/>
      <c r="Y544" s="1228"/>
      <c r="Z544" s="1228"/>
      <c r="AA544" s="1228"/>
      <c r="AB544" s="1228"/>
      <c r="AC544" s="1228"/>
      <c r="AD544" s="1228"/>
      <c r="AE544" s="1228"/>
      <c r="AF544" s="1228"/>
      <c r="AG544" s="1228"/>
      <c r="AH544" s="1228"/>
      <c r="AI544" s="1228"/>
      <c r="AJ544" s="1228"/>
      <c r="AK544" s="1228"/>
      <c r="AL544" s="1228"/>
      <c r="AM544" s="1228"/>
      <c r="AN544" s="1228"/>
      <c r="AO544" s="1228"/>
      <c r="AP544" s="1228"/>
      <c r="AQ544" s="1228"/>
      <c r="AR544" s="1228"/>
      <c r="AS544" s="1228"/>
      <c r="AT544" s="1228"/>
      <c r="AU544" s="1228"/>
      <c r="AV544" s="1228"/>
    </row>
    <row r="545" spans="1:48">
      <c r="A545" s="1228"/>
      <c r="B545" s="1237"/>
      <c r="C545" s="1237"/>
      <c r="D545" s="1228"/>
      <c r="E545" s="1237"/>
      <c r="F545" s="1228"/>
      <c r="K545" s="1237"/>
      <c r="L545" s="1237"/>
      <c r="M545" s="1228"/>
      <c r="N545" s="1228"/>
      <c r="O545" s="1228"/>
      <c r="P545" s="1228"/>
      <c r="Q545" s="1228"/>
      <c r="R545" s="1228"/>
      <c r="S545" s="1228"/>
      <c r="T545" s="1228"/>
      <c r="U545" s="1228"/>
      <c r="V545" s="1228"/>
      <c r="W545" s="1228"/>
      <c r="X545" s="1228"/>
      <c r="Y545" s="1228"/>
      <c r="Z545" s="1228"/>
      <c r="AA545" s="1228"/>
      <c r="AB545" s="1228"/>
      <c r="AC545" s="1228"/>
      <c r="AD545" s="1228"/>
      <c r="AE545" s="1228"/>
      <c r="AF545" s="1228"/>
      <c r="AG545" s="1228"/>
      <c r="AH545" s="1228"/>
      <c r="AI545" s="1228"/>
      <c r="AJ545" s="1228"/>
      <c r="AK545" s="1228"/>
      <c r="AL545" s="1228"/>
      <c r="AM545" s="1228"/>
      <c r="AN545" s="1228"/>
      <c r="AO545" s="1228"/>
      <c r="AP545" s="1228"/>
      <c r="AQ545" s="1228"/>
      <c r="AR545" s="1228"/>
      <c r="AS545" s="1228"/>
      <c r="AT545" s="1228"/>
      <c r="AU545" s="1228"/>
      <c r="AV545" s="1228"/>
    </row>
    <row r="546" spans="1:48">
      <c r="A546" s="1228"/>
      <c r="B546" s="1237"/>
      <c r="C546" s="1237"/>
      <c r="D546" s="1228"/>
      <c r="E546" s="1237"/>
      <c r="F546" s="1228"/>
      <c r="K546" s="1237"/>
      <c r="L546" s="1237"/>
      <c r="M546" s="1228"/>
      <c r="N546" s="1228"/>
      <c r="O546" s="1228"/>
      <c r="P546" s="1228"/>
      <c r="Q546" s="1228"/>
      <c r="R546" s="1228"/>
      <c r="S546" s="1228"/>
      <c r="T546" s="1228"/>
      <c r="U546" s="1228"/>
      <c r="V546" s="1228"/>
      <c r="W546" s="1228"/>
      <c r="X546" s="1228"/>
      <c r="Y546" s="1228"/>
      <c r="Z546" s="1228"/>
      <c r="AA546" s="1228"/>
      <c r="AB546" s="1228"/>
      <c r="AC546" s="1228"/>
      <c r="AD546" s="1228"/>
      <c r="AE546" s="1228"/>
      <c r="AF546" s="1228"/>
      <c r="AG546" s="1228"/>
      <c r="AH546" s="1228"/>
      <c r="AI546" s="1228"/>
      <c r="AJ546" s="1228"/>
      <c r="AK546" s="1228"/>
      <c r="AL546" s="1228"/>
      <c r="AM546" s="1228"/>
      <c r="AN546" s="1228"/>
      <c r="AO546" s="1228"/>
      <c r="AP546" s="1228"/>
      <c r="AQ546" s="1228"/>
      <c r="AR546" s="1228"/>
      <c r="AS546" s="1228"/>
      <c r="AT546" s="1228"/>
      <c r="AU546" s="1228"/>
      <c r="AV546" s="1228"/>
    </row>
    <row r="547" spans="1:48">
      <c r="A547" s="1228"/>
      <c r="B547" s="1237"/>
      <c r="C547" s="1237"/>
      <c r="D547" s="1228"/>
      <c r="E547" s="1237"/>
      <c r="F547" s="1228"/>
      <c r="K547" s="1237"/>
      <c r="L547" s="1237"/>
      <c r="M547" s="1228"/>
      <c r="N547" s="1228"/>
      <c r="O547" s="1228"/>
      <c r="P547" s="1228"/>
      <c r="Q547" s="1228"/>
      <c r="R547" s="1228"/>
      <c r="S547" s="1228"/>
      <c r="T547" s="1228"/>
      <c r="U547" s="1228"/>
      <c r="V547" s="1228"/>
      <c r="W547" s="1228"/>
      <c r="X547" s="1228"/>
      <c r="Y547" s="1228"/>
      <c r="Z547" s="1228"/>
      <c r="AA547" s="1228"/>
      <c r="AB547" s="1228"/>
      <c r="AC547" s="1228"/>
      <c r="AD547" s="1228"/>
      <c r="AE547" s="1228"/>
      <c r="AF547" s="1228"/>
      <c r="AG547" s="1228"/>
      <c r="AH547" s="1228"/>
      <c r="AI547" s="1228"/>
      <c r="AJ547" s="1228"/>
      <c r="AK547" s="1228"/>
      <c r="AL547" s="1228"/>
      <c r="AM547" s="1228"/>
      <c r="AN547" s="1228"/>
      <c r="AO547" s="1228"/>
      <c r="AP547" s="1228"/>
      <c r="AQ547" s="1228"/>
      <c r="AR547" s="1228"/>
      <c r="AS547" s="1228"/>
      <c r="AT547" s="1228"/>
      <c r="AU547" s="1228"/>
      <c r="AV547" s="1228"/>
    </row>
    <row r="548" spans="1:48">
      <c r="A548" s="1228"/>
      <c r="B548" s="1237"/>
      <c r="C548" s="1237"/>
      <c r="D548" s="1228"/>
      <c r="E548" s="1237"/>
      <c r="F548" s="1228"/>
      <c r="K548" s="1237"/>
      <c r="L548" s="1237"/>
      <c r="M548" s="1228"/>
      <c r="N548" s="1228"/>
      <c r="O548" s="1228"/>
      <c r="P548" s="1228"/>
      <c r="Q548" s="1228"/>
      <c r="R548" s="1228"/>
      <c r="S548" s="1228"/>
      <c r="T548" s="1228"/>
      <c r="U548" s="1228"/>
      <c r="V548" s="1228"/>
      <c r="W548" s="1228"/>
      <c r="X548" s="1228"/>
      <c r="Y548" s="1228"/>
      <c r="Z548" s="1228"/>
      <c r="AA548" s="1228"/>
      <c r="AB548" s="1228"/>
      <c r="AC548" s="1228"/>
      <c r="AD548" s="1228"/>
      <c r="AE548" s="1228"/>
      <c r="AF548" s="1228"/>
      <c r="AG548" s="1228"/>
      <c r="AH548" s="1228"/>
      <c r="AI548" s="1228"/>
      <c r="AJ548" s="1228"/>
      <c r="AK548" s="1228"/>
      <c r="AL548" s="1228"/>
      <c r="AM548" s="1228"/>
      <c r="AN548" s="1228"/>
      <c r="AO548" s="1228"/>
      <c r="AP548" s="1228"/>
      <c r="AQ548" s="1228"/>
      <c r="AR548" s="1228"/>
      <c r="AS548" s="1228"/>
      <c r="AT548" s="1228"/>
      <c r="AU548" s="1228"/>
      <c r="AV548" s="1228"/>
    </row>
    <row r="549" spans="1:48">
      <c r="A549" s="1228"/>
      <c r="B549" s="1237"/>
      <c r="C549" s="1237"/>
      <c r="D549" s="1228"/>
      <c r="E549" s="1237"/>
      <c r="F549" s="1228"/>
      <c r="K549" s="1237"/>
      <c r="L549" s="1237"/>
      <c r="M549" s="1228"/>
      <c r="N549" s="1228"/>
      <c r="O549" s="1228"/>
      <c r="P549" s="1228"/>
      <c r="Q549" s="1228"/>
      <c r="R549" s="1228"/>
      <c r="S549" s="1228"/>
      <c r="T549" s="1228"/>
      <c r="U549" s="1228"/>
      <c r="V549" s="1228"/>
      <c r="W549" s="1228"/>
      <c r="X549" s="1228"/>
      <c r="Y549" s="1228"/>
      <c r="Z549" s="1228"/>
      <c r="AA549" s="1228"/>
      <c r="AB549" s="1228"/>
      <c r="AC549" s="1228"/>
      <c r="AD549" s="1228"/>
      <c r="AE549" s="1228"/>
      <c r="AF549" s="1228"/>
      <c r="AG549" s="1228"/>
      <c r="AH549" s="1228"/>
      <c r="AI549" s="1228"/>
      <c r="AJ549" s="1228"/>
      <c r="AK549" s="1228"/>
      <c r="AL549" s="1228"/>
      <c r="AM549" s="1228"/>
      <c r="AN549" s="1228"/>
      <c r="AO549" s="1228"/>
      <c r="AP549" s="1228"/>
      <c r="AQ549" s="1228"/>
      <c r="AR549" s="1228"/>
      <c r="AS549" s="1228"/>
      <c r="AT549" s="1228"/>
      <c r="AU549" s="1228"/>
      <c r="AV549" s="1228"/>
    </row>
    <row r="550" spans="1:48">
      <c r="A550" s="1228"/>
      <c r="B550" s="1237"/>
      <c r="C550" s="1237"/>
      <c r="D550" s="1228"/>
      <c r="E550" s="1237"/>
      <c r="F550" s="1228"/>
      <c r="K550" s="1237"/>
      <c r="L550" s="1237"/>
      <c r="M550" s="1228"/>
      <c r="N550" s="1228"/>
      <c r="O550" s="1228"/>
      <c r="P550" s="1228"/>
      <c r="Q550" s="1228"/>
      <c r="R550" s="1228"/>
      <c r="S550" s="1228"/>
      <c r="T550" s="1228"/>
      <c r="U550" s="1228"/>
      <c r="V550" s="1228"/>
      <c r="W550" s="1228"/>
      <c r="X550" s="1228"/>
      <c r="Y550" s="1228"/>
      <c r="Z550" s="1228"/>
      <c r="AA550" s="1228"/>
      <c r="AB550" s="1228"/>
      <c r="AC550" s="1228"/>
      <c r="AD550" s="1228"/>
      <c r="AE550" s="1228"/>
      <c r="AF550" s="1228"/>
      <c r="AG550" s="1228"/>
      <c r="AH550" s="1228"/>
      <c r="AI550" s="1228"/>
      <c r="AJ550" s="1228"/>
      <c r="AK550" s="1228"/>
      <c r="AL550" s="1228"/>
      <c r="AM550" s="1228"/>
      <c r="AN550" s="1228"/>
      <c r="AO550" s="1228"/>
      <c r="AP550" s="1228"/>
      <c r="AQ550" s="1228"/>
      <c r="AR550" s="1228"/>
      <c r="AS550" s="1228"/>
      <c r="AT550" s="1228"/>
      <c r="AU550" s="1228"/>
      <c r="AV550" s="1228"/>
    </row>
    <row r="551" spans="1:48">
      <c r="A551" s="1228"/>
      <c r="B551" s="1237"/>
      <c r="C551" s="1237"/>
      <c r="D551" s="1228"/>
      <c r="E551" s="1237"/>
      <c r="F551" s="1228"/>
      <c r="K551" s="1237"/>
      <c r="L551" s="1237"/>
      <c r="M551" s="1228"/>
      <c r="N551" s="1228"/>
      <c r="O551" s="1228"/>
      <c r="P551" s="1228"/>
      <c r="Q551" s="1228"/>
      <c r="R551" s="1228"/>
      <c r="S551" s="1228"/>
      <c r="T551" s="1228"/>
      <c r="U551" s="1228"/>
      <c r="V551" s="1228"/>
      <c r="W551" s="1228"/>
      <c r="X551" s="1228"/>
      <c r="Y551" s="1228"/>
      <c r="Z551" s="1228"/>
      <c r="AA551" s="1228"/>
      <c r="AB551" s="1228"/>
      <c r="AC551" s="1228"/>
      <c r="AD551" s="1228"/>
      <c r="AE551" s="1228"/>
      <c r="AF551" s="1228"/>
      <c r="AG551" s="1228"/>
      <c r="AH551" s="1228"/>
      <c r="AI551" s="1228"/>
      <c r="AJ551" s="1228"/>
      <c r="AK551" s="1228"/>
      <c r="AL551" s="1228"/>
      <c r="AM551" s="1228"/>
      <c r="AN551" s="1228"/>
      <c r="AO551" s="1228"/>
      <c r="AP551" s="1228"/>
      <c r="AQ551" s="1228"/>
      <c r="AR551" s="1228"/>
      <c r="AS551" s="1228"/>
      <c r="AT551" s="1228"/>
      <c r="AU551" s="1228"/>
      <c r="AV551" s="1228"/>
    </row>
    <row r="552" spans="1:48">
      <c r="A552" s="1228"/>
      <c r="B552" s="1237"/>
      <c r="C552" s="1237"/>
      <c r="D552" s="1228"/>
      <c r="E552" s="1237"/>
      <c r="F552" s="1228"/>
      <c r="K552" s="1237"/>
      <c r="L552" s="1237"/>
      <c r="M552" s="1228"/>
      <c r="N552" s="1228"/>
      <c r="O552" s="1228"/>
      <c r="P552" s="1228"/>
      <c r="Q552" s="1228"/>
      <c r="R552" s="1228"/>
      <c r="S552" s="1228"/>
      <c r="T552" s="1228"/>
      <c r="U552" s="1228"/>
      <c r="V552" s="1228"/>
      <c r="W552" s="1228"/>
      <c r="X552" s="1228"/>
      <c r="Y552" s="1228"/>
      <c r="Z552" s="1228"/>
      <c r="AA552" s="1228"/>
      <c r="AB552" s="1228"/>
      <c r="AC552" s="1228"/>
      <c r="AD552" s="1228"/>
      <c r="AE552" s="1228"/>
      <c r="AF552" s="1228"/>
      <c r="AG552" s="1228"/>
      <c r="AH552" s="1228"/>
      <c r="AI552" s="1228"/>
      <c r="AJ552" s="1228"/>
      <c r="AK552" s="1228"/>
      <c r="AL552" s="1228"/>
      <c r="AM552" s="1228"/>
      <c r="AN552" s="1228"/>
      <c r="AO552" s="1228"/>
      <c r="AP552" s="1228"/>
      <c r="AQ552" s="1228"/>
      <c r="AR552" s="1228"/>
      <c r="AS552" s="1228"/>
      <c r="AT552" s="1228"/>
      <c r="AU552" s="1228"/>
      <c r="AV552" s="1228"/>
    </row>
    <row r="553" spans="1:48">
      <c r="A553" s="1228"/>
      <c r="B553" s="1237"/>
      <c r="C553" s="1237"/>
      <c r="D553" s="1228"/>
      <c r="E553" s="1237"/>
      <c r="F553" s="1228"/>
      <c r="K553" s="1237"/>
      <c r="L553" s="1237"/>
      <c r="M553" s="1228"/>
      <c r="N553" s="1228"/>
      <c r="O553" s="1228"/>
      <c r="P553" s="1228"/>
      <c r="Q553" s="1228"/>
      <c r="R553" s="1228"/>
      <c r="S553" s="1228"/>
      <c r="T553" s="1228"/>
      <c r="U553" s="1228"/>
      <c r="V553" s="1228"/>
      <c r="W553" s="1228"/>
      <c r="X553" s="1228"/>
      <c r="Y553" s="1228"/>
      <c r="Z553" s="1228"/>
      <c r="AA553" s="1228"/>
      <c r="AB553" s="1228"/>
      <c r="AC553" s="1228"/>
      <c r="AD553" s="1228"/>
      <c r="AE553" s="1228"/>
      <c r="AF553" s="1228"/>
      <c r="AG553" s="1228"/>
      <c r="AH553" s="1228"/>
      <c r="AI553" s="1228"/>
      <c r="AJ553" s="1228"/>
      <c r="AK553" s="1228"/>
      <c r="AL553" s="1228"/>
      <c r="AM553" s="1228"/>
      <c r="AN553" s="1228"/>
      <c r="AO553" s="1228"/>
      <c r="AP553" s="1228"/>
      <c r="AQ553" s="1228"/>
      <c r="AR553" s="1228"/>
      <c r="AS553" s="1228"/>
      <c r="AT553" s="1228"/>
      <c r="AU553" s="1228"/>
      <c r="AV553" s="1228"/>
    </row>
    <row r="554" spans="1:48">
      <c r="A554" s="1228"/>
      <c r="B554" s="1237"/>
      <c r="C554" s="1237"/>
      <c r="D554" s="1228"/>
      <c r="E554" s="1237"/>
      <c r="F554" s="1228"/>
      <c r="K554" s="1237"/>
      <c r="L554" s="1237"/>
      <c r="M554" s="1228"/>
      <c r="N554" s="1228"/>
      <c r="O554" s="1228"/>
      <c r="P554" s="1228"/>
      <c r="Q554" s="1228"/>
      <c r="R554" s="1228"/>
      <c r="S554" s="1228"/>
      <c r="T554" s="1228"/>
      <c r="U554" s="1228"/>
      <c r="V554" s="1228"/>
      <c r="W554" s="1228"/>
      <c r="X554" s="1228"/>
      <c r="Y554" s="1228"/>
      <c r="Z554" s="1228"/>
      <c r="AA554" s="1228"/>
      <c r="AB554" s="1228"/>
      <c r="AC554" s="1228"/>
      <c r="AD554" s="1228"/>
      <c r="AE554" s="1228"/>
      <c r="AF554" s="1228"/>
      <c r="AG554" s="1228"/>
      <c r="AH554" s="1228"/>
      <c r="AI554" s="1228"/>
      <c r="AJ554" s="1228"/>
      <c r="AK554" s="1228"/>
      <c r="AL554" s="1228"/>
      <c r="AM554" s="1228"/>
      <c r="AN554" s="1228"/>
      <c r="AO554" s="1228"/>
      <c r="AP554" s="1228"/>
      <c r="AQ554" s="1228"/>
      <c r="AR554" s="1228"/>
      <c r="AS554" s="1228"/>
      <c r="AT554" s="1228"/>
      <c r="AU554" s="1228"/>
      <c r="AV554" s="1228"/>
    </row>
    <row r="555" spans="1:48">
      <c r="A555" s="1228"/>
      <c r="B555" s="1237"/>
      <c r="C555" s="1237"/>
      <c r="D555" s="1228"/>
      <c r="E555" s="1237"/>
      <c r="F555" s="1228"/>
      <c r="K555" s="1237"/>
      <c r="L555" s="1237"/>
      <c r="M555" s="1228"/>
      <c r="N555" s="1228"/>
      <c r="O555" s="1228"/>
      <c r="P555" s="1228"/>
      <c r="Q555" s="1228"/>
      <c r="R555" s="1228"/>
      <c r="S555" s="1228"/>
      <c r="T555" s="1228"/>
      <c r="U555" s="1228"/>
      <c r="V555" s="1228"/>
      <c r="W555" s="1228"/>
      <c r="X555" s="1228"/>
      <c r="Y555" s="1228"/>
      <c r="Z555" s="1228"/>
      <c r="AA555" s="1228"/>
      <c r="AB555" s="1228"/>
      <c r="AC555" s="1228"/>
      <c r="AD555" s="1228"/>
      <c r="AE555" s="1228"/>
      <c r="AF555" s="1228"/>
      <c r="AG555" s="1228"/>
      <c r="AH555" s="1228"/>
      <c r="AI555" s="1228"/>
      <c r="AJ555" s="1228"/>
      <c r="AK555" s="1228"/>
      <c r="AL555" s="1228"/>
      <c r="AM555" s="1228"/>
      <c r="AN555" s="1228"/>
      <c r="AO555" s="1228"/>
      <c r="AP555" s="1228"/>
      <c r="AQ555" s="1228"/>
      <c r="AR555" s="1228"/>
      <c r="AS555" s="1228"/>
      <c r="AT555" s="1228"/>
      <c r="AU555" s="1228"/>
      <c r="AV555" s="1228"/>
    </row>
    <row r="556" spans="1:48">
      <c r="A556" s="1228"/>
      <c r="B556" s="1237"/>
      <c r="C556" s="1237"/>
      <c r="D556" s="1228"/>
      <c r="E556" s="1237"/>
      <c r="F556" s="1228"/>
      <c r="K556" s="1237"/>
      <c r="L556" s="1237"/>
      <c r="M556" s="1228"/>
      <c r="N556" s="1228"/>
      <c r="O556" s="1228"/>
      <c r="P556" s="1228"/>
      <c r="Q556" s="1228"/>
      <c r="R556" s="1228"/>
      <c r="S556" s="1228"/>
      <c r="T556" s="1228"/>
      <c r="U556" s="1228"/>
      <c r="V556" s="1228"/>
      <c r="W556" s="1228"/>
      <c r="X556" s="1228"/>
      <c r="Y556" s="1228"/>
      <c r="Z556" s="1228"/>
      <c r="AA556" s="1228"/>
      <c r="AB556" s="1228"/>
      <c r="AC556" s="1228"/>
      <c r="AD556" s="1228"/>
      <c r="AE556" s="1228"/>
      <c r="AF556" s="1228"/>
      <c r="AG556" s="1228"/>
      <c r="AH556" s="1228"/>
      <c r="AI556" s="1228"/>
      <c r="AJ556" s="1228"/>
      <c r="AK556" s="1228"/>
      <c r="AL556" s="1228"/>
      <c r="AM556" s="1228"/>
      <c r="AN556" s="1228"/>
      <c r="AO556" s="1228"/>
      <c r="AP556" s="1228"/>
      <c r="AQ556" s="1228"/>
      <c r="AR556" s="1228"/>
      <c r="AS556" s="1228"/>
      <c r="AT556" s="1228"/>
      <c r="AU556" s="1228"/>
      <c r="AV556" s="1228"/>
    </row>
    <row r="557" spans="1:48">
      <c r="A557" s="1228"/>
      <c r="B557" s="1237"/>
      <c r="C557" s="1237"/>
      <c r="D557" s="1228"/>
      <c r="E557" s="1237"/>
      <c r="F557" s="1228"/>
      <c r="K557" s="1237"/>
      <c r="L557" s="1237"/>
      <c r="M557" s="1228"/>
      <c r="N557" s="1228"/>
      <c r="O557" s="1228"/>
      <c r="P557" s="1228"/>
      <c r="Q557" s="1228"/>
      <c r="R557" s="1228"/>
      <c r="S557" s="1228"/>
      <c r="T557" s="1228"/>
      <c r="U557" s="1228"/>
      <c r="V557" s="1228"/>
      <c r="W557" s="1228"/>
      <c r="X557" s="1228"/>
      <c r="Y557" s="1228"/>
      <c r="Z557" s="1228"/>
      <c r="AA557" s="1228"/>
      <c r="AB557" s="1228"/>
      <c r="AC557" s="1228"/>
      <c r="AD557" s="1228"/>
      <c r="AE557" s="1228"/>
      <c r="AF557" s="1228"/>
      <c r="AG557" s="1228"/>
      <c r="AH557" s="1228"/>
      <c r="AI557" s="1228"/>
      <c r="AJ557" s="1228"/>
      <c r="AK557" s="1228"/>
      <c r="AL557" s="1228"/>
      <c r="AM557" s="1228"/>
      <c r="AN557" s="1228"/>
      <c r="AO557" s="1228"/>
      <c r="AP557" s="1228"/>
      <c r="AQ557" s="1228"/>
      <c r="AR557" s="1228"/>
      <c r="AS557" s="1228"/>
      <c r="AT557" s="1228"/>
      <c r="AU557" s="1228"/>
      <c r="AV557" s="1228"/>
    </row>
    <row r="558" spans="1:48">
      <c r="A558" s="1228"/>
      <c r="B558" s="1237"/>
      <c r="C558" s="1237"/>
      <c r="D558" s="1228"/>
      <c r="E558" s="1237"/>
      <c r="F558" s="1228"/>
      <c r="K558" s="1237"/>
      <c r="L558" s="1237"/>
      <c r="M558" s="1228"/>
      <c r="N558" s="1228"/>
      <c r="O558" s="1228"/>
      <c r="P558" s="1228"/>
      <c r="Q558" s="1228"/>
      <c r="R558" s="1228"/>
      <c r="S558" s="1228"/>
      <c r="T558" s="1228"/>
      <c r="U558" s="1228"/>
      <c r="V558" s="1228"/>
      <c r="W558" s="1228"/>
      <c r="X558" s="1228"/>
      <c r="Y558" s="1228"/>
      <c r="Z558" s="1228"/>
      <c r="AA558" s="1228"/>
      <c r="AB558" s="1228"/>
      <c r="AC558" s="1228"/>
      <c r="AD558" s="1228"/>
      <c r="AE558" s="1228"/>
      <c r="AF558" s="1228"/>
      <c r="AG558" s="1228"/>
      <c r="AH558" s="1228"/>
      <c r="AI558" s="1228"/>
      <c r="AJ558" s="1228"/>
      <c r="AK558" s="1228"/>
      <c r="AL558" s="1228"/>
      <c r="AM558" s="1228"/>
      <c r="AN558" s="1228"/>
      <c r="AO558" s="1228"/>
      <c r="AP558" s="1228"/>
      <c r="AQ558" s="1228"/>
      <c r="AR558" s="1228"/>
      <c r="AS558" s="1228"/>
      <c r="AT558" s="1228"/>
      <c r="AU558" s="1228"/>
      <c r="AV558" s="1228"/>
    </row>
    <row r="559" spans="1:48">
      <c r="A559" s="1228"/>
      <c r="B559" s="1237"/>
      <c r="C559" s="1237"/>
      <c r="D559" s="1228"/>
      <c r="E559" s="1237"/>
      <c r="F559" s="1228"/>
      <c r="K559" s="1237"/>
      <c r="L559" s="1237"/>
      <c r="M559" s="1228"/>
      <c r="N559" s="1228"/>
      <c r="O559" s="1228"/>
      <c r="P559" s="1228"/>
      <c r="Q559" s="1228"/>
      <c r="R559" s="1228"/>
      <c r="S559" s="1228"/>
      <c r="T559" s="1228"/>
      <c r="U559" s="1228"/>
      <c r="V559" s="1228"/>
      <c r="W559" s="1228"/>
      <c r="X559" s="1228"/>
      <c r="Y559" s="1228"/>
      <c r="Z559" s="1228"/>
      <c r="AA559" s="1228"/>
      <c r="AB559" s="1228"/>
      <c r="AC559" s="1228"/>
      <c r="AD559" s="1228"/>
      <c r="AE559" s="1228"/>
      <c r="AF559" s="1228"/>
      <c r="AG559" s="1228"/>
      <c r="AH559" s="1228"/>
      <c r="AI559" s="1228"/>
      <c r="AJ559" s="1228"/>
      <c r="AK559" s="1228"/>
      <c r="AL559" s="1228"/>
      <c r="AM559" s="1228"/>
      <c r="AN559" s="1228"/>
      <c r="AO559" s="1228"/>
      <c r="AP559" s="1228"/>
      <c r="AQ559" s="1228"/>
      <c r="AR559" s="1228"/>
      <c r="AS559" s="1228"/>
      <c r="AT559" s="1228"/>
      <c r="AU559" s="1228"/>
      <c r="AV559" s="1228"/>
    </row>
  </sheetData>
  <autoFilter ref="A1:P189" xr:uid="{7EC10CA2-F30C-480F-8BCA-4B793AD7B1A8}">
    <filterColumn colId="6" showButton="0"/>
    <filterColumn colId="7" showButton="0"/>
    <filterColumn colId="8" showButton="0"/>
    <filterColumn colId="13" showButton="0"/>
    <filterColumn colId="14" showButton="0"/>
  </autoFilter>
  <mergeCells count="463">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s>
  <phoneticPr fontId="370" type="noConversion"/>
  <conditionalFormatting sqref="B2:B17">
    <cfRule type="duplicateValues" dxfId="179" priority="17"/>
  </conditionalFormatting>
  <conditionalFormatting sqref="B19">
    <cfRule type="duplicateValues" dxfId="178" priority="16"/>
  </conditionalFormatting>
  <conditionalFormatting sqref="B107:B109 B105">
    <cfRule type="duplicateValues" dxfId="177" priority="18"/>
    <cfRule type="duplicateValues" dxfId="176" priority="19"/>
  </conditionalFormatting>
  <conditionalFormatting sqref="B107:B110 B105">
    <cfRule type="duplicateValues" dxfId="175" priority="20"/>
  </conditionalFormatting>
  <conditionalFormatting sqref="B118 B111:B115">
    <cfRule type="duplicateValues" dxfId="174" priority="21"/>
  </conditionalFormatting>
  <conditionalFormatting sqref="B119">
    <cfRule type="duplicateValues" dxfId="173" priority="15"/>
  </conditionalFormatting>
  <conditionalFormatting sqref="B120:B130 B134 B153">
    <cfRule type="duplicateValues" dxfId="172" priority="22"/>
    <cfRule type="duplicateValues" dxfId="171" priority="23"/>
  </conditionalFormatting>
  <conditionalFormatting sqref="B121">
    <cfRule type="duplicateValues" dxfId="170" priority="11"/>
  </conditionalFormatting>
  <conditionalFormatting sqref="B134 B120 B122:B130">
    <cfRule type="duplicateValues" dxfId="169" priority="24"/>
  </conditionalFormatting>
  <conditionalFormatting sqref="B134 B126:B130">
    <cfRule type="duplicateValues" dxfId="168" priority="25"/>
  </conditionalFormatting>
  <conditionalFormatting sqref="B153">
    <cfRule type="duplicateValues" dxfId="167" priority="14"/>
    <cfRule type="duplicateValues" dxfId="166" priority="12"/>
    <cfRule type="duplicateValues" dxfId="165" priority="13"/>
  </conditionalFormatting>
  <conditionalFormatting sqref="B158">
    <cfRule type="duplicateValues" dxfId="164" priority="4"/>
    <cfRule type="duplicateValues" dxfId="163" priority="5"/>
    <cfRule type="duplicateValues" dxfId="162" priority="6"/>
  </conditionalFormatting>
  <conditionalFormatting sqref="B159 B161 B154:B156 B135:B152 B131:B133 B2:B119">
    <cfRule type="duplicateValues" dxfId="161" priority="15838"/>
  </conditionalFormatting>
  <conditionalFormatting sqref="B159 B161 B154:B156 B135:B152 B131:B133 B116:B117 B106 B2:B103">
    <cfRule type="duplicateValues" dxfId="160" priority="15843"/>
  </conditionalFormatting>
  <conditionalFormatting sqref="B159 B161 B154:B156">
    <cfRule type="duplicateValues" dxfId="159" priority="15850"/>
  </conditionalFormatting>
  <conditionalFormatting sqref="B160">
    <cfRule type="duplicateValues" dxfId="158" priority="7"/>
    <cfRule type="duplicateValues" dxfId="157" priority="8"/>
    <cfRule type="duplicateValues" dxfId="156" priority="9"/>
  </conditionalFormatting>
  <conditionalFormatting sqref="B162">
    <cfRule type="duplicateValues" dxfId="155" priority="2"/>
    <cfRule type="duplicateValues" dxfId="154" priority="3"/>
    <cfRule type="duplicateValues" dxfId="153" priority="1"/>
  </conditionalFormatting>
  <conditionalFormatting sqref="B167:B1048576 B2:B164">
    <cfRule type="duplicateValues" dxfId="152" priority="16710"/>
  </conditionalFormatting>
  <conditionalFormatting sqref="B261:B262">
    <cfRule type="duplicateValues" dxfId="151" priority="17007" stopIfTrue="1"/>
    <cfRule type="duplicateValues" dxfId="150" priority="17008" stopIfTrue="1"/>
    <cfRule type="duplicateValues" dxfId="149" priority="17009" stopIfTrue="1"/>
    <cfRule type="expression" dxfId="148"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47"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46" priority="17012" stopIfTrue="1">
      <formula>AND(COUNTIF($D$26:$D$65561, B261)+COUNTIF($D$1:$D$22, B261)+COUNTIF(#REF!, B261)+COUNTIF(#REF!, B261)+COUNTIF($D$24:$D$24, B261)+COUNTIF(#REF!, B261)+COUNTIF(#REF!, B261)&gt;1,NOT(ISBLANK(B261)))</formula>
    </cfRule>
    <cfRule type="duplicateValues" dxfId="145" priority="17013" stopIfTrue="1"/>
    <cfRule type="duplicateValues" dxfId="144" priority="17014" stopIfTrue="1"/>
    <cfRule type="duplicateValues" dxfId="143" priority="17015" stopIfTrue="1"/>
    <cfRule type="expression" dxfId="142" priority="17016" stopIfTrue="1">
      <formula>AND(COUNTIF($D$10:$D$22, B261)+COUNTIF(#REF!, B261)&gt;1,NOT(ISBLANK(B261)))</formula>
    </cfRule>
    <cfRule type="expression" dxfId="141"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40"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39" priority="17019" stopIfTrue="1">
      <formula>AND(COUNTIF($D$26:$D$65564, B261)+COUNTIF($D$1:$D$22, B261)+COUNTIF(#REF!, B261)+COUNTIF(#REF!, B261)+COUNTIF($D$24:$D$24, B261)+COUNTIF(#REF!, B261)+COUNTIF(#REF!, B261)&gt;1,NOT(ISBLANK(B261)))</formula>
    </cfRule>
  </conditionalFormatting>
  <conditionalFormatting sqref="B267">
    <cfRule type="duplicateValues" dxfId="138" priority="17020" stopIfTrue="1"/>
    <cfRule type="duplicateValues" dxfId="137" priority="17021" stopIfTrue="1"/>
    <cfRule type="duplicateValues" dxfId="136" priority="17022" stopIfTrue="1"/>
    <cfRule type="duplicateValues" dxfId="135" priority="17023" stopIfTrue="1"/>
    <cfRule type="duplicateValues" dxfId="134" priority="17024" stopIfTrue="1"/>
    <cfRule type="duplicateValues" dxfId="133" priority="17025" stopIfTrue="1"/>
    <cfRule type="expression" dxfId="132"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31"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30" priority="17028" stopIfTrue="1">
      <formula>AND(COUNTIF($D$26:$D$65664, B267)+COUNTIF($D$1:$D$22, B267)+COUNTIF(#REF!, B267)+COUNTIF(#REF!, B267)+COUNTIF($D$24:$D$24, B267)+COUNTIF(#REF!, B267)+COUNTIF(#REF!, B267)&gt;1,NOT(ISBLANK(B267)))</formula>
    </cfRule>
    <cfRule type="expression" dxfId="129" priority="17029" stopIfTrue="1">
      <formula>AND(COUNTIF($D$10:$D$22, B267)+COUNTIF(#REF!, B267)&gt;1,NOT(ISBLANK(B267)))</formula>
    </cfRule>
    <cfRule type="expression" dxfId="128"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27"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26"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6"/>
  <sheetViews>
    <sheetView topLeftCell="A255" zoomScale="115" zoomScaleNormal="115" workbookViewId="0">
      <selection activeCell="J211" sqref="J211"/>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9" style="571"/>
  </cols>
  <sheetData>
    <row r="1" spans="1:23" ht="15.5">
      <c r="A1" s="1861" t="s">
        <v>64</v>
      </c>
      <c r="B1" s="1862"/>
      <c r="C1" s="1862"/>
      <c r="D1" s="1862"/>
      <c r="E1" s="1862"/>
      <c r="F1" s="2020"/>
      <c r="G1" s="2021"/>
      <c r="H1" s="2022"/>
      <c r="I1" s="1862"/>
      <c r="J1" s="1862"/>
      <c r="K1" s="1862"/>
      <c r="L1" s="1862"/>
      <c r="M1" s="1862"/>
      <c r="N1" s="1862"/>
      <c r="O1" s="1862"/>
      <c r="P1" s="1862"/>
      <c r="Q1" s="1862"/>
      <c r="R1" s="1862"/>
      <c r="S1" s="1862"/>
      <c r="T1" s="1862"/>
      <c r="U1" s="1862"/>
      <c r="V1" s="1862"/>
      <c r="W1" s="1863"/>
    </row>
    <row r="2" spans="1:23" ht="15.5">
      <c r="A2" s="1864" t="s">
        <v>65</v>
      </c>
      <c r="B2" s="1865"/>
      <c r="C2" s="1865"/>
      <c r="D2" s="1865"/>
      <c r="E2" s="1865"/>
      <c r="F2" s="2023"/>
      <c r="G2" s="2024"/>
      <c r="H2" s="2025"/>
      <c r="I2" s="1865"/>
      <c r="J2" s="1865"/>
      <c r="K2" s="1865"/>
      <c r="L2" s="1865"/>
      <c r="M2" s="1865"/>
      <c r="N2" s="1865"/>
      <c r="O2" s="1865"/>
      <c r="P2" s="1865"/>
      <c r="Q2" s="1865"/>
      <c r="R2" s="1865"/>
      <c r="S2" s="1865"/>
      <c r="T2" s="1865"/>
      <c r="U2" s="1865"/>
      <c r="V2" s="1865"/>
      <c r="W2" s="1866"/>
    </row>
    <row r="3" spans="1:23" ht="15.5">
      <c r="A3" s="1864" t="s">
        <v>66</v>
      </c>
      <c r="B3" s="1865"/>
      <c r="C3" s="1865"/>
      <c r="D3" s="1865"/>
      <c r="E3" s="1865"/>
      <c r="F3" s="2023"/>
      <c r="G3" s="2024"/>
      <c r="H3" s="2025"/>
      <c r="I3" s="1865"/>
      <c r="J3" s="1865"/>
      <c r="K3" s="1865"/>
      <c r="L3" s="1865"/>
      <c r="M3" s="1865"/>
      <c r="N3" s="1865"/>
      <c r="O3" s="1865"/>
      <c r="P3" s="1865"/>
      <c r="Q3" s="1865"/>
      <c r="R3" s="1865"/>
      <c r="S3" s="1865"/>
      <c r="T3" s="1865"/>
      <c r="U3" s="1865"/>
      <c r="V3" s="1865"/>
      <c r="W3" s="1866"/>
    </row>
    <row r="4" spans="1:23">
      <c r="F4" s="1449"/>
    </row>
    <row r="5" spans="1:23" ht="14.4" customHeight="1">
      <c r="A5" s="1908" t="s">
        <v>189</v>
      </c>
      <c r="B5" s="1908" t="s">
        <v>190</v>
      </c>
      <c r="C5" s="1908" t="s">
        <v>191</v>
      </c>
      <c r="D5" s="1908" t="s">
        <v>207</v>
      </c>
      <c r="E5" s="2026" t="s">
        <v>194</v>
      </c>
      <c r="F5" s="2028" t="s">
        <v>20</v>
      </c>
    </row>
    <row r="6" spans="1:23" ht="27.65" customHeight="1">
      <c r="A6" s="1910"/>
      <c r="B6" s="1910"/>
      <c r="C6" s="1910"/>
      <c r="D6" s="1910"/>
      <c r="E6" s="2027"/>
      <c r="F6" s="2028"/>
    </row>
    <row r="7" spans="1:23">
      <c r="A7" s="314">
        <f t="shared" ref="A7:A70" si="0">A6+1</f>
        <v>1</v>
      </c>
      <c r="B7" s="1049" t="s">
        <v>217</v>
      </c>
      <c r="C7" s="1049" t="s">
        <v>168</v>
      </c>
      <c r="D7" s="1049" t="s">
        <v>196</v>
      </c>
      <c r="E7" s="987">
        <v>45685</v>
      </c>
      <c r="F7" s="1049" t="s">
        <v>89</v>
      </c>
      <c r="G7" s="1453" t="s">
        <v>1709</v>
      </c>
    </row>
    <row r="8" spans="1:23">
      <c r="A8" s="314">
        <f t="shared" si="0"/>
        <v>2</v>
      </c>
      <c r="B8" s="1049" t="s">
        <v>195</v>
      </c>
      <c r="C8" s="1049" t="s">
        <v>168</v>
      </c>
      <c r="D8" s="1049" t="s">
        <v>196</v>
      </c>
      <c r="E8" s="987">
        <v>45691</v>
      </c>
      <c r="F8" s="1049" t="s">
        <v>89</v>
      </c>
      <c r="G8" s="1453" t="s">
        <v>1709</v>
      </c>
      <c r="K8" s="316"/>
      <c r="L8" s="316"/>
      <c r="M8" s="316"/>
      <c r="N8" s="316"/>
      <c r="O8" s="316"/>
      <c r="P8" s="316"/>
    </row>
    <row r="9" spans="1:23">
      <c r="A9" s="314">
        <f t="shared" si="0"/>
        <v>3</v>
      </c>
      <c r="B9" s="1049" t="s">
        <v>200</v>
      </c>
      <c r="C9" s="1049" t="s">
        <v>171</v>
      </c>
      <c r="D9" s="1049" t="s">
        <v>196</v>
      </c>
      <c r="E9" s="987">
        <v>45697</v>
      </c>
      <c r="F9" s="1049" t="s">
        <v>89</v>
      </c>
      <c r="G9" s="1453" t="s">
        <v>1709</v>
      </c>
      <c r="K9" s="317"/>
      <c r="L9" s="317"/>
      <c r="M9" s="318"/>
      <c r="N9" s="318"/>
      <c r="O9" s="318"/>
      <c r="P9" s="318"/>
    </row>
    <row r="10" spans="1:23">
      <c r="A10" s="314">
        <f t="shared" si="0"/>
        <v>4</v>
      </c>
      <c r="B10" s="1049" t="s">
        <v>227</v>
      </c>
      <c r="C10" s="1049" t="s">
        <v>228</v>
      </c>
      <c r="D10" s="1049" t="s">
        <v>196</v>
      </c>
      <c r="E10" s="987">
        <v>45708</v>
      </c>
      <c r="F10" s="1049" t="s">
        <v>89</v>
      </c>
      <c r="G10" s="1453" t="s">
        <v>1709</v>
      </c>
      <c r="K10" s="318"/>
      <c r="L10" s="317"/>
      <c r="M10" s="317"/>
      <c r="N10" s="319"/>
      <c r="O10" s="319"/>
      <c r="P10" s="319"/>
    </row>
    <row r="11" spans="1:23">
      <c r="A11" s="314">
        <f t="shared" si="0"/>
        <v>5</v>
      </c>
      <c r="B11" s="1049" t="s">
        <v>237</v>
      </c>
      <c r="C11" s="1049" t="s">
        <v>281</v>
      </c>
      <c r="D11" s="1049" t="s">
        <v>196</v>
      </c>
      <c r="E11" s="987">
        <v>45710</v>
      </c>
      <c r="F11" s="1049" t="s">
        <v>89</v>
      </c>
      <c r="G11" s="1453" t="s">
        <v>1709</v>
      </c>
      <c r="K11" s="318"/>
      <c r="L11" s="317"/>
      <c r="M11" s="317"/>
      <c r="N11" s="319"/>
      <c r="O11" s="319"/>
      <c r="P11" s="319"/>
    </row>
    <row r="12" spans="1:23">
      <c r="A12" s="314">
        <f t="shared" si="0"/>
        <v>6</v>
      </c>
      <c r="B12" s="1049" t="s">
        <v>222</v>
      </c>
      <c r="C12" s="1049" t="s">
        <v>282</v>
      </c>
      <c r="D12" s="1049" t="s">
        <v>196</v>
      </c>
      <c r="E12" s="987">
        <v>45710</v>
      </c>
      <c r="F12" s="1049" t="s">
        <v>89</v>
      </c>
      <c r="G12" s="1453" t="s">
        <v>1709</v>
      </c>
      <c r="K12" s="317"/>
      <c r="L12" s="317"/>
      <c r="M12" s="317"/>
      <c r="N12" s="317"/>
      <c r="O12" s="319"/>
      <c r="P12" s="319"/>
    </row>
    <row r="13" spans="1:23">
      <c r="A13" s="314">
        <f t="shared" si="0"/>
        <v>7</v>
      </c>
      <c r="B13" s="1049" t="s">
        <v>223</v>
      </c>
      <c r="C13" s="1049" t="s">
        <v>168</v>
      </c>
      <c r="D13" s="1049" t="s">
        <v>196</v>
      </c>
      <c r="E13" s="987">
        <v>45710</v>
      </c>
      <c r="F13" s="1049" t="s">
        <v>89</v>
      </c>
      <c r="G13" s="1453" t="s">
        <v>1709</v>
      </c>
      <c r="K13" s="317"/>
      <c r="L13" s="317"/>
      <c r="M13" s="318"/>
      <c r="N13" s="318"/>
      <c r="O13" s="318"/>
      <c r="P13" s="318"/>
    </row>
    <row r="14" spans="1:23">
      <c r="A14" s="314">
        <f t="shared" si="0"/>
        <v>8</v>
      </c>
      <c r="B14" s="314" t="s">
        <v>201</v>
      </c>
      <c r="C14" s="1049" t="s">
        <v>168</v>
      </c>
      <c r="D14" s="1049" t="s">
        <v>196</v>
      </c>
      <c r="E14" s="987">
        <v>45712</v>
      </c>
      <c r="F14" s="1049" t="s">
        <v>89</v>
      </c>
      <c r="G14" s="1453" t="s">
        <v>1709</v>
      </c>
      <c r="K14" s="317"/>
      <c r="L14" s="317"/>
      <c r="M14" s="317"/>
      <c r="N14" s="319"/>
      <c r="O14" s="317"/>
      <c r="P14" s="319"/>
    </row>
    <row r="15" spans="1:23">
      <c r="A15" s="314">
        <f t="shared" si="0"/>
        <v>9</v>
      </c>
      <c r="B15" s="314" t="s">
        <v>226</v>
      </c>
      <c r="C15" s="1049" t="s">
        <v>171</v>
      </c>
      <c r="D15" s="1049" t="s">
        <v>196</v>
      </c>
      <c r="E15" s="987">
        <v>45712</v>
      </c>
      <c r="F15" s="1049" t="s">
        <v>89</v>
      </c>
      <c r="G15" s="1453" t="s">
        <v>1709</v>
      </c>
      <c r="K15" s="317"/>
      <c r="L15" s="317"/>
      <c r="M15" s="317"/>
      <c r="N15" s="319"/>
      <c r="O15" s="319"/>
      <c r="P15" s="319"/>
    </row>
    <row r="16" spans="1:23">
      <c r="A16" s="314">
        <f t="shared" si="0"/>
        <v>10</v>
      </c>
      <c r="B16" s="314" t="s">
        <v>239</v>
      </c>
      <c r="C16" s="1049" t="s">
        <v>234</v>
      </c>
      <c r="D16" s="1049" t="s">
        <v>196</v>
      </c>
      <c r="E16" s="987">
        <v>45712</v>
      </c>
      <c r="F16" s="1049" t="s">
        <v>89</v>
      </c>
      <c r="G16" s="1453" t="s">
        <v>1709</v>
      </c>
      <c r="K16" s="317"/>
      <c r="L16" s="317"/>
      <c r="M16" s="317"/>
      <c r="N16" s="319"/>
      <c r="O16" s="319"/>
      <c r="P16" s="319"/>
    </row>
    <row r="17" spans="1:16">
      <c r="A17" s="314">
        <f t="shared" si="0"/>
        <v>11</v>
      </c>
      <c r="B17" s="314" t="s">
        <v>245</v>
      </c>
      <c r="C17" s="1049" t="s">
        <v>234</v>
      </c>
      <c r="D17" s="1049" t="s">
        <v>196</v>
      </c>
      <c r="E17" s="987">
        <v>45713</v>
      </c>
      <c r="F17" s="1049" t="s">
        <v>89</v>
      </c>
      <c r="G17" s="1453" t="s">
        <v>1709</v>
      </c>
      <c r="K17" s="317"/>
      <c r="L17" s="317"/>
      <c r="M17" s="318"/>
      <c r="N17" s="318"/>
      <c r="O17" s="318"/>
      <c r="P17" s="318"/>
    </row>
    <row r="18" spans="1:16">
      <c r="A18" s="314">
        <f t="shared" si="0"/>
        <v>12</v>
      </c>
      <c r="B18" s="314" t="s">
        <v>203</v>
      </c>
      <c r="C18" s="1049" t="s">
        <v>168</v>
      </c>
      <c r="D18" s="1049" t="s">
        <v>278</v>
      </c>
      <c r="E18" s="987">
        <v>45713</v>
      </c>
      <c r="F18" s="1049" t="s">
        <v>89</v>
      </c>
      <c r="G18" s="1453" t="s">
        <v>1709</v>
      </c>
      <c r="K18" s="317"/>
      <c r="L18" s="317"/>
      <c r="M18" s="317"/>
      <c r="N18" s="319"/>
      <c r="O18" s="319"/>
      <c r="P18" s="319"/>
    </row>
    <row r="19" spans="1:16">
      <c r="A19" s="314">
        <f t="shared" si="0"/>
        <v>13</v>
      </c>
      <c r="B19" s="314" t="s">
        <v>243</v>
      </c>
      <c r="C19" s="1049" t="s">
        <v>234</v>
      </c>
      <c r="D19" s="1049" t="s">
        <v>196</v>
      </c>
      <c r="E19" s="987">
        <v>45716</v>
      </c>
      <c r="F19" s="1049" t="s">
        <v>89</v>
      </c>
      <c r="G19" s="1453" t="s">
        <v>1709</v>
      </c>
      <c r="K19" s="317"/>
      <c r="L19" s="317"/>
      <c r="M19" s="317"/>
      <c r="N19" s="319"/>
      <c r="O19" s="319"/>
      <c r="P19" s="319"/>
    </row>
    <row r="20" spans="1:16">
      <c r="A20" s="314">
        <f t="shared" si="0"/>
        <v>14</v>
      </c>
      <c r="B20" s="314" t="s">
        <v>225</v>
      </c>
      <c r="C20" s="1049" t="s">
        <v>168</v>
      </c>
      <c r="D20" s="1049" t="s">
        <v>196</v>
      </c>
      <c r="E20" s="987">
        <v>45717</v>
      </c>
      <c r="F20" s="1049" t="s">
        <v>89</v>
      </c>
      <c r="G20" s="1453" t="s">
        <v>1710</v>
      </c>
      <c r="H20" s="1502"/>
      <c r="K20" s="317"/>
      <c r="L20" s="317"/>
      <c r="M20" s="317"/>
      <c r="N20" s="319"/>
      <c r="O20" s="319"/>
      <c r="P20" s="319"/>
    </row>
    <row r="21" spans="1:16">
      <c r="A21" s="314">
        <f t="shared" si="0"/>
        <v>15</v>
      </c>
      <c r="B21" s="314" t="s">
        <v>283</v>
      </c>
      <c r="C21" s="1049" t="s">
        <v>168</v>
      </c>
      <c r="D21" s="1049" t="s">
        <v>196</v>
      </c>
      <c r="E21" s="987">
        <v>45719</v>
      </c>
      <c r="F21" s="1049" t="s">
        <v>89</v>
      </c>
      <c r="G21" s="1453" t="s">
        <v>1710</v>
      </c>
      <c r="H21" s="1502"/>
      <c r="K21" s="317"/>
      <c r="L21" s="317"/>
      <c r="M21" s="317"/>
      <c r="N21" s="319"/>
      <c r="O21" s="319"/>
      <c r="P21" s="319"/>
    </row>
    <row r="22" spans="1:16">
      <c r="A22" s="314">
        <f t="shared" si="0"/>
        <v>16</v>
      </c>
      <c r="B22" s="314" t="s">
        <v>199</v>
      </c>
      <c r="C22" s="1049" t="s">
        <v>168</v>
      </c>
      <c r="D22" s="1049" t="s">
        <v>196</v>
      </c>
      <c r="E22" s="987">
        <v>45724</v>
      </c>
      <c r="F22" s="1049" t="s">
        <v>89</v>
      </c>
      <c r="G22" s="1453" t="s">
        <v>1710</v>
      </c>
      <c r="H22" s="1502"/>
    </row>
    <row r="23" spans="1:16">
      <c r="A23" s="314">
        <f t="shared" si="0"/>
        <v>17</v>
      </c>
      <c r="B23" s="314" t="s">
        <v>249</v>
      </c>
      <c r="C23" s="1049" t="s">
        <v>228</v>
      </c>
      <c r="D23" s="1049" t="s">
        <v>196</v>
      </c>
      <c r="E23" s="987">
        <v>45724</v>
      </c>
      <c r="F23" s="1049" t="s">
        <v>89</v>
      </c>
      <c r="G23" s="1453" t="s">
        <v>1710</v>
      </c>
      <c r="H23" s="1502"/>
    </row>
    <row r="24" spans="1:16">
      <c r="A24" s="314">
        <f t="shared" si="0"/>
        <v>18</v>
      </c>
      <c r="B24" s="314" t="s">
        <v>202</v>
      </c>
      <c r="C24" s="1049" t="s">
        <v>171</v>
      </c>
      <c r="D24" s="1049" t="s">
        <v>196</v>
      </c>
      <c r="E24" s="987">
        <v>45724</v>
      </c>
      <c r="F24" s="1049" t="s">
        <v>89</v>
      </c>
      <c r="G24" s="1453" t="s">
        <v>1710</v>
      </c>
      <c r="H24" s="1502"/>
    </row>
    <row r="25" spans="1:16">
      <c r="A25" s="314">
        <f t="shared" si="0"/>
        <v>19</v>
      </c>
      <c r="B25" s="314" t="s">
        <v>254</v>
      </c>
      <c r="C25" s="315" t="s">
        <v>171</v>
      </c>
      <c r="D25" s="1049" t="s">
        <v>196</v>
      </c>
      <c r="E25" s="987">
        <v>45724</v>
      </c>
      <c r="F25" s="1049" t="s">
        <v>89</v>
      </c>
      <c r="G25" s="1500" t="s">
        <v>1711</v>
      </c>
      <c r="H25" s="1502"/>
    </row>
    <row r="26" spans="1:16">
      <c r="A26" s="314">
        <f t="shared" si="0"/>
        <v>20</v>
      </c>
      <c r="B26" s="314" t="s">
        <v>280</v>
      </c>
      <c r="C26" s="315" t="s">
        <v>168</v>
      </c>
      <c r="D26" s="1049" t="s">
        <v>196</v>
      </c>
      <c r="E26" s="987">
        <v>45724</v>
      </c>
      <c r="F26" s="1049" t="s">
        <v>89</v>
      </c>
      <c r="G26" s="1453" t="s">
        <v>1710</v>
      </c>
      <c r="H26" s="1502"/>
    </row>
    <row r="27" spans="1:16">
      <c r="A27" s="314">
        <f t="shared" si="0"/>
        <v>21</v>
      </c>
      <c r="B27" s="314" t="s">
        <v>262</v>
      </c>
      <c r="C27" s="315" t="s">
        <v>168</v>
      </c>
      <c r="D27" s="1049" t="s">
        <v>196</v>
      </c>
      <c r="E27" s="987">
        <v>45724</v>
      </c>
      <c r="F27" s="1049" t="s">
        <v>89</v>
      </c>
      <c r="G27" s="1500" t="s">
        <v>1710</v>
      </c>
      <c r="H27" s="1502"/>
    </row>
    <row r="28" spans="1:16">
      <c r="A28" s="314">
        <f t="shared" si="0"/>
        <v>22</v>
      </c>
      <c r="B28" s="314" t="s">
        <v>244</v>
      </c>
      <c r="C28" s="314" t="s">
        <v>168</v>
      </c>
      <c r="D28" s="314" t="s">
        <v>196</v>
      </c>
      <c r="E28" s="987">
        <v>45727</v>
      </c>
      <c r="F28" s="426" t="s">
        <v>89</v>
      </c>
      <c r="G28" s="1500" t="s">
        <v>1710</v>
      </c>
    </row>
    <row r="29" spans="1:16">
      <c r="A29" s="314">
        <f t="shared" si="0"/>
        <v>23</v>
      </c>
      <c r="B29" s="414" t="s">
        <v>260</v>
      </c>
      <c r="C29" s="414" t="s">
        <v>234</v>
      </c>
      <c r="D29" s="1049" t="s">
        <v>196</v>
      </c>
      <c r="E29" s="987">
        <v>45744</v>
      </c>
      <c r="F29" s="414" t="s">
        <v>89</v>
      </c>
      <c r="G29" s="1500" t="s">
        <v>1711</v>
      </c>
    </row>
    <row r="30" spans="1:16">
      <c r="A30" s="314">
        <f t="shared" si="0"/>
        <v>24</v>
      </c>
      <c r="B30" s="314" t="s">
        <v>341</v>
      </c>
      <c r="C30" s="314" t="s">
        <v>234</v>
      </c>
      <c r="D30" s="314" t="s">
        <v>196</v>
      </c>
      <c r="E30" s="987">
        <v>45752</v>
      </c>
      <c r="F30" s="314" t="s">
        <v>89</v>
      </c>
      <c r="G30" s="1453" t="s">
        <v>1711</v>
      </c>
    </row>
    <row r="31" spans="1:16">
      <c r="A31" s="314">
        <f t="shared" si="0"/>
        <v>25</v>
      </c>
      <c r="B31" s="314" t="s">
        <v>155</v>
      </c>
      <c r="C31" s="315" t="s">
        <v>168</v>
      </c>
      <c r="D31" s="1049" t="s">
        <v>278</v>
      </c>
      <c r="E31" s="987">
        <v>45753</v>
      </c>
      <c r="F31" s="1049" t="s">
        <v>89</v>
      </c>
      <c r="G31" s="1453" t="s">
        <v>1711</v>
      </c>
    </row>
    <row r="32" spans="1:16">
      <c r="A32" s="314">
        <f t="shared" si="0"/>
        <v>26</v>
      </c>
      <c r="B32" s="426" t="s">
        <v>275</v>
      </c>
      <c r="C32" s="315" t="s">
        <v>168</v>
      </c>
      <c r="D32" s="426" t="s">
        <v>278</v>
      </c>
      <c r="E32" s="987">
        <v>45753</v>
      </c>
      <c r="F32" s="426" t="s">
        <v>89</v>
      </c>
      <c r="G32" s="1453" t="s">
        <v>1711</v>
      </c>
    </row>
    <row r="33" spans="1:7">
      <c r="A33" s="314">
        <f t="shared" si="0"/>
        <v>27</v>
      </c>
      <c r="B33" s="314" t="s">
        <v>261</v>
      </c>
      <c r="C33" s="314" t="s">
        <v>234</v>
      </c>
      <c r="D33" s="314" t="s">
        <v>196</v>
      </c>
      <c r="E33" s="987">
        <v>45755</v>
      </c>
      <c r="F33" s="426" t="s">
        <v>89</v>
      </c>
      <c r="G33" s="1453" t="s">
        <v>1711</v>
      </c>
    </row>
    <row r="34" spans="1:7">
      <c r="A34" s="314">
        <f t="shared" si="0"/>
        <v>28</v>
      </c>
      <c r="B34" s="314" t="s">
        <v>270</v>
      </c>
      <c r="C34" s="314" t="s">
        <v>171</v>
      </c>
      <c r="D34" s="314" t="s">
        <v>196</v>
      </c>
      <c r="E34" s="987">
        <v>45755</v>
      </c>
      <c r="F34" s="426" t="s">
        <v>89</v>
      </c>
      <c r="G34" s="1453" t="s">
        <v>1711</v>
      </c>
    </row>
    <row r="35" spans="1:7">
      <c r="A35" s="314">
        <f t="shared" si="0"/>
        <v>29</v>
      </c>
      <c r="B35" s="314" t="s">
        <v>271</v>
      </c>
      <c r="C35" s="314" t="s">
        <v>171</v>
      </c>
      <c r="D35" s="314" t="s">
        <v>196</v>
      </c>
      <c r="E35" s="987">
        <v>45755</v>
      </c>
      <c r="F35" s="426" t="s">
        <v>89</v>
      </c>
      <c r="G35" s="1453" t="s">
        <v>1711</v>
      </c>
    </row>
    <row r="36" spans="1:7">
      <c r="A36" s="314">
        <f t="shared" si="0"/>
        <v>30</v>
      </c>
      <c r="B36" s="314" t="s">
        <v>273</v>
      </c>
      <c r="C36" s="314" t="s">
        <v>234</v>
      </c>
      <c r="D36" s="314" t="s">
        <v>196</v>
      </c>
      <c r="E36" s="987">
        <v>45757</v>
      </c>
      <c r="F36" s="426" t="s">
        <v>89</v>
      </c>
      <c r="G36" s="1453" t="s">
        <v>1711</v>
      </c>
    </row>
    <row r="37" spans="1:7">
      <c r="A37" s="314">
        <f t="shared" si="0"/>
        <v>31</v>
      </c>
      <c r="B37" s="314" t="s">
        <v>263</v>
      </c>
      <c r="C37" s="314" t="s">
        <v>171</v>
      </c>
      <c r="D37" s="314" t="s">
        <v>196</v>
      </c>
      <c r="E37" s="987">
        <v>45764</v>
      </c>
      <c r="F37" s="507" t="s">
        <v>89</v>
      </c>
      <c r="G37" s="1453" t="s">
        <v>1711</v>
      </c>
    </row>
    <row r="38" spans="1:7">
      <c r="A38" s="314">
        <f t="shared" si="0"/>
        <v>32</v>
      </c>
      <c r="B38" s="314" t="s">
        <v>266</v>
      </c>
      <c r="C38" s="314" t="s">
        <v>234</v>
      </c>
      <c r="D38" s="314" t="s">
        <v>196</v>
      </c>
      <c r="E38" s="987">
        <v>45764</v>
      </c>
      <c r="F38" s="507" t="s">
        <v>89</v>
      </c>
      <c r="G38" s="1453" t="s">
        <v>1711</v>
      </c>
    </row>
    <row r="39" spans="1:7">
      <c r="A39" s="314">
        <f t="shared" si="0"/>
        <v>33</v>
      </c>
      <c r="B39" s="314" t="s">
        <v>1278</v>
      </c>
      <c r="C39" s="314" t="s">
        <v>168</v>
      </c>
      <c r="D39" s="314" t="s">
        <v>196</v>
      </c>
      <c r="E39" s="987">
        <v>45764</v>
      </c>
      <c r="F39" s="507" t="s">
        <v>89</v>
      </c>
      <c r="G39" s="1453" t="s">
        <v>1711</v>
      </c>
    </row>
    <row r="40" spans="1:7">
      <c r="A40" s="314">
        <f t="shared" si="0"/>
        <v>34</v>
      </c>
      <c r="B40" s="314" t="s">
        <v>276</v>
      </c>
      <c r="C40" s="314" t="s">
        <v>168</v>
      </c>
      <c r="D40" s="314" t="s">
        <v>196</v>
      </c>
      <c r="E40" s="987">
        <v>45764</v>
      </c>
      <c r="F40" s="507" t="s">
        <v>89</v>
      </c>
      <c r="G40" s="1453" t="s">
        <v>1711</v>
      </c>
    </row>
    <row r="41" spans="1:7">
      <c r="A41" s="314">
        <f t="shared" si="0"/>
        <v>35</v>
      </c>
      <c r="B41" s="314" t="s">
        <v>259</v>
      </c>
      <c r="C41" s="314" t="s">
        <v>168</v>
      </c>
      <c r="D41" s="314" t="s">
        <v>196</v>
      </c>
      <c r="E41" s="987">
        <v>45765</v>
      </c>
      <c r="F41" s="507" t="s">
        <v>89</v>
      </c>
      <c r="G41" s="1453" t="s">
        <v>1711</v>
      </c>
    </row>
    <row r="42" spans="1:7">
      <c r="A42" s="314">
        <f t="shared" si="0"/>
        <v>36</v>
      </c>
      <c r="B42" s="512" t="s">
        <v>460</v>
      </c>
      <c r="C42" s="512" t="s">
        <v>171</v>
      </c>
      <c r="D42" s="314" t="s">
        <v>196</v>
      </c>
      <c r="E42" s="987">
        <v>45767</v>
      </c>
      <c r="F42" s="509" t="s">
        <v>89</v>
      </c>
      <c r="G42" s="1453" t="s">
        <v>1711</v>
      </c>
    </row>
    <row r="43" spans="1:7">
      <c r="A43" s="314">
        <f t="shared" si="0"/>
        <v>37</v>
      </c>
      <c r="B43" s="314" t="s">
        <v>461</v>
      </c>
      <c r="C43" s="314" t="s">
        <v>171</v>
      </c>
      <c r="D43" s="314" t="s">
        <v>196</v>
      </c>
      <c r="E43" s="987">
        <v>45768</v>
      </c>
      <c r="F43" s="507" t="s">
        <v>89</v>
      </c>
      <c r="G43" s="1453" t="s">
        <v>1711</v>
      </c>
    </row>
    <row r="44" spans="1:7">
      <c r="A44" s="314">
        <f t="shared" si="0"/>
        <v>38</v>
      </c>
      <c r="B44" s="314" t="s">
        <v>400</v>
      </c>
      <c r="C44" s="314" t="s">
        <v>234</v>
      </c>
      <c r="D44" s="314" t="s">
        <v>196</v>
      </c>
      <c r="E44" s="987">
        <v>45768</v>
      </c>
      <c r="F44" s="314" t="s">
        <v>89</v>
      </c>
      <c r="G44" s="1453" t="s">
        <v>1711</v>
      </c>
    </row>
    <row r="45" spans="1:7">
      <c r="A45" s="314">
        <f t="shared" si="0"/>
        <v>39</v>
      </c>
      <c r="B45" s="509" t="s">
        <v>297</v>
      </c>
      <c r="C45" s="314" t="s">
        <v>171</v>
      </c>
      <c r="D45" s="314" t="s">
        <v>196</v>
      </c>
      <c r="E45" s="987">
        <v>45771</v>
      </c>
      <c r="F45" s="314" t="s">
        <v>89</v>
      </c>
      <c r="G45" s="1453" t="s">
        <v>1711</v>
      </c>
    </row>
    <row r="46" spans="1:7">
      <c r="A46" s="314">
        <f t="shared" si="0"/>
        <v>40</v>
      </c>
      <c r="B46" s="509" t="s">
        <v>412</v>
      </c>
      <c r="C46" s="509" t="s">
        <v>168</v>
      </c>
      <c r="D46" s="509" t="s">
        <v>278</v>
      </c>
      <c r="E46" s="987">
        <v>45772</v>
      </c>
      <c r="F46" s="509" t="s">
        <v>89</v>
      </c>
      <c r="G46" s="1453" t="s">
        <v>1711</v>
      </c>
    </row>
    <row r="47" spans="1:7">
      <c r="A47" s="314">
        <f t="shared" si="0"/>
        <v>41</v>
      </c>
      <c r="B47" s="314" t="s">
        <v>213</v>
      </c>
      <c r="C47" s="314" t="s">
        <v>168</v>
      </c>
      <c r="D47" s="314" t="s">
        <v>196</v>
      </c>
      <c r="E47" s="987">
        <v>45779</v>
      </c>
      <c r="F47" s="314" t="s">
        <v>89</v>
      </c>
      <c r="G47" s="1453" t="s">
        <v>1712</v>
      </c>
    </row>
    <row r="48" spans="1:7">
      <c r="A48" s="314">
        <f t="shared" si="0"/>
        <v>42</v>
      </c>
      <c r="B48" s="984" t="s">
        <v>268</v>
      </c>
      <c r="C48" s="314" t="s">
        <v>228</v>
      </c>
      <c r="D48" s="314" t="s">
        <v>196</v>
      </c>
      <c r="E48" s="987">
        <v>45783</v>
      </c>
      <c r="F48" s="314" t="s">
        <v>89</v>
      </c>
      <c r="G48" s="1453" t="s">
        <v>1712</v>
      </c>
    </row>
    <row r="49" spans="1:11">
      <c r="A49" s="314">
        <f t="shared" si="0"/>
        <v>43</v>
      </c>
      <c r="B49" s="984" t="s">
        <v>1296</v>
      </c>
      <c r="C49" s="314" t="s">
        <v>168</v>
      </c>
      <c r="D49" s="314" t="s">
        <v>196</v>
      </c>
      <c r="E49" s="987">
        <v>45784</v>
      </c>
      <c r="F49" s="314" t="s">
        <v>89</v>
      </c>
      <c r="G49" s="1453" t="s">
        <v>1712</v>
      </c>
    </row>
    <row r="50" spans="1:11">
      <c r="A50" s="314">
        <f t="shared" si="0"/>
        <v>44</v>
      </c>
      <c r="B50" s="984" t="s">
        <v>433</v>
      </c>
      <c r="C50" s="314" t="s">
        <v>168</v>
      </c>
      <c r="D50" s="314" t="s">
        <v>196</v>
      </c>
      <c r="E50" s="987">
        <v>45784</v>
      </c>
      <c r="F50" s="314" t="s">
        <v>89</v>
      </c>
      <c r="G50" s="1453" t="s">
        <v>1712</v>
      </c>
    </row>
    <row r="51" spans="1:11">
      <c r="A51" s="314">
        <f t="shared" si="0"/>
        <v>45</v>
      </c>
      <c r="B51" s="314" t="s">
        <v>435</v>
      </c>
      <c r="C51" s="314" t="s">
        <v>171</v>
      </c>
      <c r="D51" s="314" t="s">
        <v>196</v>
      </c>
      <c r="E51" s="987">
        <v>45792</v>
      </c>
      <c r="F51" s="314" t="s">
        <v>89</v>
      </c>
      <c r="G51" s="1453" t="s">
        <v>1712</v>
      </c>
    </row>
    <row r="52" spans="1:11">
      <c r="A52" s="314">
        <f t="shared" si="0"/>
        <v>46</v>
      </c>
      <c r="B52" s="524" t="s">
        <v>421</v>
      </c>
      <c r="C52" s="524" t="s">
        <v>228</v>
      </c>
      <c r="D52" s="314" t="s">
        <v>196</v>
      </c>
      <c r="E52" s="987">
        <v>45796</v>
      </c>
      <c r="F52" s="314" t="s">
        <v>89</v>
      </c>
      <c r="G52" s="1453" t="s">
        <v>1712</v>
      </c>
    </row>
    <row r="53" spans="1:11">
      <c r="A53" s="314">
        <f t="shared" si="0"/>
        <v>47</v>
      </c>
      <c r="B53" s="314" t="s">
        <v>257</v>
      </c>
      <c r="C53" s="314" t="s">
        <v>228</v>
      </c>
      <c r="D53" s="314" t="s">
        <v>196</v>
      </c>
      <c r="E53" s="987">
        <v>45798</v>
      </c>
      <c r="F53" s="314" t="s">
        <v>89</v>
      </c>
      <c r="G53" s="1453" t="s">
        <v>1712</v>
      </c>
    </row>
    <row r="54" spans="1:11">
      <c r="A54" s="314">
        <f t="shared" si="0"/>
        <v>48</v>
      </c>
      <c r="B54" s="533" t="s">
        <v>1317</v>
      </c>
      <c r="C54" s="533" t="s">
        <v>228</v>
      </c>
      <c r="D54" s="533" t="s">
        <v>196</v>
      </c>
      <c r="E54" s="987">
        <v>45803</v>
      </c>
      <c r="F54" s="314" t="s">
        <v>89</v>
      </c>
      <c r="G54" s="1453" t="s">
        <v>1712</v>
      </c>
    </row>
    <row r="55" spans="1:11">
      <c r="A55" s="314">
        <f t="shared" si="0"/>
        <v>49</v>
      </c>
      <c r="B55" s="533" t="s">
        <v>712</v>
      </c>
      <c r="C55" s="533" t="s">
        <v>111</v>
      </c>
      <c r="D55" s="533" t="s">
        <v>196</v>
      </c>
      <c r="E55" s="987">
        <v>45805</v>
      </c>
      <c r="F55" s="314" t="s">
        <v>89</v>
      </c>
      <c r="G55" s="1453" t="s">
        <v>1712</v>
      </c>
    </row>
    <row r="56" spans="1:11">
      <c r="A56" s="314">
        <f t="shared" si="0"/>
        <v>50</v>
      </c>
      <c r="B56" s="314" t="s">
        <v>269</v>
      </c>
      <c r="C56" s="314" t="s">
        <v>228</v>
      </c>
      <c r="D56" s="314" t="s">
        <v>196</v>
      </c>
      <c r="E56" s="987">
        <v>45807</v>
      </c>
      <c r="F56" s="314" t="s">
        <v>89</v>
      </c>
      <c r="G56" s="1453" t="s">
        <v>1712</v>
      </c>
    </row>
    <row r="57" spans="1:11">
      <c r="A57" s="314">
        <f t="shared" si="0"/>
        <v>51</v>
      </c>
      <c r="B57" s="314" t="s">
        <v>407</v>
      </c>
      <c r="C57" s="314" t="s">
        <v>101</v>
      </c>
      <c r="D57" s="314" t="s">
        <v>278</v>
      </c>
      <c r="E57" s="987">
        <v>45807</v>
      </c>
      <c r="F57" s="314" t="s">
        <v>89</v>
      </c>
      <c r="G57" s="1453" t="s">
        <v>1713</v>
      </c>
    </row>
    <row r="58" spans="1:11">
      <c r="A58" s="314">
        <f t="shared" si="0"/>
        <v>52</v>
      </c>
      <c r="B58" s="547" t="s">
        <v>255</v>
      </c>
      <c r="C58" s="547" t="s">
        <v>168</v>
      </c>
      <c r="D58" s="547" t="s">
        <v>196</v>
      </c>
      <c r="E58" s="987">
        <v>45813</v>
      </c>
      <c r="F58" s="547" t="s">
        <v>89</v>
      </c>
      <c r="G58" s="1453" t="s">
        <v>1713</v>
      </c>
    </row>
    <row r="59" spans="1:11">
      <c r="A59" s="314">
        <f t="shared" si="0"/>
        <v>53</v>
      </c>
      <c r="B59" s="552" t="s">
        <v>463</v>
      </c>
      <c r="C59" s="552" t="s">
        <v>228</v>
      </c>
      <c r="D59" s="552" t="s">
        <v>196</v>
      </c>
      <c r="E59" s="987">
        <v>45814</v>
      </c>
      <c r="F59" s="552" t="s">
        <v>89</v>
      </c>
    </row>
    <row r="60" spans="1:11">
      <c r="A60" s="314">
        <f t="shared" si="0"/>
        <v>54</v>
      </c>
      <c r="B60" s="552" t="s">
        <v>1320</v>
      </c>
      <c r="C60" s="552" t="s">
        <v>101</v>
      </c>
      <c r="D60" s="552" t="s">
        <v>196</v>
      </c>
      <c r="E60" s="987">
        <v>45815</v>
      </c>
      <c r="F60" s="552" t="s">
        <v>89</v>
      </c>
      <c r="G60" s="1453" t="s">
        <v>1713</v>
      </c>
    </row>
    <row r="61" spans="1:11">
      <c r="A61" s="314">
        <f t="shared" si="0"/>
        <v>55</v>
      </c>
      <c r="B61" s="550" t="s">
        <v>379</v>
      </c>
      <c r="C61" s="550" t="s">
        <v>168</v>
      </c>
      <c r="D61" s="550" t="s">
        <v>196</v>
      </c>
      <c r="E61" s="987">
        <v>45818</v>
      </c>
      <c r="F61" s="314" t="s">
        <v>89</v>
      </c>
      <c r="G61" s="1453" t="s">
        <v>1713</v>
      </c>
      <c r="J61" s="1501"/>
      <c r="K61" s="1501"/>
    </row>
    <row r="62" spans="1:11">
      <c r="A62" s="314">
        <f t="shared" si="0"/>
        <v>56</v>
      </c>
      <c r="B62" s="549" t="s">
        <v>1297</v>
      </c>
      <c r="C62" s="549" t="s">
        <v>1360</v>
      </c>
      <c r="D62" s="549" t="s">
        <v>196</v>
      </c>
      <c r="E62" s="987">
        <v>45818</v>
      </c>
      <c r="F62" s="549" t="s">
        <v>89</v>
      </c>
      <c r="G62" s="1453" t="s">
        <v>1713</v>
      </c>
      <c r="J62" s="1501"/>
      <c r="K62" s="1501"/>
    </row>
    <row r="63" spans="1:11">
      <c r="A63" s="314">
        <f t="shared" si="0"/>
        <v>57</v>
      </c>
      <c r="B63" s="553" t="s">
        <v>1361</v>
      </c>
      <c r="C63" s="553" t="s">
        <v>168</v>
      </c>
      <c r="D63" s="553" t="s">
        <v>196</v>
      </c>
      <c r="E63" s="987">
        <v>45821</v>
      </c>
      <c r="F63" s="553" t="s">
        <v>89</v>
      </c>
      <c r="J63" s="1501"/>
      <c r="K63" s="1501"/>
    </row>
    <row r="64" spans="1:11">
      <c r="A64" s="314">
        <f t="shared" si="0"/>
        <v>58</v>
      </c>
      <c r="B64" s="866" t="s">
        <v>1357</v>
      </c>
      <c r="C64" s="866" t="s">
        <v>111</v>
      </c>
      <c r="D64" s="866" t="s">
        <v>196</v>
      </c>
      <c r="E64" s="987">
        <v>45822</v>
      </c>
      <c r="F64" s="866" t="s">
        <v>89</v>
      </c>
      <c r="J64" s="1503"/>
      <c r="K64" s="1503"/>
    </row>
    <row r="65" spans="1:11">
      <c r="A65" s="314">
        <f t="shared" si="0"/>
        <v>59</v>
      </c>
      <c r="B65" s="315" t="s">
        <v>1356</v>
      </c>
      <c r="C65" s="622" t="s">
        <v>129</v>
      </c>
      <c r="D65" s="845" t="s">
        <v>196</v>
      </c>
      <c r="E65" s="987">
        <v>45823</v>
      </c>
      <c r="F65" s="845" t="s">
        <v>89</v>
      </c>
      <c r="J65" s="1501"/>
      <c r="K65" s="1501"/>
    </row>
    <row r="66" spans="1:11">
      <c r="A66" s="314">
        <f t="shared" si="0"/>
        <v>60</v>
      </c>
      <c r="B66" s="315" t="s">
        <v>799</v>
      </c>
      <c r="C66" s="622" t="s">
        <v>168</v>
      </c>
      <c r="D66" s="845" t="s">
        <v>196</v>
      </c>
      <c r="E66" s="987">
        <v>45824</v>
      </c>
      <c r="F66" s="845" t="s">
        <v>89</v>
      </c>
      <c r="G66" s="571" t="s">
        <v>2039</v>
      </c>
      <c r="J66" s="1501"/>
      <c r="K66" s="1503"/>
    </row>
    <row r="67" spans="1:11" ht="14.4" customHeight="1">
      <c r="A67" s="314">
        <f t="shared" si="0"/>
        <v>61</v>
      </c>
      <c r="B67" s="866" t="s">
        <v>145</v>
      </c>
      <c r="C67" s="866" t="s">
        <v>101</v>
      </c>
      <c r="D67" s="866" t="s">
        <v>196</v>
      </c>
      <c r="E67" s="987">
        <v>45824</v>
      </c>
      <c r="F67" s="866" t="s">
        <v>89</v>
      </c>
      <c r="J67" s="1501"/>
    </row>
    <row r="68" spans="1:11" ht="14.4" customHeight="1">
      <c r="A68" s="314">
        <f t="shared" si="0"/>
        <v>62</v>
      </c>
      <c r="B68" s="569" t="s">
        <v>378</v>
      </c>
      <c r="C68" s="569" t="s">
        <v>228</v>
      </c>
      <c r="D68" s="569" t="s">
        <v>196</v>
      </c>
      <c r="E68" s="987">
        <v>45824</v>
      </c>
      <c r="F68" s="569" t="s">
        <v>89</v>
      </c>
      <c r="J68" s="1501"/>
    </row>
    <row r="69" spans="1:11" ht="14.4" customHeight="1">
      <c r="A69" s="314">
        <f t="shared" si="0"/>
        <v>63</v>
      </c>
      <c r="B69" s="602" t="s">
        <v>143</v>
      </c>
      <c r="C69" s="602" t="s">
        <v>118</v>
      </c>
      <c r="D69" s="602" t="s">
        <v>196</v>
      </c>
      <c r="E69" s="987">
        <v>45828</v>
      </c>
      <c r="F69" s="602" t="s">
        <v>89</v>
      </c>
      <c r="J69" s="1501"/>
    </row>
    <row r="70" spans="1:11" ht="14.4" customHeight="1">
      <c r="A70" s="314">
        <f t="shared" si="0"/>
        <v>64</v>
      </c>
      <c r="B70" s="615" t="s">
        <v>796</v>
      </c>
      <c r="C70" s="615" t="s">
        <v>1482</v>
      </c>
      <c r="D70" s="615" t="s">
        <v>196</v>
      </c>
      <c r="E70" s="987">
        <v>45830</v>
      </c>
      <c r="F70" s="615" t="s">
        <v>89</v>
      </c>
      <c r="J70" s="1501"/>
    </row>
    <row r="71" spans="1:11" ht="14.4" customHeight="1">
      <c r="A71" s="314">
        <f t="shared" ref="A71:A135" si="1">A70+1</f>
        <v>65</v>
      </c>
      <c r="B71" s="314" t="s">
        <v>401</v>
      </c>
      <c r="C71" s="314" t="s">
        <v>105</v>
      </c>
      <c r="D71" s="314" t="s">
        <v>196</v>
      </c>
      <c r="E71" s="987">
        <v>45832</v>
      </c>
      <c r="F71" s="314" t="s">
        <v>89</v>
      </c>
      <c r="J71" s="1501"/>
    </row>
    <row r="72" spans="1:11" ht="14.4" customHeight="1">
      <c r="A72" s="314">
        <f t="shared" si="1"/>
        <v>66</v>
      </c>
      <c r="B72" s="1484" t="s">
        <v>795</v>
      </c>
      <c r="C72" s="1484" t="s">
        <v>168</v>
      </c>
      <c r="D72" s="900" t="s">
        <v>196</v>
      </c>
      <c r="E72" s="987">
        <v>45833</v>
      </c>
      <c r="F72" s="900" t="s">
        <v>89</v>
      </c>
      <c r="H72" s="830"/>
      <c r="J72" s="1501"/>
      <c r="K72" s="321"/>
    </row>
    <row r="73" spans="1:11" ht="14.4" customHeight="1">
      <c r="A73" s="314">
        <f t="shared" si="1"/>
        <v>67</v>
      </c>
      <c r="B73" s="780" t="s">
        <v>179</v>
      </c>
      <c r="C73" s="780" t="s">
        <v>101</v>
      </c>
      <c r="D73" s="780" t="s">
        <v>196</v>
      </c>
      <c r="E73" s="987">
        <v>45835</v>
      </c>
      <c r="F73" s="780" t="s">
        <v>89</v>
      </c>
      <c r="J73" s="1501"/>
    </row>
    <row r="74" spans="1:11" ht="14.4" customHeight="1">
      <c r="A74" s="314">
        <f t="shared" si="1"/>
        <v>68</v>
      </c>
      <c r="B74" s="817" t="s">
        <v>1480</v>
      </c>
      <c r="C74" s="817" t="s">
        <v>105</v>
      </c>
      <c r="D74" s="817" t="s">
        <v>196</v>
      </c>
      <c r="E74" s="987">
        <v>45836</v>
      </c>
      <c r="F74" s="817" t="s">
        <v>89</v>
      </c>
      <c r="J74" s="1501"/>
    </row>
    <row r="75" spans="1:11">
      <c r="A75" s="314">
        <f t="shared" si="1"/>
        <v>69</v>
      </c>
      <c r="B75" s="818" t="s">
        <v>798</v>
      </c>
      <c r="C75" s="818" t="s">
        <v>168</v>
      </c>
      <c r="D75" s="818" t="s">
        <v>196</v>
      </c>
      <c r="E75" s="987">
        <v>45837</v>
      </c>
      <c r="F75" s="817" t="s">
        <v>89</v>
      </c>
      <c r="G75" s="571" t="s">
        <v>2039</v>
      </c>
      <c r="J75" s="1501"/>
    </row>
    <row r="76" spans="1:11">
      <c r="A76" s="314">
        <f t="shared" si="1"/>
        <v>70</v>
      </c>
      <c r="B76" s="818" t="s">
        <v>802</v>
      </c>
      <c r="C76" s="818" t="s">
        <v>168</v>
      </c>
      <c r="D76" s="818" t="s">
        <v>196</v>
      </c>
      <c r="E76" s="987">
        <v>45837</v>
      </c>
      <c r="F76" s="817" t="s">
        <v>89</v>
      </c>
      <c r="G76" s="571" t="s">
        <v>2039</v>
      </c>
      <c r="J76" s="1501"/>
    </row>
    <row r="77" spans="1:11" ht="14.4" customHeight="1">
      <c r="A77" s="314">
        <f t="shared" si="1"/>
        <v>71</v>
      </c>
      <c r="B77" s="1485" t="s">
        <v>1289</v>
      </c>
      <c r="C77" s="1485" t="s">
        <v>111</v>
      </c>
      <c r="D77" s="1485" t="s">
        <v>196</v>
      </c>
      <c r="E77" s="988">
        <v>45837</v>
      </c>
      <c r="F77" s="817" t="s">
        <v>89</v>
      </c>
      <c r="G77" s="1453" t="s">
        <v>1713</v>
      </c>
      <c r="J77" s="1501"/>
    </row>
    <row r="78" spans="1:11">
      <c r="A78" s="314">
        <f t="shared" si="1"/>
        <v>72</v>
      </c>
      <c r="B78" s="820" t="s">
        <v>803</v>
      </c>
      <c r="C78" s="820" t="s">
        <v>168</v>
      </c>
      <c r="D78" s="820" t="s">
        <v>196</v>
      </c>
      <c r="E78" s="987">
        <v>45839</v>
      </c>
      <c r="F78" s="820" t="s">
        <v>89</v>
      </c>
      <c r="G78" s="571" t="s">
        <v>2039</v>
      </c>
      <c r="J78" s="1501"/>
    </row>
    <row r="79" spans="1:11" ht="14.4" customHeight="1">
      <c r="A79" s="314">
        <f t="shared" si="1"/>
        <v>73</v>
      </c>
      <c r="B79" s="866" t="s">
        <v>358</v>
      </c>
      <c r="C79" s="866" t="s">
        <v>171</v>
      </c>
      <c r="D79" s="866" t="s">
        <v>278</v>
      </c>
      <c r="E79" s="987">
        <v>45839</v>
      </c>
      <c r="F79" s="866" t="s">
        <v>89</v>
      </c>
      <c r="J79" s="1501"/>
    </row>
    <row r="80" spans="1:11" ht="14.4" customHeight="1">
      <c r="A80" s="314">
        <f t="shared" si="1"/>
        <v>74</v>
      </c>
      <c r="B80" s="820" t="s">
        <v>398</v>
      </c>
      <c r="C80" s="820" t="s">
        <v>105</v>
      </c>
      <c r="D80" s="820" t="s">
        <v>278</v>
      </c>
      <c r="E80" s="987">
        <v>45844</v>
      </c>
      <c r="F80" s="820" t="s">
        <v>89</v>
      </c>
      <c r="J80" s="1501"/>
    </row>
    <row r="81" spans="1:10" ht="14.4" customHeight="1">
      <c r="A81" s="314">
        <f t="shared" si="1"/>
        <v>75</v>
      </c>
      <c r="B81" s="932" t="s">
        <v>713</v>
      </c>
      <c r="C81" s="932" t="s">
        <v>114</v>
      </c>
      <c r="D81" s="932" t="s">
        <v>196</v>
      </c>
      <c r="E81" s="987">
        <v>45845</v>
      </c>
      <c r="F81" s="932" t="s">
        <v>89</v>
      </c>
      <c r="J81" s="1501"/>
    </row>
    <row r="82" spans="1:10" ht="14.4" customHeight="1">
      <c r="A82" s="314">
        <f t="shared" si="1"/>
        <v>76</v>
      </c>
      <c r="B82" s="834" t="s">
        <v>1358</v>
      </c>
      <c r="C82" s="834" t="s">
        <v>101</v>
      </c>
      <c r="D82" s="834" t="s">
        <v>196</v>
      </c>
      <c r="E82" s="987">
        <v>45845</v>
      </c>
      <c r="F82" s="834" t="s">
        <v>89</v>
      </c>
      <c r="J82" s="1501"/>
    </row>
    <row r="83" spans="1:10" ht="14.4" customHeight="1">
      <c r="A83" s="314">
        <f t="shared" si="1"/>
        <v>77</v>
      </c>
      <c r="B83" s="837" t="s">
        <v>1555</v>
      </c>
      <c r="C83" s="837" t="s">
        <v>101</v>
      </c>
      <c r="D83" s="837" t="s">
        <v>196</v>
      </c>
      <c r="E83" s="987">
        <v>45846</v>
      </c>
      <c r="F83" s="834" t="s">
        <v>89</v>
      </c>
      <c r="J83" s="1501"/>
    </row>
    <row r="84" spans="1:10" ht="14.4" customHeight="1">
      <c r="A84" s="314">
        <f t="shared" si="1"/>
        <v>78</v>
      </c>
      <c r="B84" s="837" t="s">
        <v>794</v>
      </c>
      <c r="C84" s="837" t="s">
        <v>171</v>
      </c>
      <c r="D84" s="837" t="s">
        <v>196</v>
      </c>
      <c r="E84" s="987">
        <v>45846</v>
      </c>
      <c r="F84" s="834" t="s">
        <v>89</v>
      </c>
      <c r="J84" s="1501"/>
    </row>
    <row r="85" spans="1:10" ht="14.4" customHeight="1">
      <c r="A85" s="314">
        <f t="shared" si="1"/>
        <v>79</v>
      </c>
      <c r="B85" s="314" t="s">
        <v>449</v>
      </c>
      <c r="C85" s="314" t="s">
        <v>234</v>
      </c>
      <c r="D85" s="900" t="s">
        <v>196</v>
      </c>
      <c r="E85" s="987">
        <v>45848</v>
      </c>
      <c r="F85" s="900" t="s">
        <v>89</v>
      </c>
      <c r="J85" s="1501"/>
    </row>
    <row r="86" spans="1:10" ht="14.4" customHeight="1">
      <c r="A86" s="314">
        <f t="shared" si="1"/>
        <v>80</v>
      </c>
      <c r="B86" s="932" t="s">
        <v>256</v>
      </c>
      <c r="C86" s="932" t="s">
        <v>1650</v>
      </c>
      <c r="D86" s="932" t="s">
        <v>196</v>
      </c>
      <c r="E86" s="987">
        <v>45848</v>
      </c>
      <c r="F86" s="932" t="s">
        <v>89</v>
      </c>
      <c r="J86" s="1501"/>
    </row>
    <row r="87" spans="1:10">
      <c r="A87" s="314">
        <f t="shared" si="1"/>
        <v>81</v>
      </c>
      <c r="B87" s="845" t="s">
        <v>792</v>
      </c>
      <c r="C87" s="845" t="s">
        <v>168</v>
      </c>
      <c r="D87" s="845" t="s">
        <v>196</v>
      </c>
      <c r="E87" s="987">
        <v>45850</v>
      </c>
      <c r="F87" s="845" t="s">
        <v>89</v>
      </c>
      <c r="G87" s="571" t="s">
        <v>2039</v>
      </c>
      <c r="J87" s="1501"/>
    </row>
    <row r="88" spans="1:10">
      <c r="A88" s="314">
        <f t="shared" si="1"/>
        <v>82</v>
      </c>
      <c r="B88" s="857" t="s">
        <v>751</v>
      </c>
      <c r="C88" s="857" t="s">
        <v>171</v>
      </c>
      <c r="D88" s="857" t="s">
        <v>196</v>
      </c>
      <c r="E88" s="987">
        <v>45854</v>
      </c>
      <c r="F88" s="857" t="s">
        <v>89</v>
      </c>
      <c r="G88" s="571" t="s">
        <v>2039</v>
      </c>
      <c r="J88" s="1501"/>
    </row>
    <row r="89" spans="1:10" ht="14.4" customHeight="1">
      <c r="A89" s="314">
        <f t="shared" si="1"/>
        <v>83</v>
      </c>
      <c r="B89" s="857" t="s">
        <v>154</v>
      </c>
      <c r="C89" s="857" t="s">
        <v>118</v>
      </c>
      <c r="D89" s="857" t="s">
        <v>278</v>
      </c>
      <c r="E89" s="987">
        <v>45854</v>
      </c>
      <c r="F89" s="857" t="s">
        <v>89</v>
      </c>
      <c r="J89" s="1501"/>
    </row>
    <row r="90" spans="1:10">
      <c r="A90" s="314">
        <f t="shared" si="1"/>
        <v>84</v>
      </c>
      <c r="B90" s="315" t="s">
        <v>750</v>
      </c>
      <c r="C90" s="950" t="s">
        <v>168</v>
      </c>
      <c r="D90" s="948" t="s">
        <v>196</v>
      </c>
      <c r="E90" s="987">
        <v>45855</v>
      </c>
      <c r="F90" s="948" t="s">
        <v>89</v>
      </c>
      <c r="G90" s="571" t="s">
        <v>2039</v>
      </c>
      <c r="J90" s="1501"/>
    </row>
    <row r="91" spans="1:10">
      <c r="A91" s="314">
        <f t="shared" si="1"/>
        <v>85</v>
      </c>
      <c r="B91" s="315" t="s">
        <v>789</v>
      </c>
      <c r="C91" s="950" t="s">
        <v>171</v>
      </c>
      <c r="D91" s="948" t="s">
        <v>196</v>
      </c>
      <c r="E91" s="987">
        <v>45855</v>
      </c>
      <c r="F91" s="948" t="s">
        <v>89</v>
      </c>
      <c r="G91" s="571" t="s">
        <v>2039</v>
      </c>
      <c r="J91" s="1501"/>
    </row>
    <row r="92" spans="1:10">
      <c r="A92" s="314">
        <f t="shared" si="1"/>
        <v>86</v>
      </c>
      <c r="B92" s="315" t="s">
        <v>790</v>
      </c>
      <c r="C92" s="950" t="s">
        <v>168</v>
      </c>
      <c r="D92" s="948" t="s">
        <v>196</v>
      </c>
      <c r="E92" s="987">
        <v>45855</v>
      </c>
      <c r="F92" s="948" t="s">
        <v>89</v>
      </c>
      <c r="G92" s="571" t="s">
        <v>2039</v>
      </c>
      <c r="J92" s="1501"/>
    </row>
    <row r="93" spans="1:10">
      <c r="A93" s="314">
        <f t="shared" si="1"/>
        <v>87</v>
      </c>
      <c r="B93" s="932" t="s">
        <v>804</v>
      </c>
      <c r="C93" s="932" t="s">
        <v>168</v>
      </c>
      <c r="D93" s="932" t="s">
        <v>196</v>
      </c>
      <c r="E93" s="987">
        <v>45855</v>
      </c>
      <c r="F93" s="932" t="s">
        <v>89</v>
      </c>
      <c r="G93" s="571" t="s">
        <v>2039</v>
      </c>
      <c r="J93" s="1501"/>
    </row>
    <row r="94" spans="1:10">
      <c r="A94" s="314">
        <f t="shared" si="1"/>
        <v>88</v>
      </c>
      <c r="B94" s="932" t="s">
        <v>805</v>
      </c>
      <c r="C94" s="932" t="s">
        <v>168</v>
      </c>
      <c r="D94" s="932" t="s">
        <v>196</v>
      </c>
      <c r="E94" s="987">
        <v>45855</v>
      </c>
      <c r="F94" s="932" t="s">
        <v>89</v>
      </c>
      <c r="G94" s="571" t="s">
        <v>2039</v>
      </c>
      <c r="J94" s="1501"/>
    </row>
    <row r="95" spans="1:10">
      <c r="A95" s="314">
        <f t="shared" si="1"/>
        <v>89</v>
      </c>
      <c r="B95" s="932" t="s">
        <v>806</v>
      </c>
      <c r="C95" s="932" t="s">
        <v>168</v>
      </c>
      <c r="D95" s="932" t="s">
        <v>196</v>
      </c>
      <c r="E95" s="987">
        <v>45855</v>
      </c>
      <c r="F95" s="932" t="s">
        <v>89</v>
      </c>
      <c r="G95" s="571" t="s">
        <v>2039</v>
      </c>
      <c r="J95" s="1501"/>
    </row>
    <row r="96" spans="1:10" ht="14.4" customHeight="1">
      <c r="A96" s="314">
        <f t="shared" si="1"/>
        <v>90</v>
      </c>
      <c r="B96" s="866" t="s">
        <v>1579</v>
      </c>
      <c r="C96" s="866" t="s">
        <v>153</v>
      </c>
      <c r="D96" s="866" t="s">
        <v>196</v>
      </c>
      <c r="E96" s="987">
        <v>45858</v>
      </c>
      <c r="F96" s="866" t="s">
        <v>89</v>
      </c>
      <c r="J96" s="1501"/>
    </row>
    <row r="97" spans="1:10" ht="14.4" customHeight="1">
      <c r="A97" s="314">
        <f t="shared" si="1"/>
        <v>91</v>
      </c>
      <c r="B97" s="866" t="s">
        <v>1307</v>
      </c>
      <c r="C97" s="866" t="s">
        <v>101</v>
      </c>
      <c r="D97" s="866" t="s">
        <v>196</v>
      </c>
      <c r="E97" s="987">
        <v>45858</v>
      </c>
      <c r="F97" s="866" t="s">
        <v>89</v>
      </c>
      <c r="J97" s="1501"/>
    </row>
    <row r="98" spans="1:10" ht="14.4" customHeight="1">
      <c r="A98" s="314">
        <f t="shared" si="1"/>
        <v>92</v>
      </c>
      <c r="B98" s="866" t="s">
        <v>749</v>
      </c>
      <c r="C98" s="866" t="s">
        <v>168</v>
      </c>
      <c r="D98" s="866" t="s">
        <v>196</v>
      </c>
      <c r="E98" s="987">
        <v>45858</v>
      </c>
      <c r="F98" s="866" t="s">
        <v>89</v>
      </c>
      <c r="J98" s="1501"/>
    </row>
    <row r="99" spans="1:10">
      <c r="A99" s="314">
        <f t="shared" si="1"/>
        <v>93</v>
      </c>
      <c r="B99" s="867" t="s">
        <v>809</v>
      </c>
      <c r="C99" s="867" t="s">
        <v>168</v>
      </c>
      <c r="D99" s="867" t="s">
        <v>196</v>
      </c>
      <c r="E99" s="987">
        <v>45859</v>
      </c>
      <c r="F99" s="867" t="s">
        <v>89</v>
      </c>
      <c r="G99" s="571" t="s">
        <v>2039</v>
      </c>
      <c r="J99" s="1501"/>
    </row>
    <row r="100" spans="1:10" ht="14.4" customHeight="1">
      <c r="A100" s="314">
        <f t="shared" si="1"/>
        <v>94</v>
      </c>
      <c r="B100" s="867" t="s">
        <v>366</v>
      </c>
      <c r="C100" s="867" t="s">
        <v>105</v>
      </c>
      <c r="D100" s="867" t="s">
        <v>196</v>
      </c>
      <c r="E100" s="987">
        <v>45859</v>
      </c>
      <c r="F100" s="867" t="s">
        <v>89</v>
      </c>
      <c r="J100" s="1501"/>
    </row>
    <row r="101" spans="1:10" ht="14.4" customHeight="1">
      <c r="A101" s="314">
        <f t="shared" si="1"/>
        <v>95</v>
      </c>
      <c r="B101" s="869" t="s">
        <v>1594</v>
      </c>
      <c r="C101" s="869" t="s">
        <v>101</v>
      </c>
      <c r="D101" s="869" t="s">
        <v>196</v>
      </c>
      <c r="E101" s="987">
        <v>45860</v>
      </c>
      <c r="F101" s="869" t="s">
        <v>89</v>
      </c>
      <c r="J101" s="1501"/>
    </row>
    <row r="102" spans="1:10">
      <c r="A102" s="314">
        <f t="shared" si="1"/>
        <v>96</v>
      </c>
      <c r="B102" s="971" t="s">
        <v>777</v>
      </c>
      <c r="C102" s="622" t="s">
        <v>228</v>
      </c>
      <c r="D102" s="622" t="s">
        <v>196</v>
      </c>
      <c r="E102" s="1487">
        <v>45862</v>
      </c>
      <c r="F102" s="982" t="s">
        <v>89</v>
      </c>
      <c r="G102" s="571" t="s">
        <v>2039</v>
      </c>
      <c r="J102" s="1501"/>
    </row>
    <row r="103" spans="1:10">
      <c r="A103" s="314">
        <f t="shared" si="1"/>
        <v>97</v>
      </c>
      <c r="B103" s="971" t="s">
        <v>1618</v>
      </c>
      <c r="C103" s="622" t="s">
        <v>123</v>
      </c>
      <c r="D103" s="622" t="s">
        <v>196</v>
      </c>
      <c r="E103" s="1487">
        <v>45862</v>
      </c>
      <c r="F103" s="982" t="s">
        <v>89</v>
      </c>
      <c r="G103" s="571" t="s">
        <v>2039</v>
      </c>
      <c r="J103" s="1501"/>
    </row>
    <row r="104" spans="1:10">
      <c r="A104" s="314">
        <f t="shared" si="1"/>
        <v>98</v>
      </c>
      <c r="B104" s="873" t="s">
        <v>169</v>
      </c>
      <c r="C104" s="873" t="s">
        <v>168</v>
      </c>
      <c r="D104" s="873" t="s">
        <v>196</v>
      </c>
      <c r="E104" s="987">
        <v>45863</v>
      </c>
      <c r="F104" s="873" t="s">
        <v>89</v>
      </c>
      <c r="G104" s="571" t="s">
        <v>2039</v>
      </c>
      <c r="J104" s="1501"/>
    </row>
    <row r="105" spans="1:10" ht="14.4" customHeight="1">
      <c r="A105" s="314">
        <f t="shared" si="1"/>
        <v>99</v>
      </c>
      <c r="B105" s="873" t="s">
        <v>152</v>
      </c>
      <c r="C105" s="873" t="s">
        <v>153</v>
      </c>
      <c r="D105" s="873" t="s">
        <v>196</v>
      </c>
      <c r="E105" s="987">
        <v>45863</v>
      </c>
      <c r="F105" s="873" t="s">
        <v>89</v>
      </c>
      <c r="J105" s="1501"/>
    </row>
    <row r="106" spans="1:10">
      <c r="A106" s="314">
        <f t="shared" si="1"/>
        <v>100</v>
      </c>
      <c r="B106" s="874" t="s">
        <v>753</v>
      </c>
      <c r="C106" s="874" t="s">
        <v>228</v>
      </c>
      <c r="D106" s="873" t="s">
        <v>196</v>
      </c>
      <c r="E106" s="987">
        <v>45864</v>
      </c>
      <c r="F106" s="874" t="s">
        <v>89</v>
      </c>
      <c r="G106" s="571" t="s">
        <v>2039</v>
      </c>
      <c r="J106" s="1501"/>
    </row>
    <row r="107" spans="1:10">
      <c r="A107" s="314">
        <f t="shared" si="1"/>
        <v>101</v>
      </c>
      <c r="B107" s="932" t="s">
        <v>810</v>
      </c>
      <c r="C107" s="932" t="s">
        <v>168</v>
      </c>
      <c r="D107" s="932" t="s">
        <v>196</v>
      </c>
      <c r="E107" s="987">
        <v>45865</v>
      </c>
      <c r="F107" s="932" t="s">
        <v>89</v>
      </c>
      <c r="G107" s="571" t="s">
        <v>2039</v>
      </c>
      <c r="J107" s="1501"/>
    </row>
    <row r="108" spans="1:10" ht="14.4" customHeight="1">
      <c r="A108" s="314">
        <f t="shared" si="1"/>
        <v>102</v>
      </c>
      <c r="B108" s="897" t="s">
        <v>371</v>
      </c>
      <c r="C108" s="897" t="s">
        <v>168</v>
      </c>
      <c r="D108" s="897" t="s">
        <v>196</v>
      </c>
      <c r="E108" s="987">
        <v>45866</v>
      </c>
      <c r="F108" s="874" t="s">
        <v>89</v>
      </c>
      <c r="J108" s="1501"/>
    </row>
    <row r="109" spans="1:10" ht="14.4" customHeight="1">
      <c r="A109" s="314">
        <f t="shared" si="1"/>
        <v>103</v>
      </c>
      <c r="B109" s="985" t="s">
        <v>1638</v>
      </c>
      <c r="C109" s="950" t="s">
        <v>171</v>
      </c>
      <c r="D109" s="948" t="s">
        <v>196</v>
      </c>
      <c r="E109" s="987">
        <v>45866</v>
      </c>
      <c r="F109" s="948" t="s">
        <v>89</v>
      </c>
      <c r="G109" s="571" t="s">
        <v>2038</v>
      </c>
      <c r="J109" s="1501"/>
    </row>
    <row r="110" spans="1:10" ht="14.4" customHeight="1">
      <c r="A110" s="314">
        <f t="shared" si="1"/>
        <v>104</v>
      </c>
      <c r="B110" s="900" t="s">
        <v>413</v>
      </c>
      <c r="C110" s="900" t="s">
        <v>171</v>
      </c>
      <c r="D110" s="900" t="s">
        <v>196</v>
      </c>
      <c r="E110" s="987">
        <v>45867</v>
      </c>
      <c r="F110" s="900" t="s">
        <v>89</v>
      </c>
      <c r="J110" s="1501"/>
    </row>
    <row r="111" spans="1:10" ht="14.4" customHeight="1">
      <c r="A111" s="314">
        <f t="shared" si="1"/>
        <v>105</v>
      </c>
      <c r="B111" s="314" t="s">
        <v>717</v>
      </c>
      <c r="C111" s="314" t="s">
        <v>101</v>
      </c>
      <c r="D111" s="900" t="s">
        <v>196</v>
      </c>
      <c r="E111" s="987">
        <v>45868</v>
      </c>
      <c r="F111" s="900" t="s">
        <v>89</v>
      </c>
      <c r="J111" s="1501"/>
    </row>
    <row r="112" spans="1:10" ht="14.4" customHeight="1">
      <c r="A112" s="314">
        <f t="shared" si="1"/>
        <v>106</v>
      </c>
      <c r="B112" s="913" t="s">
        <v>1352</v>
      </c>
      <c r="C112" s="913" t="s">
        <v>168</v>
      </c>
      <c r="D112" s="900" t="s">
        <v>196</v>
      </c>
      <c r="E112" s="987">
        <v>45869</v>
      </c>
      <c r="F112" s="900" t="s">
        <v>89</v>
      </c>
      <c r="G112" s="571" t="s">
        <v>2038</v>
      </c>
      <c r="J112" s="1501"/>
    </row>
    <row r="113" spans="1:10" ht="14.4" customHeight="1">
      <c r="A113" s="314">
        <f t="shared" si="1"/>
        <v>107</v>
      </c>
      <c r="B113" s="932" t="s">
        <v>160</v>
      </c>
      <c r="C113" s="932" t="s">
        <v>1617</v>
      </c>
      <c r="D113" s="932" t="s">
        <v>196</v>
      </c>
      <c r="E113" s="987">
        <v>45870</v>
      </c>
      <c r="F113" s="932" t="s">
        <v>89</v>
      </c>
      <c r="J113" s="1501"/>
    </row>
    <row r="114" spans="1:10">
      <c r="A114" s="314">
        <f t="shared" si="1"/>
        <v>108</v>
      </c>
      <c r="B114" s="932" t="s">
        <v>166</v>
      </c>
      <c r="C114" s="932" t="s">
        <v>168</v>
      </c>
      <c r="D114" s="932" t="s">
        <v>196</v>
      </c>
      <c r="E114" s="987">
        <v>45870</v>
      </c>
      <c r="F114" s="932" t="s">
        <v>89</v>
      </c>
      <c r="G114" s="571" t="s">
        <v>2039</v>
      </c>
      <c r="J114" s="1501"/>
    </row>
    <row r="115" spans="1:10">
      <c r="A115" s="314">
        <f t="shared" si="1"/>
        <v>109</v>
      </c>
      <c r="B115" s="315" t="s">
        <v>752</v>
      </c>
      <c r="C115" s="950" t="s">
        <v>168</v>
      </c>
      <c r="D115" s="948" t="s">
        <v>196</v>
      </c>
      <c r="E115" s="987">
        <v>45870</v>
      </c>
      <c r="F115" s="948" t="s">
        <v>89</v>
      </c>
      <c r="G115" s="571" t="s">
        <v>2039</v>
      </c>
      <c r="J115" s="1501"/>
    </row>
    <row r="116" spans="1:10" ht="14.4" customHeight="1">
      <c r="A116" s="314">
        <f t="shared" si="1"/>
        <v>110</v>
      </c>
      <c r="B116" s="933" t="s">
        <v>408</v>
      </c>
      <c r="C116" s="933" t="s">
        <v>111</v>
      </c>
      <c r="D116" s="933" t="s">
        <v>278</v>
      </c>
      <c r="E116" s="987">
        <v>45871</v>
      </c>
      <c r="F116" s="933" t="s">
        <v>89</v>
      </c>
      <c r="J116" s="1501"/>
    </row>
    <row r="117" spans="1:10" ht="14.4" customHeight="1">
      <c r="A117" s="314">
        <f t="shared" si="1"/>
        <v>111</v>
      </c>
      <c r="B117" s="1671" t="s">
        <v>148</v>
      </c>
      <c r="C117" s="1671" t="s">
        <v>101</v>
      </c>
      <c r="D117" s="1671" t="s">
        <v>196</v>
      </c>
      <c r="E117" s="987">
        <v>45871</v>
      </c>
      <c r="F117" s="933" t="s">
        <v>89</v>
      </c>
      <c r="J117" s="1501"/>
    </row>
    <row r="118" spans="1:10" ht="14.4" customHeight="1">
      <c r="A118" s="314">
        <f t="shared" si="1"/>
        <v>112</v>
      </c>
      <c r="B118" s="934" t="s">
        <v>1642</v>
      </c>
      <c r="C118" s="934" t="s">
        <v>111</v>
      </c>
      <c r="D118" s="934" t="s">
        <v>196</v>
      </c>
      <c r="E118" s="987">
        <v>45872</v>
      </c>
      <c r="F118" s="934" t="s">
        <v>89</v>
      </c>
      <c r="J118" s="1501"/>
    </row>
    <row r="119" spans="1:10" ht="14.4" customHeight="1">
      <c r="A119" s="314">
        <f t="shared" si="1"/>
        <v>113</v>
      </c>
      <c r="B119" s="934" t="s">
        <v>144</v>
      </c>
      <c r="C119" s="934" t="s">
        <v>101</v>
      </c>
      <c r="D119" s="934" t="s">
        <v>196</v>
      </c>
      <c r="E119" s="987">
        <v>45872</v>
      </c>
      <c r="F119" s="934" t="s">
        <v>89</v>
      </c>
      <c r="J119" s="1501"/>
    </row>
    <row r="120" spans="1:10" ht="14.4" customHeight="1">
      <c r="A120" s="314">
        <f t="shared" si="1"/>
        <v>114</v>
      </c>
      <c r="B120" s="935" t="s">
        <v>147</v>
      </c>
      <c r="C120" s="935" t="s">
        <v>101</v>
      </c>
      <c r="D120" s="935" t="s">
        <v>196</v>
      </c>
      <c r="E120" s="987">
        <v>45874</v>
      </c>
      <c r="F120" s="935" t="s">
        <v>89</v>
      </c>
      <c r="J120" s="1501"/>
    </row>
    <row r="121" spans="1:10" ht="14.4" customHeight="1">
      <c r="A121" s="314">
        <f t="shared" si="1"/>
        <v>115</v>
      </c>
      <c r="B121" s="940" t="s">
        <v>784</v>
      </c>
      <c r="C121" s="940" t="s">
        <v>171</v>
      </c>
      <c r="D121" s="940" t="s">
        <v>196</v>
      </c>
      <c r="E121" s="987">
        <v>45875</v>
      </c>
      <c r="F121" s="938" t="s">
        <v>89</v>
      </c>
      <c r="J121" s="1501"/>
    </row>
    <row r="122" spans="1:10">
      <c r="A122" s="314">
        <f t="shared" si="1"/>
        <v>116</v>
      </c>
      <c r="B122" s="940" t="s">
        <v>785</v>
      </c>
      <c r="C122" s="940" t="s">
        <v>168</v>
      </c>
      <c r="D122" s="940" t="s">
        <v>196</v>
      </c>
      <c r="E122" s="987">
        <v>45875</v>
      </c>
      <c r="F122" s="938" t="s">
        <v>89</v>
      </c>
      <c r="G122" s="571" t="s">
        <v>2039</v>
      </c>
      <c r="J122" s="1501"/>
    </row>
    <row r="123" spans="1:10" ht="14.4" customHeight="1">
      <c r="A123" s="314">
        <f t="shared" si="1"/>
        <v>117</v>
      </c>
      <c r="B123" s="940" t="s">
        <v>786</v>
      </c>
      <c r="C123" s="940" t="s">
        <v>171</v>
      </c>
      <c r="D123" s="940" t="s">
        <v>196</v>
      </c>
      <c r="E123" s="987">
        <v>45875</v>
      </c>
      <c r="F123" s="938" t="s">
        <v>89</v>
      </c>
      <c r="J123" s="1501"/>
    </row>
    <row r="124" spans="1:10">
      <c r="A124" s="314">
        <f t="shared" si="1"/>
        <v>118</v>
      </c>
      <c r="B124" s="940" t="s">
        <v>176</v>
      </c>
      <c r="C124" s="940" t="s">
        <v>178</v>
      </c>
      <c r="D124" s="940" t="s">
        <v>196</v>
      </c>
      <c r="E124" s="987">
        <v>45875</v>
      </c>
      <c r="F124" s="938" t="s">
        <v>89</v>
      </c>
      <c r="G124" s="571" t="s">
        <v>2039</v>
      </c>
      <c r="J124" s="1501"/>
    </row>
    <row r="125" spans="1:10">
      <c r="A125" s="314">
        <f t="shared" si="1"/>
        <v>119</v>
      </c>
      <c r="B125" s="940" t="s">
        <v>791</v>
      </c>
      <c r="C125" s="940" t="s">
        <v>168</v>
      </c>
      <c r="D125" s="940" t="s">
        <v>196</v>
      </c>
      <c r="E125" s="987">
        <v>45875</v>
      </c>
      <c r="F125" s="938" t="s">
        <v>89</v>
      </c>
      <c r="G125" s="571" t="s">
        <v>2039</v>
      </c>
      <c r="J125" s="1501"/>
    </row>
    <row r="126" spans="1:10" ht="14.4" customHeight="1">
      <c r="A126" s="314">
        <f t="shared" si="1"/>
        <v>120</v>
      </c>
      <c r="B126" s="935" t="s">
        <v>404</v>
      </c>
      <c r="C126" s="935" t="s">
        <v>171</v>
      </c>
      <c r="D126" s="935" t="s">
        <v>196</v>
      </c>
      <c r="E126" s="987">
        <v>45875</v>
      </c>
      <c r="F126" s="935" t="s">
        <v>89</v>
      </c>
      <c r="J126" s="1501"/>
    </row>
    <row r="127" spans="1:10">
      <c r="A127" s="314">
        <f t="shared" si="1"/>
        <v>121</v>
      </c>
      <c r="B127" s="940" t="s">
        <v>177</v>
      </c>
      <c r="C127" s="940" t="s">
        <v>178</v>
      </c>
      <c r="D127" s="940" t="s">
        <v>196</v>
      </c>
      <c r="E127" s="987">
        <v>45876</v>
      </c>
      <c r="F127" s="940" t="s">
        <v>89</v>
      </c>
      <c r="G127" s="571" t="s">
        <v>2039</v>
      </c>
      <c r="J127" s="1501"/>
    </row>
    <row r="128" spans="1:10" ht="14.4" customHeight="1">
      <c r="A128" s="314">
        <f t="shared" si="1"/>
        <v>122</v>
      </c>
      <c r="B128" s="937" t="s">
        <v>1322</v>
      </c>
      <c r="C128" s="937" t="s">
        <v>1595</v>
      </c>
      <c r="D128" s="937" t="s">
        <v>196</v>
      </c>
      <c r="E128" s="987">
        <v>45876</v>
      </c>
      <c r="F128" s="937" t="s">
        <v>89</v>
      </c>
      <c r="J128" s="1501"/>
    </row>
    <row r="129" spans="1:10" ht="14.4" customHeight="1">
      <c r="A129" s="314">
        <f t="shared" si="1"/>
        <v>123</v>
      </c>
      <c r="B129" s="938" t="s">
        <v>425</v>
      </c>
      <c r="C129" s="938" t="s">
        <v>168</v>
      </c>
      <c r="D129" s="938" t="s">
        <v>196</v>
      </c>
      <c r="E129" s="987">
        <v>45877</v>
      </c>
      <c r="F129" s="938" t="s">
        <v>89</v>
      </c>
      <c r="J129" s="1501"/>
    </row>
    <row r="130" spans="1:10">
      <c r="A130" s="314">
        <f t="shared" si="1"/>
        <v>124</v>
      </c>
      <c r="B130" s="938" t="s">
        <v>855</v>
      </c>
      <c r="C130" s="938" t="s">
        <v>101</v>
      </c>
      <c r="D130" s="938" t="s">
        <v>196</v>
      </c>
      <c r="E130" s="987">
        <v>45877</v>
      </c>
      <c r="F130" s="938" t="s">
        <v>89</v>
      </c>
      <c r="G130" s="571" t="s">
        <v>2039</v>
      </c>
      <c r="J130" s="1501"/>
    </row>
    <row r="131" spans="1:10">
      <c r="A131" s="314">
        <f t="shared" si="1"/>
        <v>125</v>
      </c>
      <c r="B131" s="937" t="s">
        <v>167</v>
      </c>
      <c r="C131" s="938" t="s">
        <v>168</v>
      </c>
      <c r="D131" s="938" t="s">
        <v>196</v>
      </c>
      <c r="E131" s="987">
        <v>45877</v>
      </c>
      <c r="F131" s="938" t="s">
        <v>89</v>
      </c>
      <c r="G131" s="571" t="s">
        <v>2039</v>
      </c>
      <c r="J131" s="1501"/>
    </row>
    <row r="132" spans="1:10" ht="14.4" customHeight="1">
      <c r="A132" s="314">
        <f t="shared" si="1"/>
        <v>126</v>
      </c>
      <c r="B132" s="986" t="s">
        <v>1651</v>
      </c>
      <c r="C132" s="314" t="s">
        <v>109</v>
      </c>
      <c r="D132" s="314" t="s">
        <v>196</v>
      </c>
      <c r="E132" s="987">
        <v>45879</v>
      </c>
      <c r="F132" s="982" t="s">
        <v>89</v>
      </c>
      <c r="J132" s="1501"/>
    </row>
    <row r="133" spans="1:10" ht="14.4" customHeight="1">
      <c r="A133" s="314">
        <f t="shared" si="1"/>
        <v>127</v>
      </c>
      <c r="B133" s="942" t="s">
        <v>780</v>
      </c>
      <c r="C133" s="942" t="s">
        <v>228</v>
      </c>
      <c r="D133" s="942" t="s">
        <v>196</v>
      </c>
      <c r="E133" s="987">
        <v>45881</v>
      </c>
      <c r="F133" s="940" t="s">
        <v>89</v>
      </c>
      <c r="J133" s="1501"/>
    </row>
    <row r="134" spans="1:10" ht="14.4" customHeight="1">
      <c r="A134" s="314">
        <f t="shared" si="1"/>
        <v>128</v>
      </c>
      <c r="B134" s="942" t="s">
        <v>411</v>
      </c>
      <c r="C134" s="942" t="s">
        <v>1360</v>
      </c>
      <c r="D134" s="942" t="s">
        <v>196</v>
      </c>
      <c r="E134" s="987">
        <v>45881</v>
      </c>
      <c r="F134" s="940" t="s">
        <v>89</v>
      </c>
      <c r="J134" s="1501"/>
    </row>
    <row r="135" spans="1:10">
      <c r="A135" s="314">
        <f t="shared" si="1"/>
        <v>129</v>
      </c>
      <c r="B135" s="971" t="s">
        <v>1601</v>
      </c>
      <c r="C135" s="622" t="s">
        <v>123</v>
      </c>
      <c r="D135" s="622" t="s">
        <v>196</v>
      </c>
      <c r="E135" s="1487">
        <v>45882</v>
      </c>
      <c r="F135" s="982" t="s">
        <v>89</v>
      </c>
      <c r="G135" s="571" t="s">
        <v>2039</v>
      </c>
      <c r="J135" s="1501"/>
    </row>
    <row r="136" spans="1:10" ht="14.4" customHeight="1">
      <c r="A136" s="314">
        <f t="shared" ref="A136:A199" si="2">A135+1</f>
        <v>130</v>
      </c>
      <c r="B136" s="971" t="s">
        <v>782</v>
      </c>
      <c r="C136" s="622" t="s">
        <v>171</v>
      </c>
      <c r="D136" s="622" t="s">
        <v>196</v>
      </c>
      <c r="E136" s="1051">
        <v>45882</v>
      </c>
      <c r="F136" s="982" t="s">
        <v>89</v>
      </c>
      <c r="J136" s="1501"/>
    </row>
    <row r="137" spans="1:10">
      <c r="A137" s="314">
        <f t="shared" si="2"/>
        <v>131</v>
      </c>
      <c r="B137" s="941" t="s">
        <v>424</v>
      </c>
      <c r="C137" s="941" t="s">
        <v>168</v>
      </c>
      <c r="D137" s="941" t="s">
        <v>196</v>
      </c>
      <c r="E137" s="987">
        <v>45885</v>
      </c>
      <c r="F137" s="940" t="s">
        <v>89</v>
      </c>
    </row>
    <row r="138" spans="1:10">
      <c r="A138" s="314">
        <f t="shared" si="2"/>
        <v>132</v>
      </c>
      <c r="B138" s="941" t="s">
        <v>451</v>
      </c>
      <c r="C138" s="941" t="s">
        <v>118</v>
      </c>
      <c r="D138" s="941" t="s">
        <v>196</v>
      </c>
      <c r="E138" s="987">
        <v>45885</v>
      </c>
      <c r="F138" s="940" t="s">
        <v>89</v>
      </c>
    </row>
    <row r="139" spans="1:10">
      <c r="A139" s="314">
        <f t="shared" si="2"/>
        <v>133</v>
      </c>
      <c r="B139" s="943" t="s">
        <v>1348</v>
      </c>
      <c r="C139" s="943" t="s">
        <v>111</v>
      </c>
      <c r="D139" s="943" t="s">
        <v>196</v>
      </c>
      <c r="E139" s="987">
        <v>45888</v>
      </c>
      <c r="F139" s="940" t="s">
        <v>89</v>
      </c>
      <c r="G139" s="571" t="s">
        <v>2039</v>
      </c>
    </row>
    <row r="140" spans="1:10">
      <c r="A140" s="314">
        <f t="shared" si="2"/>
        <v>134</v>
      </c>
      <c r="B140" s="315" t="s">
        <v>773</v>
      </c>
      <c r="C140" s="950" t="s">
        <v>171</v>
      </c>
      <c r="D140" s="948" t="s">
        <v>196</v>
      </c>
      <c r="E140" s="987">
        <v>45888</v>
      </c>
      <c r="F140" s="948" t="s">
        <v>89</v>
      </c>
      <c r="G140" s="571" t="s">
        <v>2039</v>
      </c>
    </row>
    <row r="141" spans="1:10">
      <c r="A141" s="314">
        <f t="shared" si="2"/>
        <v>135</v>
      </c>
      <c r="B141" s="315" t="s">
        <v>774</v>
      </c>
      <c r="C141" s="950" t="s">
        <v>171</v>
      </c>
      <c r="D141" s="948" t="s">
        <v>196</v>
      </c>
      <c r="E141" s="987">
        <v>45888</v>
      </c>
      <c r="F141" s="948" t="s">
        <v>89</v>
      </c>
      <c r="G141" s="571" t="s">
        <v>2039</v>
      </c>
    </row>
    <row r="142" spans="1:10">
      <c r="A142" s="314">
        <f t="shared" si="2"/>
        <v>136</v>
      </c>
      <c r="B142" s="943" t="s">
        <v>776</v>
      </c>
      <c r="C142" s="943" t="s">
        <v>168</v>
      </c>
      <c r="D142" s="943" t="s">
        <v>196</v>
      </c>
      <c r="E142" s="987">
        <v>45888</v>
      </c>
      <c r="F142" s="940" t="s">
        <v>89</v>
      </c>
      <c r="G142" s="571" t="s">
        <v>2039</v>
      </c>
    </row>
    <row r="143" spans="1:10">
      <c r="A143" s="314">
        <f t="shared" si="2"/>
        <v>137</v>
      </c>
      <c r="B143" s="943" t="s">
        <v>781</v>
      </c>
      <c r="C143" s="943" t="s">
        <v>168</v>
      </c>
      <c r="D143" s="943" t="s">
        <v>196</v>
      </c>
      <c r="E143" s="987">
        <v>45888</v>
      </c>
      <c r="F143" s="940" t="s">
        <v>89</v>
      </c>
    </row>
    <row r="144" spans="1:10">
      <c r="A144" s="314">
        <f t="shared" si="2"/>
        <v>138</v>
      </c>
      <c r="B144" s="315" t="s">
        <v>783</v>
      </c>
      <c r="C144" s="950" t="s">
        <v>171</v>
      </c>
      <c r="D144" s="948" t="s">
        <v>196</v>
      </c>
      <c r="E144" s="987">
        <v>45888</v>
      </c>
      <c r="F144" s="948" t="s">
        <v>89</v>
      </c>
      <c r="G144" s="571" t="s">
        <v>2039</v>
      </c>
    </row>
    <row r="145" spans="1:7">
      <c r="A145" s="314">
        <f t="shared" si="2"/>
        <v>139</v>
      </c>
      <c r="B145" s="944" t="s">
        <v>741</v>
      </c>
      <c r="C145" s="314" t="s">
        <v>171</v>
      </c>
      <c r="D145" s="314" t="s">
        <v>196</v>
      </c>
      <c r="E145" s="987">
        <v>45890</v>
      </c>
      <c r="F145" s="314" t="s">
        <v>89</v>
      </c>
      <c r="G145" s="571" t="s">
        <v>2039</v>
      </c>
    </row>
    <row r="146" spans="1:7">
      <c r="A146" s="314">
        <f t="shared" si="2"/>
        <v>140</v>
      </c>
      <c r="B146" s="314" t="s">
        <v>742</v>
      </c>
      <c r="C146" s="314" t="s">
        <v>171</v>
      </c>
      <c r="D146" s="314" t="s">
        <v>196</v>
      </c>
      <c r="E146" s="987">
        <v>45890</v>
      </c>
      <c r="F146" s="314" t="s">
        <v>89</v>
      </c>
      <c r="G146" s="571" t="s">
        <v>2039</v>
      </c>
    </row>
    <row r="147" spans="1:7">
      <c r="A147" s="314">
        <f t="shared" si="2"/>
        <v>141</v>
      </c>
      <c r="B147" s="985" t="s">
        <v>1660</v>
      </c>
      <c r="C147" s="950" t="s">
        <v>101</v>
      </c>
      <c r="D147" s="948" t="s">
        <v>196</v>
      </c>
      <c r="E147" s="987">
        <v>45890</v>
      </c>
      <c r="F147" s="948" t="s">
        <v>89</v>
      </c>
    </row>
    <row r="148" spans="1:7">
      <c r="A148" s="314">
        <f t="shared" si="2"/>
        <v>142</v>
      </c>
      <c r="B148" s="944" t="s">
        <v>175</v>
      </c>
      <c r="C148" s="944" t="s">
        <v>101</v>
      </c>
      <c r="D148" s="944" t="s">
        <v>196</v>
      </c>
      <c r="E148" s="987">
        <v>45890</v>
      </c>
      <c r="F148" s="314" t="s">
        <v>89</v>
      </c>
      <c r="G148" s="571" t="s">
        <v>2039</v>
      </c>
    </row>
    <row r="149" spans="1:7">
      <c r="A149" s="314">
        <f t="shared" si="2"/>
        <v>143</v>
      </c>
      <c r="B149" s="971" t="s">
        <v>1582</v>
      </c>
      <c r="C149" s="622" t="s">
        <v>114</v>
      </c>
      <c r="D149" s="622" t="s">
        <v>196</v>
      </c>
      <c r="E149" s="1051">
        <v>45892</v>
      </c>
      <c r="F149" s="982" t="s">
        <v>89</v>
      </c>
    </row>
    <row r="150" spans="1:7">
      <c r="A150" s="314">
        <f t="shared" si="2"/>
        <v>144</v>
      </c>
      <c r="B150" s="985" t="s">
        <v>760</v>
      </c>
      <c r="C150" s="950" t="s">
        <v>168</v>
      </c>
      <c r="D150" s="948" t="s">
        <v>196</v>
      </c>
      <c r="E150" s="987">
        <v>45892</v>
      </c>
      <c r="F150" s="948" t="s">
        <v>89</v>
      </c>
      <c r="G150" s="571" t="s">
        <v>2039</v>
      </c>
    </row>
    <row r="151" spans="1:7">
      <c r="A151" s="314">
        <f t="shared" si="2"/>
        <v>145</v>
      </c>
      <c r="B151" s="985" t="s">
        <v>738</v>
      </c>
      <c r="C151" s="950" t="s">
        <v>1653</v>
      </c>
      <c r="D151" s="948" t="s">
        <v>196</v>
      </c>
      <c r="E151" s="987">
        <v>45893</v>
      </c>
      <c r="F151" s="948" t="s">
        <v>89</v>
      </c>
      <c r="G151" s="571" t="s">
        <v>2039</v>
      </c>
    </row>
    <row r="152" spans="1:7">
      <c r="A152" s="314">
        <f t="shared" si="2"/>
        <v>146</v>
      </c>
      <c r="B152" s="314" t="s">
        <v>766</v>
      </c>
      <c r="C152" s="314" t="s">
        <v>168</v>
      </c>
      <c r="D152" s="967" t="s">
        <v>196</v>
      </c>
      <c r="E152" s="987">
        <v>45893</v>
      </c>
      <c r="F152" s="966" t="s">
        <v>89</v>
      </c>
    </row>
    <row r="153" spans="1:7">
      <c r="A153" s="314">
        <f t="shared" si="2"/>
        <v>147</v>
      </c>
      <c r="B153" s="971" t="s">
        <v>414</v>
      </c>
      <c r="C153" s="979" t="s">
        <v>171</v>
      </c>
      <c r="D153" s="967" t="s">
        <v>196</v>
      </c>
      <c r="E153" s="987">
        <v>45893</v>
      </c>
      <c r="F153" s="966" t="s">
        <v>89</v>
      </c>
      <c r="G153" s="571" t="s">
        <v>2039</v>
      </c>
    </row>
    <row r="154" spans="1:7">
      <c r="A154" s="314">
        <f t="shared" si="2"/>
        <v>148</v>
      </c>
      <c r="B154" s="314" t="s">
        <v>852</v>
      </c>
      <c r="C154" s="314" t="s">
        <v>123</v>
      </c>
      <c r="D154" s="314" t="s">
        <v>196</v>
      </c>
      <c r="E154" s="987">
        <v>45895</v>
      </c>
      <c r="F154" s="314" t="s">
        <v>89</v>
      </c>
      <c r="G154" s="571" t="s">
        <v>2039</v>
      </c>
    </row>
    <row r="155" spans="1:7">
      <c r="A155" s="314">
        <f t="shared" si="2"/>
        <v>149</v>
      </c>
      <c r="B155" s="314" t="s">
        <v>725</v>
      </c>
      <c r="C155" s="314" t="s">
        <v>168</v>
      </c>
      <c r="D155" s="314" t="s">
        <v>196</v>
      </c>
      <c r="E155" s="987">
        <v>45895</v>
      </c>
      <c r="F155" s="314" t="s">
        <v>89</v>
      </c>
      <c r="G155" s="571" t="s">
        <v>2039</v>
      </c>
    </row>
    <row r="156" spans="1:7">
      <c r="A156" s="314">
        <f t="shared" si="2"/>
        <v>150</v>
      </c>
      <c r="B156" s="314" t="s">
        <v>163</v>
      </c>
      <c r="C156" s="314" t="s">
        <v>114</v>
      </c>
      <c r="D156" s="314" t="s">
        <v>196</v>
      </c>
      <c r="E156" s="987">
        <v>45895</v>
      </c>
      <c r="F156" s="314" t="s">
        <v>89</v>
      </c>
      <c r="G156" s="571" t="s">
        <v>2039</v>
      </c>
    </row>
    <row r="157" spans="1:7">
      <c r="A157" s="314">
        <f t="shared" si="2"/>
        <v>151</v>
      </c>
      <c r="B157" s="314" t="s">
        <v>729</v>
      </c>
      <c r="C157" s="314" t="s">
        <v>228</v>
      </c>
      <c r="D157" s="314" t="s">
        <v>196</v>
      </c>
      <c r="E157" s="987">
        <v>45895</v>
      </c>
      <c r="F157" s="314" t="s">
        <v>89</v>
      </c>
      <c r="G157" s="571" t="s">
        <v>2039</v>
      </c>
    </row>
    <row r="158" spans="1:7">
      <c r="A158" s="314">
        <f t="shared" si="2"/>
        <v>152</v>
      </c>
      <c r="B158" s="314" t="s">
        <v>730</v>
      </c>
      <c r="C158" s="314" t="s">
        <v>171</v>
      </c>
      <c r="D158" s="314" t="s">
        <v>196</v>
      </c>
      <c r="E158" s="987">
        <v>45895</v>
      </c>
      <c r="F158" s="314" t="s">
        <v>89</v>
      </c>
      <c r="G158" s="571" t="s">
        <v>2039</v>
      </c>
    </row>
    <row r="159" spans="1:7">
      <c r="A159" s="314">
        <f t="shared" si="2"/>
        <v>153</v>
      </c>
      <c r="B159" s="314" t="s">
        <v>854</v>
      </c>
      <c r="C159" s="314" t="s">
        <v>123</v>
      </c>
      <c r="D159" s="314" t="s">
        <v>196</v>
      </c>
      <c r="E159" s="987">
        <v>45895</v>
      </c>
      <c r="F159" s="314" t="s">
        <v>89</v>
      </c>
      <c r="G159" s="571" t="s">
        <v>2039</v>
      </c>
    </row>
    <row r="160" spans="1:7">
      <c r="A160" s="314">
        <f t="shared" si="2"/>
        <v>154</v>
      </c>
      <c r="B160" s="314" t="s">
        <v>737</v>
      </c>
      <c r="C160" s="314" t="s">
        <v>171</v>
      </c>
      <c r="D160" s="314" t="s">
        <v>196</v>
      </c>
      <c r="E160" s="987">
        <v>45895</v>
      </c>
      <c r="F160" s="314" t="s">
        <v>89</v>
      </c>
      <c r="G160" s="571" t="s">
        <v>2039</v>
      </c>
    </row>
    <row r="161" spans="1:7">
      <c r="A161" s="314">
        <f t="shared" si="2"/>
        <v>155</v>
      </c>
      <c r="B161" s="314" t="s">
        <v>767</v>
      </c>
      <c r="C161" s="314" t="s">
        <v>168</v>
      </c>
      <c r="D161" s="967" t="s">
        <v>196</v>
      </c>
      <c r="E161" s="987">
        <v>45895</v>
      </c>
      <c r="F161" s="966" t="s">
        <v>89</v>
      </c>
      <c r="G161" s="571" t="s">
        <v>2039</v>
      </c>
    </row>
    <row r="162" spans="1:7">
      <c r="A162" s="314">
        <f t="shared" si="2"/>
        <v>156</v>
      </c>
      <c r="B162" s="314" t="s">
        <v>807</v>
      </c>
      <c r="C162" s="314" t="s">
        <v>168</v>
      </c>
      <c r="D162" s="314" t="s">
        <v>196</v>
      </c>
      <c r="E162" s="987">
        <v>45895</v>
      </c>
      <c r="F162" s="314" t="s">
        <v>89</v>
      </c>
      <c r="G162" s="571" t="s">
        <v>2039</v>
      </c>
    </row>
    <row r="163" spans="1:7">
      <c r="A163" s="314">
        <f t="shared" si="2"/>
        <v>157</v>
      </c>
      <c r="B163" s="314" t="s">
        <v>808</v>
      </c>
      <c r="C163" s="314" t="s">
        <v>168</v>
      </c>
      <c r="D163" s="314" t="s">
        <v>196</v>
      </c>
      <c r="E163" s="987">
        <v>45895</v>
      </c>
      <c r="F163" s="314" t="s">
        <v>89</v>
      </c>
      <c r="G163" s="571" t="s">
        <v>2039</v>
      </c>
    </row>
    <row r="164" spans="1:7">
      <c r="A164" s="314">
        <f t="shared" si="2"/>
        <v>158</v>
      </c>
      <c r="B164" s="965" t="s">
        <v>1344</v>
      </c>
      <c r="C164" s="314" t="s">
        <v>171</v>
      </c>
      <c r="D164" s="314" t="s">
        <v>196</v>
      </c>
      <c r="E164" s="987">
        <v>45896</v>
      </c>
      <c r="F164" s="314" t="s">
        <v>89</v>
      </c>
      <c r="G164" s="571" t="s">
        <v>2039</v>
      </c>
    </row>
    <row r="165" spans="1:7">
      <c r="A165" s="314">
        <f t="shared" si="2"/>
        <v>159</v>
      </c>
      <c r="B165" s="971" t="s">
        <v>172</v>
      </c>
      <c r="C165" s="622" t="s">
        <v>174</v>
      </c>
      <c r="D165" s="622" t="s">
        <v>196</v>
      </c>
      <c r="E165" s="1487">
        <v>45897</v>
      </c>
      <c r="F165" s="982" t="s">
        <v>89</v>
      </c>
      <c r="G165" s="571" t="s">
        <v>2039</v>
      </c>
    </row>
    <row r="166" spans="1:7">
      <c r="A166" s="314">
        <f t="shared" si="2"/>
        <v>160</v>
      </c>
      <c r="B166" s="948" t="s">
        <v>1661</v>
      </c>
      <c r="C166" s="948" t="s">
        <v>111</v>
      </c>
      <c r="D166" s="948" t="s">
        <v>196</v>
      </c>
      <c r="E166" s="987">
        <v>45897</v>
      </c>
      <c r="F166" s="948" t="s">
        <v>89</v>
      </c>
      <c r="G166" s="571" t="s">
        <v>2038</v>
      </c>
    </row>
    <row r="167" spans="1:7">
      <c r="A167" s="314">
        <f t="shared" si="2"/>
        <v>161</v>
      </c>
      <c r="B167" s="948" t="s">
        <v>1655</v>
      </c>
      <c r="C167" s="948" t="s">
        <v>174</v>
      </c>
      <c r="D167" s="948" t="s">
        <v>196</v>
      </c>
      <c r="E167" s="987">
        <v>45897</v>
      </c>
      <c r="F167" s="948" t="s">
        <v>89</v>
      </c>
    </row>
    <row r="168" spans="1:7">
      <c r="A168" s="314">
        <f t="shared" si="2"/>
        <v>162</v>
      </c>
      <c r="B168" s="965" t="s">
        <v>1343</v>
      </c>
      <c r="C168" s="314" t="s">
        <v>234</v>
      </c>
      <c r="D168" s="314" t="s">
        <v>196</v>
      </c>
      <c r="E168" s="987">
        <v>45898</v>
      </c>
      <c r="F168" s="314" t="s">
        <v>89</v>
      </c>
    </row>
    <row r="169" spans="1:7">
      <c r="A169" s="314">
        <f t="shared" si="2"/>
        <v>163</v>
      </c>
      <c r="B169" s="314" t="s">
        <v>173</v>
      </c>
      <c r="C169" s="314" t="s">
        <v>174</v>
      </c>
      <c r="D169" s="967" t="s">
        <v>196</v>
      </c>
      <c r="E169" s="987">
        <v>45898</v>
      </c>
      <c r="F169" s="966" t="s">
        <v>89</v>
      </c>
    </row>
    <row r="170" spans="1:7">
      <c r="A170" s="314">
        <f t="shared" si="2"/>
        <v>164</v>
      </c>
      <c r="B170" s="314" t="s">
        <v>170</v>
      </c>
      <c r="C170" s="314" t="s">
        <v>111</v>
      </c>
      <c r="D170" s="314" t="s">
        <v>196</v>
      </c>
      <c r="E170" s="1049">
        <v>45899</v>
      </c>
      <c r="F170" s="314" t="s">
        <v>89</v>
      </c>
      <c r="G170" s="571" t="s">
        <v>2039</v>
      </c>
    </row>
    <row r="171" spans="1:7">
      <c r="A171" s="314">
        <f t="shared" si="2"/>
        <v>165</v>
      </c>
      <c r="B171" s="950" t="s">
        <v>1662</v>
      </c>
      <c r="C171" s="950" t="s">
        <v>174</v>
      </c>
      <c r="D171" s="948" t="s">
        <v>196</v>
      </c>
      <c r="E171" s="1050">
        <v>45901</v>
      </c>
      <c r="F171" s="948" t="s">
        <v>89</v>
      </c>
    </row>
    <row r="172" spans="1:7">
      <c r="A172" s="314">
        <f t="shared" si="2"/>
        <v>166</v>
      </c>
      <c r="B172" s="971" t="s">
        <v>1664</v>
      </c>
      <c r="C172" s="622" t="s">
        <v>111</v>
      </c>
      <c r="D172" s="622" t="s">
        <v>196</v>
      </c>
      <c r="E172" s="1487">
        <v>45902</v>
      </c>
      <c r="F172" s="982" t="s">
        <v>89</v>
      </c>
      <c r="G172" s="571" t="s">
        <v>2039</v>
      </c>
    </row>
    <row r="173" spans="1:7">
      <c r="A173" s="314">
        <f t="shared" si="2"/>
        <v>167</v>
      </c>
      <c r="B173" s="985" t="s">
        <v>454</v>
      </c>
      <c r="C173" s="964" t="s">
        <v>168</v>
      </c>
      <c r="D173" s="964" t="s">
        <v>196</v>
      </c>
      <c r="E173" s="1487">
        <v>45903</v>
      </c>
      <c r="F173" s="948" t="s">
        <v>89</v>
      </c>
      <c r="G173" s="571" t="s">
        <v>2039</v>
      </c>
    </row>
    <row r="174" spans="1:7">
      <c r="A174" s="314">
        <f t="shared" si="2"/>
        <v>168</v>
      </c>
      <c r="B174" s="985" t="s">
        <v>157</v>
      </c>
      <c r="C174" s="964" t="s">
        <v>153</v>
      </c>
      <c r="D174" s="964" t="s">
        <v>196</v>
      </c>
      <c r="E174" s="1488">
        <v>45903</v>
      </c>
      <c r="F174" s="948" t="s">
        <v>89</v>
      </c>
      <c r="G174" s="571" t="s">
        <v>2039</v>
      </c>
    </row>
    <row r="175" spans="1:7">
      <c r="A175" s="314">
        <f t="shared" si="2"/>
        <v>169</v>
      </c>
      <c r="B175" s="971" t="s">
        <v>164</v>
      </c>
      <c r="C175" s="622" t="s">
        <v>111</v>
      </c>
      <c r="D175" s="622" t="s">
        <v>196</v>
      </c>
      <c r="E175" s="1488">
        <v>45905</v>
      </c>
      <c r="F175" s="982" t="s">
        <v>89</v>
      </c>
      <c r="G175" s="571" t="s">
        <v>2038</v>
      </c>
    </row>
    <row r="176" spans="1:7">
      <c r="A176" s="314">
        <f t="shared" si="2"/>
        <v>170</v>
      </c>
      <c r="B176" s="971" t="s">
        <v>1686</v>
      </c>
      <c r="C176" s="622" t="s">
        <v>1689</v>
      </c>
      <c r="D176" s="622" t="s">
        <v>196</v>
      </c>
      <c r="E176" s="1488">
        <v>45907</v>
      </c>
      <c r="F176" s="982" t="s">
        <v>89</v>
      </c>
      <c r="G176" s="571" t="s">
        <v>2039</v>
      </c>
    </row>
    <row r="177" spans="1:7">
      <c r="A177" s="314">
        <f t="shared" si="2"/>
        <v>171</v>
      </c>
      <c r="B177" s="971" t="s">
        <v>801</v>
      </c>
      <c r="C177" s="622" t="s">
        <v>168</v>
      </c>
      <c r="D177" s="622" t="s">
        <v>196</v>
      </c>
      <c r="E177" s="1488">
        <v>45908</v>
      </c>
      <c r="F177" s="982" t="s">
        <v>89</v>
      </c>
      <c r="G177" s="571" t="s">
        <v>2039</v>
      </c>
    </row>
    <row r="178" spans="1:7">
      <c r="A178" s="314">
        <f t="shared" si="2"/>
        <v>172</v>
      </c>
      <c r="B178" s="971" t="s">
        <v>727</v>
      </c>
      <c r="C178" s="622" t="s">
        <v>168</v>
      </c>
      <c r="D178" s="622" t="s">
        <v>196</v>
      </c>
      <c r="E178" s="1488">
        <v>45910</v>
      </c>
      <c r="F178" s="982" t="s">
        <v>89</v>
      </c>
      <c r="G178" s="571" t="s">
        <v>2039</v>
      </c>
    </row>
    <row r="179" spans="1:7">
      <c r="A179" s="314">
        <f t="shared" si="2"/>
        <v>173</v>
      </c>
      <c r="B179" s="985" t="s">
        <v>336</v>
      </c>
      <c r="C179" s="966" t="s">
        <v>168</v>
      </c>
      <c r="D179" s="966" t="s">
        <v>196</v>
      </c>
      <c r="E179" s="1451">
        <v>45911</v>
      </c>
      <c r="F179" s="966" t="s">
        <v>89</v>
      </c>
    </row>
    <row r="180" spans="1:7">
      <c r="A180" s="314">
        <f t="shared" si="2"/>
        <v>174</v>
      </c>
      <c r="B180" s="967" t="s">
        <v>1089</v>
      </c>
      <c r="C180" s="967" t="s">
        <v>118</v>
      </c>
      <c r="D180" s="967" t="s">
        <v>196</v>
      </c>
      <c r="E180" s="1451">
        <v>45913</v>
      </c>
      <c r="F180" s="966" t="s">
        <v>89</v>
      </c>
      <c r="G180" s="571" t="s">
        <v>2039</v>
      </c>
    </row>
    <row r="181" spans="1:7">
      <c r="A181" s="314">
        <f t="shared" si="2"/>
        <v>175</v>
      </c>
      <c r="B181" s="968" t="s">
        <v>139</v>
      </c>
      <c r="C181" s="314" t="s">
        <v>109</v>
      </c>
      <c r="D181" s="967" t="s">
        <v>196</v>
      </c>
      <c r="E181" s="1451">
        <v>45915</v>
      </c>
      <c r="F181" s="966" t="s">
        <v>89</v>
      </c>
      <c r="G181" s="571" t="s">
        <v>2039</v>
      </c>
    </row>
    <row r="182" spans="1:7">
      <c r="A182" s="314">
        <f t="shared" si="2"/>
        <v>176</v>
      </c>
      <c r="B182" s="968" t="s">
        <v>146</v>
      </c>
      <c r="C182" s="314" t="s">
        <v>118</v>
      </c>
      <c r="D182" s="967" t="s">
        <v>196</v>
      </c>
      <c r="E182" s="1451">
        <v>45915</v>
      </c>
      <c r="F182" s="966" t="s">
        <v>89</v>
      </c>
    </row>
    <row r="183" spans="1:7">
      <c r="A183" s="314">
        <f t="shared" si="2"/>
        <v>177</v>
      </c>
      <c r="B183" s="971" t="s">
        <v>726</v>
      </c>
      <c r="C183" s="622" t="s">
        <v>168</v>
      </c>
      <c r="D183" s="622" t="s">
        <v>196</v>
      </c>
      <c r="E183" s="1488">
        <v>45916</v>
      </c>
      <c r="F183" s="982" t="s">
        <v>89</v>
      </c>
      <c r="G183" s="571" t="s">
        <v>2039</v>
      </c>
    </row>
    <row r="184" spans="1:7">
      <c r="A184" s="314">
        <f t="shared" si="2"/>
        <v>178</v>
      </c>
      <c r="B184" s="314" t="s">
        <v>311</v>
      </c>
      <c r="C184" s="314" t="s">
        <v>168</v>
      </c>
      <c r="D184" s="967" t="s">
        <v>196</v>
      </c>
      <c r="E184" s="1488">
        <v>45916</v>
      </c>
      <c r="F184" s="966" t="s">
        <v>89</v>
      </c>
      <c r="G184" s="571" t="s">
        <v>2039</v>
      </c>
    </row>
    <row r="185" spans="1:7">
      <c r="A185" s="314">
        <f t="shared" si="2"/>
        <v>179</v>
      </c>
      <c r="B185" s="314" t="s">
        <v>313</v>
      </c>
      <c r="C185" s="314" t="s">
        <v>228</v>
      </c>
      <c r="D185" s="967" t="s">
        <v>196</v>
      </c>
      <c r="E185" s="1488">
        <v>45916</v>
      </c>
      <c r="F185" s="966" t="s">
        <v>89</v>
      </c>
      <c r="G185" s="571" t="s">
        <v>2039</v>
      </c>
    </row>
    <row r="186" spans="1:7">
      <c r="A186" s="314">
        <f t="shared" si="2"/>
        <v>180</v>
      </c>
      <c r="B186" s="314" t="s">
        <v>314</v>
      </c>
      <c r="C186" s="314" t="s">
        <v>228</v>
      </c>
      <c r="D186" s="967" t="s">
        <v>196</v>
      </c>
      <c r="E186" s="1488">
        <v>45916</v>
      </c>
      <c r="F186" s="966" t="s">
        <v>89</v>
      </c>
      <c r="G186" s="571" t="s">
        <v>2039</v>
      </c>
    </row>
    <row r="187" spans="1:7">
      <c r="A187" s="314">
        <f t="shared" si="2"/>
        <v>181</v>
      </c>
      <c r="B187" s="971" t="s">
        <v>1272</v>
      </c>
      <c r="C187" s="622" t="s">
        <v>168</v>
      </c>
      <c r="D187" s="622" t="s">
        <v>196</v>
      </c>
      <c r="E187" s="1488">
        <v>45917</v>
      </c>
      <c r="F187" s="982" t="s">
        <v>89</v>
      </c>
      <c r="G187" s="571" t="s">
        <v>2039</v>
      </c>
    </row>
    <row r="188" spans="1:7">
      <c r="A188" s="314">
        <f t="shared" si="2"/>
        <v>182</v>
      </c>
      <c r="B188" s="1671" t="s">
        <v>1706</v>
      </c>
      <c r="C188" s="622" t="s">
        <v>129</v>
      </c>
      <c r="D188" s="622" t="s">
        <v>196</v>
      </c>
      <c r="E188" s="1488">
        <v>45917</v>
      </c>
      <c r="F188" s="982" t="s">
        <v>89</v>
      </c>
    </row>
    <row r="189" spans="1:7">
      <c r="A189" s="314">
        <f t="shared" si="2"/>
        <v>183</v>
      </c>
      <c r="B189" s="314" t="s">
        <v>768</v>
      </c>
      <c r="C189" s="314" t="s">
        <v>168</v>
      </c>
      <c r="D189" s="967" t="s">
        <v>196</v>
      </c>
      <c r="E189" s="1488">
        <v>45919</v>
      </c>
      <c r="F189" s="966" t="s">
        <v>89</v>
      </c>
      <c r="G189" s="571" t="s">
        <v>2039</v>
      </c>
    </row>
    <row r="190" spans="1:7">
      <c r="A190" s="314">
        <f t="shared" si="2"/>
        <v>184</v>
      </c>
      <c r="B190" s="314" t="s">
        <v>310</v>
      </c>
      <c r="C190" s="314" t="s">
        <v>118</v>
      </c>
      <c r="D190" s="967" t="s">
        <v>196</v>
      </c>
      <c r="E190" s="1488">
        <v>45919</v>
      </c>
      <c r="F190" s="966" t="s">
        <v>89</v>
      </c>
    </row>
    <row r="191" spans="1:7">
      <c r="A191" s="314">
        <f t="shared" si="2"/>
        <v>185</v>
      </c>
      <c r="B191" s="314" t="s">
        <v>1702</v>
      </c>
      <c r="C191" s="314" t="s">
        <v>118</v>
      </c>
      <c r="D191" s="967" t="s">
        <v>196</v>
      </c>
      <c r="E191" s="1488">
        <v>45919</v>
      </c>
      <c r="F191" s="966" t="s">
        <v>89</v>
      </c>
      <c r="G191" s="571" t="s">
        <v>2039</v>
      </c>
    </row>
    <row r="192" spans="1:7">
      <c r="A192" s="314">
        <f t="shared" si="2"/>
        <v>186</v>
      </c>
      <c r="B192" s="314" t="s">
        <v>137</v>
      </c>
      <c r="C192" s="314" t="s">
        <v>109</v>
      </c>
      <c r="D192" s="967" t="s">
        <v>196</v>
      </c>
      <c r="E192" s="1488">
        <v>45919</v>
      </c>
      <c r="F192" s="966" t="s">
        <v>89</v>
      </c>
      <c r="G192" s="571" t="s">
        <v>2039</v>
      </c>
    </row>
    <row r="193" spans="1:7">
      <c r="A193" s="314">
        <f t="shared" si="2"/>
        <v>187</v>
      </c>
      <c r="B193" s="971" t="s">
        <v>1697</v>
      </c>
      <c r="C193" s="622" t="s">
        <v>111</v>
      </c>
      <c r="D193" s="622" t="s">
        <v>196</v>
      </c>
      <c r="E193" s="1488">
        <v>45922</v>
      </c>
      <c r="F193" s="982" t="s">
        <v>89</v>
      </c>
      <c r="G193" s="571" t="s">
        <v>2039</v>
      </c>
    </row>
    <row r="194" spans="1:7">
      <c r="A194" s="314">
        <f t="shared" si="2"/>
        <v>188</v>
      </c>
      <c r="B194" s="971" t="s">
        <v>357</v>
      </c>
      <c r="C194" s="971" t="s">
        <v>171</v>
      </c>
      <c r="D194" s="967" t="s">
        <v>196</v>
      </c>
      <c r="E194" s="1451">
        <v>45922</v>
      </c>
      <c r="F194" s="966" t="s">
        <v>89</v>
      </c>
      <c r="G194" s="571" t="s">
        <v>2039</v>
      </c>
    </row>
    <row r="195" spans="1:7">
      <c r="A195" s="314">
        <f t="shared" si="2"/>
        <v>189</v>
      </c>
      <c r="B195" s="314" t="s">
        <v>747</v>
      </c>
      <c r="C195" s="314" t="s">
        <v>168</v>
      </c>
      <c r="D195" s="314" t="s">
        <v>196</v>
      </c>
      <c r="E195" s="1452">
        <v>45925</v>
      </c>
      <c r="F195" s="314" t="s">
        <v>89</v>
      </c>
      <c r="G195" s="571" t="s">
        <v>2038</v>
      </c>
    </row>
    <row r="196" spans="1:7">
      <c r="A196" s="314">
        <f t="shared" si="2"/>
        <v>190</v>
      </c>
      <c r="B196" s="971" t="s">
        <v>1349</v>
      </c>
      <c r="C196" s="622" t="s">
        <v>111</v>
      </c>
      <c r="D196" s="622" t="s">
        <v>196</v>
      </c>
      <c r="E196" s="1488">
        <v>45926</v>
      </c>
      <c r="F196" s="982" t="s">
        <v>89</v>
      </c>
      <c r="G196" s="571" t="s">
        <v>2039</v>
      </c>
    </row>
    <row r="197" spans="1:7">
      <c r="A197" s="314">
        <f t="shared" si="2"/>
        <v>191</v>
      </c>
      <c r="B197" s="979" t="s">
        <v>1708</v>
      </c>
      <c r="C197" s="979" t="s">
        <v>105</v>
      </c>
      <c r="D197" s="979" t="s">
        <v>278</v>
      </c>
      <c r="E197" s="1488">
        <v>45929</v>
      </c>
      <c r="F197" s="979" t="s">
        <v>89</v>
      </c>
    </row>
    <row r="198" spans="1:7">
      <c r="A198" s="314">
        <f t="shared" si="2"/>
        <v>192</v>
      </c>
      <c r="B198" s="314" t="s">
        <v>165</v>
      </c>
      <c r="C198" s="314" t="s">
        <v>101</v>
      </c>
      <c r="D198" s="314" t="s">
        <v>196</v>
      </c>
      <c r="E198" s="1489">
        <v>45929</v>
      </c>
      <c r="F198" s="314" t="s">
        <v>89</v>
      </c>
      <c r="G198" s="571" t="s">
        <v>2038</v>
      </c>
    </row>
    <row r="199" spans="1:7">
      <c r="A199" s="314">
        <f t="shared" si="2"/>
        <v>193</v>
      </c>
      <c r="B199" s="314" t="s">
        <v>850</v>
      </c>
      <c r="C199" s="314" t="s">
        <v>101</v>
      </c>
      <c r="D199" s="314" t="s">
        <v>196</v>
      </c>
      <c r="E199" s="1489">
        <v>45930</v>
      </c>
      <c r="F199" s="314" t="s">
        <v>89</v>
      </c>
      <c r="G199" s="571" t="s">
        <v>2038</v>
      </c>
    </row>
    <row r="200" spans="1:7">
      <c r="A200" s="314">
        <f t="shared" ref="A200:A263" si="3">A199+1</f>
        <v>194</v>
      </c>
      <c r="B200" s="971" t="s">
        <v>744</v>
      </c>
      <c r="C200" s="622" t="s">
        <v>168</v>
      </c>
      <c r="D200" s="622" t="s">
        <v>196</v>
      </c>
      <c r="E200" s="1450">
        <v>45931</v>
      </c>
      <c r="F200" s="982" t="s">
        <v>89</v>
      </c>
    </row>
    <row r="201" spans="1:7">
      <c r="A201" s="314">
        <f t="shared" si="3"/>
        <v>195</v>
      </c>
      <c r="B201" s="971" t="s">
        <v>746</v>
      </c>
      <c r="C201" s="622" t="s">
        <v>168</v>
      </c>
      <c r="D201" s="622" t="s">
        <v>196</v>
      </c>
      <c r="E201" s="1450">
        <v>45931</v>
      </c>
      <c r="F201" s="982" t="s">
        <v>89</v>
      </c>
    </row>
    <row r="202" spans="1:7">
      <c r="A202" s="314">
        <f t="shared" si="3"/>
        <v>196</v>
      </c>
      <c r="B202" s="1333" t="s">
        <v>1353</v>
      </c>
      <c r="C202" s="314" t="s">
        <v>118</v>
      </c>
      <c r="D202" s="314" t="s">
        <v>196</v>
      </c>
      <c r="E202" s="1452">
        <v>45943</v>
      </c>
      <c r="F202" s="314" t="s">
        <v>89</v>
      </c>
      <c r="G202" s="571" t="s">
        <v>2038</v>
      </c>
    </row>
    <row r="203" spans="1:7">
      <c r="A203" s="314">
        <f t="shared" si="3"/>
        <v>197</v>
      </c>
      <c r="B203" s="1484" t="s">
        <v>762</v>
      </c>
      <c r="C203" s="622" t="s">
        <v>171</v>
      </c>
      <c r="D203" s="622" t="s">
        <v>196</v>
      </c>
      <c r="E203" s="1051">
        <v>45946</v>
      </c>
      <c r="F203" s="982" t="s">
        <v>89</v>
      </c>
    </row>
    <row r="204" spans="1:7">
      <c r="A204" s="314">
        <f t="shared" si="3"/>
        <v>198</v>
      </c>
      <c r="B204" s="314" t="s">
        <v>761</v>
      </c>
      <c r="C204" s="314" t="s">
        <v>168</v>
      </c>
      <c r="D204" s="314" t="s">
        <v>196</v>
      </c>
      <c r="E204" s="1049">
        <v>45946</v>
      </c>
      <c r="F204" s="314" t="s">
        <v>89</v>
      </c>
    </row>
    <row r="205" spans="1:7">
      <c r="A205" s="314">
        <f t="shared" si="3"/>
        <v>199</v>
      </c>
      <c r="B205" s="314" t="s">
        <v>181</v>
      </c>
      <c r="C205" s="314" t="s">
        <v>133</v>
      </c>
      <c r="D205" s="314" t="s">
        <v>278</v>
      </c>
      <c r="E205" s="1049">
        <v>45959</v>
      </c>
      <c r="F205" s="314" t="s">
        <v>89</v>
      </c>
      <c r="G205" s="571" t="s">
        <v>2038</v>
      </c>
    </row>
    <row r="206" spans="1:7">
      <c r="A206" s="314">
        <f t="shared" si="3"/>
        <v>200</v>
      </c>
      <c r="B206" s="314" t="s">
        <v>354</v>
      </c>
      <c r="C206" s="314" t="s">
        <v>168</v>
      </c>
      <c r="D206" s="314" t="s">
        <v>196</v>
      </c>
      <c r="E206" s="1052">
        <v>45961</v>
      </c>
      <c r="F206" s="314" t="s">
        <v>89</v>
      </c>
    </row>
    <row r="207" spans="1:7">
      <c r="A207" s="314">
        <f t="shared" si="3"/>
        <v>201</v>
      </c>
      <c r="B207" s="314" t="s">
        <v>180</v>
      </c>
      <c r="C207" s="314" t="s">
        <v>105</v>
      </c>
      <c r="D207" s="314" t="s">
        <v>196</v>
      </c>
      <c r="E207" s="1049">
        <v>45965</v>
      </c>
      <c r="F207" s="314" t="s">
        <v>89</v>
      </c>
      <c r="G207" s="571" t="s">
        <v>2038</v>
      </c>
    </row>
    <row r="208" spans="1:7">
      <c r="A208" s="314">
        <f t="shared" si="3"/>
        <v>202</v>
      </c>
      <c r="B208" s="314" t="s">
        <v>274</v>
      </c>
      <c r="C208" s="314" t="s">
        <v>168</v>
      </c>
      <c r="D208" s="314" t="s">
        <v>196</v>
      </c>
      <c r="E208" s="1049">
        <v>45966</v>
      </c>
      <c r="F208" s="1048" t="s">
        <v>89</v>
      </c>
    </row>
    <row r="209" spans="1:7">
      <c r="A209" s="314">
        <f t="shared" si="3"/>
        <v>203</v>
      </c>
      <c r="B209" s="314" t="s">
        <v>1290</v>
      </c>
      <c r="C209" s="314" t="s">
        <v>114</v>
      </c>
      <c r="D209" s="314" t="s">
        <v>196</v>
      </c>
      <c r="E209" s="1049">
        <v>45966</v>
      </c>
      <c r="F209" s="1048" t="s">
        <v>89</v>
      </c>
    </row>
    <row r="210" spans="1:7">
      <c r="A210" s="314">
        <f t="shared" si="3"/>
        <v>204</v>
      </c>
      <c r="B210" s="314" t="s">
        <v>1291</v>
      </c>
      <c r="C210" s="314" t="s">
        <v>101</v>
      </c>
      <c r="D210" s="314" t="s">
        <v>278</v>
      </c>
      <c r="E210" s="1049">
        <v>45966</v>
      </c>
      <c r="F210" s="1048" t="s">
        <v>89</v>
      </c>
    </row>
    <row r="211" spans="1:7">
      <c r="A211" s="314">
        <f t="shared" si="3"/>
        <v>205</v>
      </c>
      <c r="B211" s="314" t="s">
        <v>265</v>
      </c>
      <c r="C211" s="314" t="s">
        <v>228</v>
      </c>
      <c r="D211" s="314" t="s">
        <v>196</v>
      </c>
      <c r="E211" s="1049">
        <v>45966</v>
      </c>
      <c r="F211" s="1048" t="s">
        <v>89</v>
      </c>
    </row>
    <row r="212" spans="1:7">
      <c r="A212" s="314">
        <f t="shared" si="3"/>
        <v>206</v>
      </c>
      <c r="B212" s="314" t="s">
        <v>355</v>
      </c>
      <c r="C212" s="314" t="s">
        <v>168</v>
      </c>
      <c r="D212" s="314" t="s">
        <v>196</v>
      </c>
      <c r="E212" s="1490">
        <v>45969</v>
      </c>
      <c r="F212" s="314" t="s">
        <v>89</v>
      </c>
    </row>
    <row r="213" spans="1:7">
      <c r="A213" s="314">
        <f t="shared" si="3"/>
        <v>207</v>
      </c>
      <c r="B213" s="314" t="s">
        <v>182</v>
      </c>
      <c r="C213" s="314" t="s">
        <v>133</v>
      </c>
      <c r="D213" s="314" t="s">
        <v>278</v>
      </c>
      <c r="E213" s="1049">
        <v>45969</v>
      </c>
      <c r="F213" s="314" t="s">
        <v>89</v>
      </c>
    </row>
    <row r="214" spans="1:7">
      <c r="A214" s="314">
        <f t="shared" si="3"/>
        <v>208</v>
      </c>
      <c r="B214" s="1048" t="s">
        <v>369</v>
      </c>
      <c r="C214" s="314" t="s">
        <v>171</v>
      </c>
      <c r="D214" s="314" t="s">
        <v>196</v>
      </c>
      <c r="E214" s="1049">
        <v>45972</v>
      </c>
      <c r="F214" s="1048" t="s">
        <v>89</v>
      </c>
    </row>
    <row r="215" spans="1:7">
      <c r="A215" s="314">
        <f t="shared" si="3"/>
        <v>209</v>
      </c>
      <c r="B215" s="314" t="s">
        <v>253</v>
      </c>
      <c r="C215" s="314" t="s">
        <v>168</v>
      </c>
      <c r="D215" s="314" t="s">
        <v>196</v>
      </c>
      <c r="E215" s="1049">
        <v>45972</v>
      </c>
      <c r="F215" s="1048" t="s">
        <v>89</v>
      </c>
    </row>
    <row r="216" spans="1:7">
      <c r="A216" s="314">
        <f t="shared" si="3"/>
        <v>210</v>
      </c>
      <c r="B216" s="1061" t="s">
        <v>142</v>
      </c>
      <c r="C216" s="1061" t="s">
        <v>168</v>
      </c>
      <c r="D216" s="1061" t="s">
        <v>196</v>
      </c>
      <c r="E216" s="1049">
        <v>45976</v>
      </c>
      <c r="F216" s="1061" t="s">
        <v>89</v>
      </c>
    </row>
    <row r="217" spans="1:7">
      <c r="A217" s="314">
        <f t="shared" si="3"/>
        <v>211</v>
      </c>
      <c r="B217" s="1061" t="s">
        <v>1787</v>
      </c>
      <c r="C217" s="314" t="s">
        <v>111</v>
      </c>
      <c r="D217" s="314" t="s">
        <v>196</v>
      </c>
      <c r="E217" s="1049">
        <v>45977</v>
      </c>
      <c r="F217" s="314" t="s">
        <v>89</v>
      </c>
    </row>
    <row r="218" spans="1:7">
      <c r="A218" s="314">
        <f t="shared" si="3"/>
        <v>212</v>
      </c>
      <c r="B218" s="314" t="s">
        <v>1091</v>
      </c>
      <c r="C218" s="314" t="s">
        <v>111</v>
      </c>
      <c r="D218" s="314" t="s">
        <v>196</v>
      </c>
      <c r="E218" s="1049">
        <v>45979</v>
      </c>
      <c r="F218" s="314" t="s">
        <v>89</v>
      </c>
    </row>
    <row r="219" spans="1:7">
      <c r="A219" s="314">
        <f t="shared" si="3"/>
        <v>213</v>
      </c>
      <c r="B219" s="314" t="s">
        <v>185</v>
      </c>
      <c r="C219" s="1063" t="s">
        <v>111</v>
      </c>
      <c r="D219" s="1063" t="s">
        <v>278</v>
      </c>
      <c r="E219" s="1049">
        <v>45984</v>
      </c>
      <c r="F219" s="314" t="s">
        <v>89</v>
      </c>
      <c r="G219" s="571" t="s">
        <v>2038</v>
      </c>
    </row>
    <row r="220" spans="1:7">
      <c r="A220" s="314">
        <f t="shared" si="3"/>
        <v>214</v>
      </c>
      <c r="B220" s="1085" t="s">
        <v>1788</v>
      </c>
      <c r="C220" s="1085" t="s">
        <v>101</v>
      </c>
      <c r="D220" s="1085" t="s">
        <v>196</v>
      </c>
      <c r="E220" s="1049">
        <v>45989</v>
      </c>
      <c r="F220" s="1085" t="s">
        <v>89</v>
      </c>
    </row>
    <row r="221" spans="1:7">
      <c r="A221" s="314">
        <f t="shared" si="3"/>
        <v>215</v>
      </c>
      <c r="B221" s="1085" t="s">
        <v>388</v>
      </c>
      <c r="C221" s="1085" t="s">
        <v>234</v>
      </c>
      <c r="D221" s="1085" t="s">
        <v>196</v>
      </c>
      <c r="E221" s="1049">
        <v>45989</v>
      </c>
      <c r="F221" s="1085" t="s">
        <v>89</v>
      </c>
    </row>
    <row r="222" spans="1:7">
      <c r="A222" s="314">
        <f t="shared" si="3"/>
        <v>216</v>
      </c>
      <c r="B222" s="1085" t="s">
        <v>390</v>
      </c>
      <c r="C222" s="1085" t="s">
        <v>234</v>
      </c>
      <c r="D222" s="1085" t="s">
        <v>196</v>
      </c>
      <c r="E222" s="1049">
        <v>45989</v>
      </c>
      <c r="F222" s="1085" t="s">
        <v>89</v>
      </c>
    </row>
    <row r="223" spans="1:7">
      <c r="A223" s="314">
        <f t="shared" si="3"/>
        <v>217</v>
      </c>
      <c r="B223" s="314" t="s">
        <v>183</v>
      </c>
      <c r="C223" s="314" t="s">
        <v>103</v>
      </c>
      <c r="D223" s="314" t="s">
        <v>278</v>
      </c>
      <c r="E223" s="1049">
        <v>45993</v>
      </c>
      <c r="F223" s="314" t="s">
        <v>89</v>
      </c>
    </row>
    <row r="224" spans="1:7">
      <c r="A224" s="314">
        <f t="shared" si="3"/>
        <v>218</v>
      </c>
      <c r="B224" s="314" t="s">
        <v>184</v>
      </c>
      <c r="C224" s="314" t="s">
        <v>103</v>
      </c>
      <c r="D224" s="314" t="s">
        <v>278</v>
      </c>
      <c r="E224" s="1049">
        <v>45993</v>
      </c>
      <c r="F224" s="314" t="s">
        <v>89</v>
      </c>
    </row>
    <row r="225" spans="1:7">
      <c r="A225" s="314">
        <f t="shared" si="3"/>
        <v>219</v>
      </c>
      <c r="B225" s="314" t="s">
        <v>140</v>
      </c>
      <c r="C225" s="314" t="s">
        <v>111</v>
      </c>
      <c r="D225" s="314" t="s">
        <v>196</v>
      </c>
      <c r="E225" s="1049">
        <v>45993</v>
      </c>
      <c r="F225" s="314" t="s">
        <v>89</v>
      </c>
    </row>
    <row r="226" spans="1:7">
      <c r="A226" s="314">
        <f t="shared" si="3"/>
        <v>220</v>
      </c>
      <c r="B226" s="314" t="s">
        <v>1835</v>
      </c>
      <c r="C226" s="314" t="s">
        <v>114</v>
      </c>
      <c r="D226" s="314" t="s">
        <v>196</v>
      </c>
      <c r="E226" s="1049">
        <v>45994</v>
      </c>
      <c r="F226" s="314" t="s">
        <v>89</v>
      </c>
    </row>
    <row r="227" spans="1:7">
      <c r="A227" s="314">
        <f t="shared" si="3"/>
        <v>221</v>
      </c>
      <c r="B227" s="314" t="s">
        <v>1825</v>
      </c>
      <c r="C227" s="314" t="s">
        <v>101</v>
      </c>
      <c r="D227" s="314" t="s">
        <v>196</v>
      </c>
      <c r="E227" s="1049">
        <v>45995</v>
      </c>
      <c r="F227" s="314" t="s">
        <v>89</v>
      </c>
    </row>
    <row r="228" spans="1:7">
      <c r="A228" s="314">
        <f t="shared" si="3"/>
        <v>222</v>
      </c>
      <c r="B228" s="314" t="s">
        <v>410</v>
      </c>
      <c r="C228" s="314" t="s">
        <v>156</v>
      </c>
      <c r="D228" s="314" t="s">
        <v>196</v>
      </c>
      <c r="E228" s="1049">
        <v>45999</v>
      </c>
      <c r="F228" s="314" t="s">
        <v>89</v>
      </c>
    </row>
    <row r="229" spans="1:7">
      <c r="A229" s="314">
        <f t="shared" si="3"/>
        <v>223</v>
      </c>
      <c r="B229" s="314" t="s">
        <v>161</v>
      </c>
      <c r="C229" s="315" t="s">
        <v>111</v>
      </c>
      <c r="D229" s="314" t="s">
        <v>196</v>
      </c>
      <c r="E229" s="1049">
        <v>46004</v>
      </c>
      <c r="F229" s="314" t="s">
        <v>89</v>
      </c>
    </row>
    <row r="230" spans="1:7">
      <c r="A230" s="314">
        <f t="shared" si="3"/>
        <v>224</v>
      </c>
      <c r="B230" s="314" t="s">
        <v>1863</v>
      </c>
      <c r="C230" s="314" t="s">
        <v>123</v>
      </c>
      <c r="D230" s="314" t="s">
        <v>196</v>
      </c>
      <c r="E230" s="1049">
        <v>46005</v>
      </c>
      <c r="F230" s="314" t="s">
        <v>89</v>
      </c>
    </row>
    <row r="231" spans="1:7">
      <c r="A231" s="314">
        <f t="shared" si="3"/>
        <v>225</v>
      </c>
      <c r="B231" s="314" t="s">
        <v>740</v>
      </c>
      <c r="C231" s="314" t="s">
        <v>168</v>
      </c>
      <c r="D231" s="314" t="s">
        <v>196</v>
      </c>
      <c r="E231" s="1049">
        <v>46006</v>
      </c>
      <c r="F231" s="314" t="s">
        <v>89</v>
      </c>
      <c r="G231" s="571" t="s">
        <v>2038</v>
      </c>
    </row>
    <row r="232" spans="1:7">
      <c r="A232" s="314">
        <f t="shared" si="3"/>
        <v>226</v>
      </c>
      <c r="B232" s="314" t="s">
        <v>733</v>
      </c>
      <c r="C232" s="314" t="s">
        <v>234</v>
      </c>
      <c r="D232" s="314" t="s">
        <v>196</v>
      </c>
      <c r="E232" s="1049">
        <v>46008</v>
      </c>
      <c r="F232" s="314" t="s">
        <v>89</v>
      </c>
      <c r="G232" s="571" t="s">
        <v>2038</v>
      </c>
    </row>
    <row r="233" spans="1:7">
      <c r="A233" s="314">
        <f t="shared" si="3"/>
        <v>227</v>
      </c>
      <c r="B233" s="314" t="s">
        <v>735</v>
      </c>
      <c r="C233" s="314" t="s">
        <v>228</v>
      </c>
      <c r="D233" s="314" t="s">
        <v>1977</v>
      </c>
      <c r="E233" s="1049">
        <v>46008</v>
      </c>
      <c r="F233" s="314" t="s">
        <v>89</v>
      </c>
      <c r="G233" s="571" t="s">
        <v>2038</v>
      </c>
    </row>
    <row r="234" spans="1:7">
      <c r="A234" s="314">
        <f t="shared" si="3"/>
        <v>228</v>
      </c>
      <c r="B234" s="314" t="s">
        <v>770</v>
      </c>
      <c r="C234" s="314" t="s">
        <v>234</v>
      </c>
      <c r="D234" s="314" t="s">
        <v>1977</v>
      </c>
      <c r="E234" s="1049">
        <v>46009</v>
      </c>
      <c r="F234" s="314" t="s">
        <v>89</v>
      </c>
      <c r="G234" s="571" t="s">
        <v>2038</v>
      </c>
    </row>
    <row r="235" spans="1:7">
      <c r="A235" s="314">
        <f t="shared" si="3"/>
        <v>229</v>
      </c>
      <c r="B235" s="314" t="s">
        <v>1829</v>
      </c>
      <c r="C235" s="314" t="s">
        <v>105</v>
      </c>
      <c r="D235" s="314" t="s">
        <v>1977</v>
      </c>
      <c r="E235" s="1049">
        <v>46009</v>
      </c>
      <c r="F235" s="314" t="s">
        <v>89</v>
      </c>
      <c r="G235" s="571" t="s">
        <v>2038</v>
      </c>
    </row>
    <row r="236" spans="1:7">
      <c r="A236" s="314">
        <f t="shared" si="3"/>
        <v>230</v>
      </c>
      <c r="B236" s="314" t="s">
        <v>772</v>
      </c>
      <c r="C236" s="314" t="s">
        <v>171</v>
      </c>
      <c r="D236" s="314" t="s">
        <v>1977</v>
      </c>
      <c r="E236" s="1049">
        <v>46009</v>
      </c>
      <c r="F236" s="314" t="s">
        <v>89</v>
      </c>
      <c r="G236" s="571" t="s">
        <v>2038</v>
      </c>
    </row>
    <row r="237" spans="1:7">
      <c r="A237" s="314">
        <f t="shared" si="3"/>
        <v>231</v>
      </c>
      <c r="B237" s="314" t="s">
        <v>1345</v>
      </c>
      <c r="C237" s="314" t="s">
        <v>228</v>
      </c>
      <c r="D237" s="314" t="s">
        <v>196</v>
      </c>
      <c r="E237" s="1049">
        <v>46009</v>
      </c>
      <c r="F237" s="314" t="s">
        <v>89</v>
      </c>
    </row>
    <row r="238" spans="1:7">
      <c r="A238" s="314">
        <f t="shared" si="3"/>
        <v>232</v>
      </c>
      <c r="B238" s="314" t="s">
        <v>456</v>
      </c>
      <c r="C238" s="314" t="s">
        <v>171</v>
      </c>
      <c r="D238" s="314" t="s">
        <v>196</v>
      </c>
      <c r="E238" s="1049">
        <v>46011</v>
      </c>
      <c r="F238" s="314" t="s">
        <v>89</v>
      </c>
    </row>
    <row r="239" spans="1:7">
      <c r="A239" s="314">
        <f t="shared" si="3"/>
        <v>233</v>
      </c>
      <c r="B239" s="1238" t="s">
        <v>745</v>
      </c>
      <c r="C239" s="1238" t="s">
        <v>168</v>
      </c>
      <c r="D239" s="1238" t="s">
        <v>196</v>
      </c>
      <c r="E239" s="1049">
        <v>46012</v>
      </c>
      <c r="F239" s="1238" t="s">
        <v>89</v>
      </c>
    </row>
    <row r="240" spans="1:7">
      <c r="A240" s="314">
        <f t="shared" si="3"/>
        <v>234</v>
      </c>
      <c r="B240" s="1241" t="s">
        <v>149</v>
      </c>
      <c r="C240" s="1241" t="s">
        <v>111</v>
      </c>
      <c r="D240" s="1241" t="s">
        <v>196</v>
      </c>
      <c r="E240" s="1049">
        <v>46017</v>
      </c>
      <c r="F240" s="1241" t="s">
        <v>89</v>
      </c>
    </row>
    <row r="241" spans="1:7">
      <c r="A241" s="314">
        <f t="shared" si="3"/>
        <v>235</v>
      </c>
      <c r="B241" s="1246" t="s">
        <v>743</v>
      </c>
      <c r="C241" s="1246" t="s">
        <v>111</v>
      </c>
      <c r="D241" s="1246" t="s">
        <v>196</v>
      </c>
      <c r="E241" s="1049">
        <v>46020</v>
      </c>
      <c r="F241" s="1246" t="s">
        <v>89</v>
      </c>
      <c r="G241" s="1454" t="s">
        <v>2038</v>
      </c>
    </row>
    <row r="242" spans="1:7">
      <c r="A242" s="314">
        <f t="shared" si="3"/>
        <v>236</v>
      </c>
      <c r="B242" s="1247" t="s">
        <v>851</v>
      </c>
      <c r="C242" s="314" t="s">
        <v>123</v>
      </c>
      <c r="D242" s="1247" t="s">
        <v>196</v>
      </c>
      <c r="E242" s="1049">
        <v>46021</v>
      </c>
      <c r="F242" s="1247" t="s">
        <v>89</v>
      </c>
      <c r="G242" s="571" t="s">
        <v>2038</v>
      </c>
    </row>
    <row r="243" spans="1:7">
      <c r="A243" s="314">
        <f t="shared" si="3"/>
        <v>237</v>
      </c>
      <c r="B243" s="314" t="s">
        <v>393</v>
      </c>
      <c r="C243" s="314" t="s">
        <v>168</v>
      </c>
      <c r="D243" s="314" t="s">
        <v>196</v>
      </c>
      <c r="E243" s="1049">
        <v>46024</v>
      </c>
      <c r="F243" s="314" t="s">
        <v>89</v>
      </c>
    </row>
    <row r="244" spans="1:7">
      <c r="A244" s="314">
        <f t="shared" si="3"/>
        <v>238</v>
      </c>
      <c r="B244" s="1486" t="s">
        <v>1861</v>
      </c>
      <c r="C244" s="1486" t="s">
        <v>118</v>
      </c>
      <c r="D244" s="1486" t="s">
        <v>196</v>
      </c>
      <c r="E244" s="1309">
        <v>46026</v>
      </c>
      <c r="F244" s="1262" t="s">
        <v>89</v>
      </c>
    </row>
    <row r="245" spans="1:7">
      <c r="A245" s="314">
        <f t="shared" si="3"/>
        <v>239</v>
      </c>
      <c r="B245" s="314" t="s">
        <v>1860</v>
      </c>
      <c r="C245" s="314" t="s">
        <v>109</v>
      </c>
      <c r="D245" s="314" t="s">
        <v>196</v>
      </c>
      <c r="E245" s="1049">
        <v>46027</v>
      </c>
      <c r="F245" s="314" t="s">
        <v>89</v>
      </c>
    </row>
    <row r="246" spans="1:7">
      <c r="A246" s="314">
        <f t="shared" si="3"/>
        <v>240</v>
      </c>
      <c r="B246" s="314" t="s">
        <v>721</v>
      </c>
      <c r="C246" s="314" t="s">
        <v>171</v>
      </c>
      <c r="D246" s="314" t="s">
        <v>196</v>
      </c>
      <c r="E246" s="1049">
        <v>46031</v>
      </c>
      <c r="F246" s="314" t="s">
        <v>89</v>
      </c>
    </row>
    <row r="247" spans="1:7">
      <c r="A247" s="314">
        <f t="shared" si="3"/>
        <v>241</v>
      </c>
      <c r="B247" s="1274" t="s">
        <v>731</v>
      </c>
      <c r="C247" s="1274" t="s">
        <v>228</v>
      </c>
      <c r="D247" s="1274" t="s">
        <v>196</v>
      </c>
      <c r="E247" s="1049">
        <v>46037</v>
      </c>
      <c r="F247" s="1274" t="s">
        <v>89</v>
      </c>
    </row>
    <row r="248" spans="1:7">
      <c r="A248" s="314">
        <f t="shared" si="3"/>
        <v>242</v>
      </c>
      <c r="B248" s="1276" t="s">
        <v>343</v>
      </c>
      <c r="C248" s="1276" t="s">
        <v>118</v>
      </c>
      <c r="D248" s="1274" t="s">
        <v>196</v>
      </c>
      <c r="E248" s="1049">
        <v>46038</v>
      </c>
      <c r="F248" s="1274" t="s">
        <v>89</v>
      </c>
    </row>
    <row r="249" spans="1:7">
      <c r="A249" s="314">
        <f t="shared" si="3"/>
        <v>243</v>
      </c>
      <c r="B249" s="1276" t="s">
        <v>351</v>
      </c>
      <c r="C249" s="1276" t="s">
        <v>168</v>
      </c>
      <c r="D249" s="1274" t="s">
        <v>196</v>
      </c>
      <c r="E249" s="1049">
        <v>46038</v>
      </c>
      <c r="F249" s="1274" t="s">
        <v>89</v>
      </c>
    </row>
    <row r="250" spans="1:7">
      <c r="A250" s="314">
        <f t="shared" si="3"/>
        <v>244</v>
      </c>
      <c r="B250" s="314" t="s">
        <v>342</v>
      </c>
      <c r="C250" s="314" t="s">
        <v>111</v>
      </c>
      <c r="D250" s="314" t="s">
        <v>196</v>
      </c>
      <c r="E250" s="1049">
        <v>46039</v>
      </c>
      <c r="F250" s="314" t="s">
        <v>89</v>
      </c>
    </row>
    <row r="251" spans="1:7">
      <c r="A251" s="314">
        <f t="shared" si="3"/>
        <v>245</v>
      </c>
      <c r="B251" s="314" t="s">
        <v>439</v>
      </c>
      <c r="C251" s="314" t="s">
        <v>101</v>
      </c>
      <c r="D251" s="314" t="s">
        <v>196</v>
      </c>
      <c r="E251" s="1049">
        <v>46042</v>
      </c>
      <c r="F251" s="314" t="s">
        <v>89</v>
      </c>
    </row>
    <row r="252" spans="1:7">
      <c r="A252" s="314">
        <f t="shared" si="3"/>
        <v>246</v>
      </c>
      <c r="B252" s="314" t="s">
        <v>1862</v>
      </c>
      <c r="C252" s="314" t="s">
        <v>123</v>
      </c>
      <c r="D252" s="314" t="s">
        <v>196</v>
      </c>
      <c r="E252" s="1049">
        <v>46046</v>
      </c>
      <c r="F252" s="314" t="s">
        <v>89</v>
      </c>
    </row>
    <row r="253" spans="1:7">
      <c r="A253" s="314">
        <f t="shared" si="3"/>
        <v>247</v>
      </c>
      <c r="B253" s="1334" t="s">
        <v>1207</v>
      </c>
      <c r="C253" s="1335" t="s">
        <v>171</v>
      </c>
      <c r="D253" s="1335" t="s">
        <v>196</v>
      </c>
      <c r="E253" s="1049">
        <v>46047</v>
      </c>
      <c r="F253" s="1335" t="s">
        <v>89</v>
      </c>
    </row>
    <row r="254" spans="1:7">
      <c r="A254" s="314">
        <f t="shared" si="3"/>
        <v>248</v>
      </c>
      <c r="B254" s="1307" t="s">
        <v>1864</v>
      </c>
      <c r="C254" s="1307" t="s">
        <v>101</v>
      </c>
      <c r="D254" s="1307" t="s">
        <v>196</v>
      </c>
      <c r="E254" s="1049">
        <v>46050</v>
      </c>
      <c r="F254" s="1307" t="s">
        <v>89</v>
      </c>
    </row>
    <row r="255" spans="1:7">
      <c r="A255" s="314">
        <f t="shared" si="3"/>
        <v>249</v>
      </c>
      <c r="B255" s="1311" t="s">
        <v>150</v>
      </c>
      <c r="C255" s="1311" t="s">
        <v>101</v>
      </c>
      <c r="D255" s="1311" t="s">
        <v>196</v>
      </c>
      <c r="E255" s="1049">
        <v>46051</v>
      </c>
      <c r="F255" s="1311" t="s">
        <v>89</v>
      </c>
    </row>
    <row r="256" spans="1:7">
      <c r="A256" s="314">
        <f t="shared" si="3"/>
        <v>250</v>
      </c>
      <c r="B256" s="1310" t="s">
        <v>1210</v>
      </c>
      <c r="C256" s="314" t="s">
        <v>168</v>
      </c>
      <c r="D256" s="314" t="s">
        <v>196</v>
      </c>
      <c r="E256" s="1049">
        <v>46052</v>
      </c>
      <c r="F256" s="314" t="s">
        <v>89</v>
      </c>
    </row>
    <row r="257" spans="1:8">
      <c r="A257" s="314">
        <f t="shared" si="3"/>
        <v>251</v>
      </c>
      <c r="B257" s="1310" t="s">
        <v>1209</v>
      </c>
      <c r="C257" s="314" t="s">
        <v>168</v>
      </c>
      <c r="D257" s="314" t="s">
        <v>196</v>
      </c>
      <c r="E257" s="1049">
        <v>46052</v>
      </c>
      <c r="F257" s="1336" t="s">
        <v>89</v>
      </c>
    </row>
    <row r="258" spans="1:8">
      <c r="A258" s="314">
        <f t="shared" si="3"/>
        <v>252</v>
      </c>
      <c r="B258" s="314" t="s">
        <v>151</v>
      </c>
      <c r="C258" s="314" t="s">
        <v>171</v>
      </c>
      <c r="D258" s="314" t="s">
        <v>196</v>
      </c>
      <c r="E258" s="1452">
        <v>46053</v>
      </c>
      <c r="F258" s="314" t="s">
        <v>89</v>
      </c>
      <c r="H258" s="188"/>
    </row>
    <row r="259" spans="1:8">
      <c r="A259" s="314">
        <f t="shared" si="3"/>
        <v>253</v>
      </c>
      <c r="B259" s="1310" t="s">
        <v>1211</v>
      </c>
      <c r="C259" s="314" t="s">
        <v>101</v>
      </c>
      <c r="D259" s="314" t="s">
        <v>196</v>
      </c>
      <c r="E259" s="1049">
        <v>46053</v>
      </c>
      <c r="F259" s="314" t="s">
        <v>89</v>
      </c>
    </row>
    <row r="260" spans="1:8">
      <c r="A260" s="314">
        <f t="shared" si="3"/>
        <v>254</v>
      </c>
      <c r="B260" s="1310" t="s">
        <v>1192</v>
      </c>
      <c r="C260" s="314" t="s">
        <v>171</v>
      </c>
      <c r="D260" s="314" t="s">
        <v>196</v>
      </c>
      <c r="E260" s="1049">
        <v>46058</v>
      </c>
      <c r="F260" s="314" t="s">
        <v>89</v>
      </c>
    </row>
    <row r="261" spans="1:8">
      <c r="A261" s="314">
        <f t="shared" si="3"/>
        <v>255</v>
      </c>
      <c r="B261" s="314" t="s">
        <v>457</v>
      </c>
      <c r="C261" s="314" t="s">
        <v>118</v>
      </c>
      <c r="D261" s="314" t="s">
        <v>196</v>
      </c>
      <c r="E261" s="1049">
        <v>46081</v>
      </c>
      <c r="F261" s="314" t="s">
        <v>89</v>
      </c>
    </row>
    <row r="262" spans="1:8">
      <c r="A262" s="314">
        <f t="shared" si="3"/>
        <v>256</v>
      </c>
      <c r="B262" s="314" t="s">
        <v>409</v>
      </c>
      <c r="C262" s="314" t="s">
        <v>168</v>
      </c>
      <c r="D262" s="1646" t="s">
        <v>196</v>
      </c>
      <c r="E262" s="1049">
        <v>46092</v>
      </c>
      <c r="F262" s="314" t="s">
        <v>89</v>
      </c>
    </row>
    <row r="263" spans="1:8">
      <c r="A263" s="314">
        <f t="shared" si="3"/>
        <v>257</v>
      </c>
      <c r="B263" s="314" t="s">
        <v>1868</v>
      </c>
      <c r="C263" s="314" t="s">
        <v>111</v>
      </c>
      <c r="D263" s="1646" t="s">
        <v>278</v>
      </c>
      <c r="E263" s="1049">
        <v>46092</v>
      </c>
      <c r="F263" s="314" t="s">
        <v>89</v>
      </c>
    </row>
    <row r="264" spans="1:8">
      <c r="A264" s="314">
        <f t="shared" ref="A264:A266" si="4">A263+1</f>
        <v>258</v>
      </c>
      <c r="B264" s="314" t="s">
        <v>1869</v>
      </c>
      <c r="C264" s="314" t="s">
        <v>111</v>
      </c>
      <c r="D264" s="1646" t="s">
        <v>278</v>
      </c>
      <c r="E264" s="1049">
        <v>46092</v>
      </c>
      <c r="F264" s="314" t="s">
        <v>89</v>
      </c>
    </row>
    <row r="265" spans="1:8">
      <c r="A265" s="314">
        <f t="shared" si="4"/>
        <v>259</v>
      </c>
      <c r="B265" s="314" t="s">
        <v>158</v>
      </c>
      <c r="C265" s="314" t="s">
        <v>101</v>
      </c>
      <c r="D265" s="314" t="s">
        <v>196</v>
      </c>
      <c r="E265" s="1049">
        <v>46101</v>
      </c>
      <c r="F265" s="314" t="s">
        <v>89</v>
      </c>
    </row>
    <row r="266" spans="1:8">
      <c r="A266" s="314">
        <f t="shared" si="4"/>
        <v>260</v>
      </c>
      <c r="B266" s="1672" t="s">
        <v>1212</v>
      </c>
      <c r="C266" s="314" t="s">
        <v>168</v>
      </c>
      <c r="D266" s="314" t="s">
        <v>196</v>
      </c>
      <c r="E266" s="1049">
        <v>46104</v>
      </c>
      <c r="F266" s="314" t="s">
        <v>89</v>
      </c>
    </row>
  </sheetData>
  <autoFilter ref="A5:G260" xr:uid="{00000000-0001-0000-0800-000000000000}">
    <sortState xmlns:xlrd2="http://schemas.microsoft.com/office/spreadsheetml/2017/richdata2" ref="A8:G260">
      <sortCondition ref="E5:E260"/>
    </sortState>
  </autoFilter>
  <mergeCells count="9">
    <mergeCell ref="A1:W1"/>
    <mergeCell ref="A2:W2"/>
    <mergeCell ref="A3:W3"/>
    <mergeCell ref="A5:A6"/>
    <mergeCell ref="B5:B6"/>
    <mergeCell ref="C5:C6"/>
    <mergeCell ref="D5:D6"/>
    <mergeCell ref="E5:E6"/>
    <mergeCell ref="F5:F6"/>
  </mergeCells>
  <phoneticPr fontId="266" type="noConversion"/>
  <conditionalFormatting sqref="B1:B1048576">
    <cfRule type="duplicateValues" dxfId="125"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07"/>
  <sheetViews>
    <sheetView topLeftCell="A68" workbookViewId="0">
      <selection activeCell="I30" sqref="I30"/>
    </sheetView>
  </sheetViews>
  <sheetFormatPr defaultRowHeight="14.5"/>
  <cols>
    <col min="2" max="2" width="5.90625" style="188" customWidth="1"/>
    <col min="3" max="3" width="8.90625" style="188"/>
    <col min="4" max="4" width="9.81640625" style="188" customWidth="1"/>
    <col min="5" max="5" width="8.90625" style="188"/>
  </cols>
  <sheetData>
    <row r="1" spans="2:5" ht="15.5">
      <c r="B1" s="999" t="s">
        <v>64</v>
      </c>
      <c r="C1" s="999"/>
      <c r="D1" s="999"/>
      <c r="E1" s="999"/>
    </row>
    <row r="2" spans="2:5" ht="15.5">
      <c r="B2" s="1579" t="s">
        <v>65</v>
      </c>
      <c r="C2" s="1579"/>
      <c r="D2" s="1579"/>
      <c r="E2" s="1579"/>
    </row>
    <row r="3" spans="2:5" ht="15.5">
      <c r="B3" s="2024" t="s">
        <v>66</v>
      </c>
      <c r="C3" s="2024"/>
      <c r="D3" s="2024"/>
      <c r="E3" s="2024"/>
    </row>
    <row r="4" spans="2:5" ht="31">
      <c r="B4" s="1576" t="s">
        <v>68</v>
      </c>
      <c r="C4" s="1576" t="s">
        <v>1105</v>
      </c>
      <c r="D4" s="1576" t="s">
        <v>2044</v>
      </c>
      <c r="E4" s="1576" t="s">
        <v>503</v>
      </c>
    </row>
    <row r="5" spans="2:5" ht="15.5">
      <c r="B5" s="1578">
        <v>1</v>
      </c>
      <c r="C5" s="1680" t="s">
        <v>342</v>
      </c>
      <c r="D5" s="1578" t="s">
        <v>2045</v>
      </c>
      <c r="E5" s="1576"/>
    </row>
    <row r="6" spans="2:5" ht="15.5">
      <c r="B6" s="1578">
        <f>B5+1</f>
        <v>2</v>
      </c>
      <c r="C6" s="1680" t="s">
        <v>343</v>
      </c>
      <c r="D6" s="1494" t="s">
        <v>2045</v>
      </c>
      <c r="E6" s="1578"/>
    </row>
    <row r="7" spans="2:5" ht="15.5">
      <c r="B7" s="1578">
        <f t="shared" ref="B7:B82" si="0">B6+1</f>
        <v>3</v>
      </c>
      <c r="C7" s="1680" t="s">
        <v>140</v>
      </c>
      <c r="D7" s="1494" t="s">
        <v>2045</v>
      </c>
      <c r="E7" s="1576"/>
    </row>
    <row r="8" spans="2:5" ht="15.5">
      <c r="B8" s="1578">
        <f t="shared" si="0"/>
        <v>4</v>
      </c>
      <c r="C8" s="1544" t="s">
        <v>1579</v>
      </c>
      <c r="D8" s="1494" t="s">
        <v>2045</v>
      </c>
      <c r="E8" s="1578"/>
    </row>
    <row r="9" spans="2:5" ht="15.5">
      <c r="B9" s="1578">
        <f t="shared" si="0"/>
        <v>5</v>
      </c>
      <c r="C9" s="1544" t="s">
        <v>717</v>
      </c>
      <c r="D9" s="1494" t="s">
        <v>2045</v>
      </c>
      <c r="E9" s="1576"/>
    </row>
    <row r="10" spans="2:5" ht="15.5">
      <c r="B10" s="1578">
        <f t="shared" si="0"/>
        <v>6</v>
      </c>
      <c r="C10" s="1694" t="s">
        <v>160</v>
      </c>
      <c r="D10" s="1494" t="s">
        <v>2045</v>
      </c>
      <c r="E10" s="1576"/>
    </row>
    <row r="11" spans="2:5" ht="15.5">
      <c r="B11" s="1578">
        <f t="shared" si="0"/>
        <v>7</v>
      </c>
      <c r="C11" s="1624" t="s">
        <v>1651</v>
      </c>
      <c r="D11" s="1494" t="s">
        <v>2045</v>
      </c>
      <c r="E11" s="1576"/>
    </row>
    <row r="12" spans="2:5" ht="15.5">
      <c r="B12" s="1578">
        <f t="shared" si="0"/>
        <v>8</v>
      </c>
      <c r="C12" s="1705" t="s">
        <v>1787</v>
      </c>
      <c r="D12" s="1494" t="s">
        <v>2045</v>
      </c>
      <c r="E12" s="1576"/>
    </row>
    <row r="13" spans="2:5" ht="15.5">
      <c r="B13" s="1578">
        <f t="shared" si="0"/>
        <v>9</v>
      </c>
      <c r="C13" s="1679" t="s">
        <v>1307</v>
      </c>
      <c r="D13" s="1494" t="s">
        <v>2045</v>
      </c>
      <c r="E13" s="1576"/>
    </row>
    <row r="14" spans="2:5" ht="15.5">
      <c r="B14" s="1578">
        <f t="shared" si="0"/>
        <v>10</v>
      </c>
      <c r="C14" s="1678" t="s">
        <v>449</v>
      </c>
      <c r="D14" s="1494" t="s">
        <v>2045</v>
      </c>
      <c r="E14" s="1576"/>
    </row>
    <row r="15" spans="2:5" ht="15.5">
      <c r="B15" s="1578">
        <f t="shared" si="0"/>
        <v>11</v>
      </c>
      <c r="C15" s="1678" t="s">
        <v>1594</v>
      </c>
      <c r="D15" s="1494" t="s">
        <v>2045</v>
      </c>
      <c r="E15" s="1576"/>
    </row>
    <row r="16" spans="2:5" ht="15.5">
      <c r="B16" s="1578">
        <f t="shared" si="0"/>
        <v>12</v>
      </c>
      <c r="C16" s="1678" t="s">
        <v>451</v>
      </c>
      <c r="D16" s="1494" t="s">
        <v>2045</v>
      </c>
      <c r="E16" s="1576"/>
    </row>
    <row r="17" spans="2:5" ht="15.5">
      <c r="B17" s="1578">
        <f t="shared" si="0"/>
        <v>13</v>
      </c>
      <c r="C17" s="1702" t="s">
        <v>1642</v>
      </c>
      <c r="D17" s="1494" t="s">
        <v>2045</v>
      </c>
      <c r="E17" s="1576"/>
    </row>
    <row r="18" spans="2:5" ht="15.5">
      <c r="B18" s="1578">
        <f t="shared" si="0"/>
        <v>14</v>
      </c>
      <c r="C18" s="1679" t="s">
        <v>854</v>
      </c>
      <c r="D18" s="1494" t="s">
        <v>2045</v>
      </c>
      <c r="E18" s="1576"/>
    </row>
    <row r="19" spans="2:5" ht="15.5">
      <c r="B19" s="1578">
        <f t="shared" si="0"/>
        <v>15</v>
      </c>
      <c r="C19" s="1679" t="s">
        <v>735</v>
      </c>
      <c r="D19" s="1494" t="s">
        <v>2045</v>
      </c>
      <c r="E19" s="1576"/>
    </row>
    <row r="20" spans="2:5" ht="15.5">
      <c r="B20" s="1578">
        <f t="shared" si="0"/>
        <v>16</v>
      </c>
      <c r="C20" s="1544" t="s">
        <v>855</v>
      </c>
      <c r="D20" s="1494" t="s">
        <v>2045</v>
      </c>
      <c r="E20" s="314"/>
    </row>
    <row r="21" spans="2:5" ht="15.5">
      <c r="B21" s="1578">
        <f t="shared" si="0"/>
        <v>17</v>
      </c>
      <c r="C21" s="1493" t="s">
        <v>737</v>
      </c>
      <c r="D21" s="1494" t="s">
        <v>2045</v>
      </c>
      <c r="E21" s="314"/>
    </row>
    <row r="22" spans="2:5" ht="15.5">
      <c r="B22" s="1578">
        <f t="shared" si="0"/>
        <v>18</v>
      </c>
      <c r="C22" s="1493" t="s">
        <v>738</v>
      </c>
      <c r="D22" s="1667" t="s">
        <v>2045</v>
      </c>
      <c r="E22" s="314"/>
    </row>
    <row r="23" spans="2:5" ht="15.5">
      <c r="B23" s="1578">
        <f t="shared" si="0"/>
        <v>19</v>
      </c>
      <c r="C23" s="1658" t="s">
        <v>856</v>
      </c>
      <c r="D23" s="1667" t="s">
        <v>2045</v>
      </c>
      <c r="E23" s="314"/>
    </row>
    <row r="24" spans="2:5" ht="15.5">
      <c r="B24" s="1578">
        <f t="shared" si="0"/>
        <v>20</v>
      </c>
      <c r="C24" s="1658" t="s">
        <v>740</v>
      </c>
      <c r="D24" s="1494" t="s">
        <v>2045</v>
      </c>
      <c r="E24" s="314"/>
    </row>
    <row r="25" spans="2:5" ht="15.5">
      <c r="B25" s="1578">
        <f t="shared" si="0"/>
        <v>21</v>
      </c>
      <c r="C25" s="1544" t="s">
        <v>164</v>
      </c>
      <c r="D25" s="1494" t="s">
        <v>2045</v>
      </c>
      <c r="E25" s="314"/>
    </row>
    <row r="26" spans="2:5" ht="15.5">
      <c r="B26" s="1578">
        <f t="shared" si="0"/>
        <v>22</v>
      </c>
      <c r="C26" s="1544" t="s">
        <v>741</v>
      </c>
      <c r="D26" s="1494" t="s">
        <v>2045</v>
      </c>
      <c r="E26" s="314"/>
    </row>
    <row r="27" spans="2:5" ht="15.5">
      <c r="B27" s="1578">
        <f t="shared" si="0"/>
        <v>23</v>
      </c>
      <c r="C27" s="1544" t="s">
        <v>742</v>
      </c>
      <c r="D27" s="1494" t="s">
        <v>2045</v>
      </c>
      <c r="E27" s="314"/>
    </row>
    <row r="28" spans="2:5" ht="15.5">
      <c r="B28" s="1578">
        <f t="shared" si="0"/>
        <v>24</v>
      </c>
      <c r="C28" s="1628" t="s">
        <v>743</v>
      </c>
      <c r="D28" s="1494" t="s">
        <v>2045</v>
      </c>
      <c r="E28" s="314"/>
    </row>
    <row r="29" spans="2:5" ht="15.5">
      <c r="B29" s="1578">
        <f t="shared" si="0"/>
        <v>25</v>
      </c>
      <c r="C29" s="1628" t="s">
        <v>744</v>
      </c>
      <c r="D29" s="1494" t="s">
        <v>2045</v>
      </c>
      <c r="E29" s="314"/>
    </row>
    <row r="30" spans="2:5" ht="15.5">
      <c r="B30" s="1578">
        <f t="shared" si="0"/>
        <v>26</v>
      </c>
      <c r="C30" s="1628" t="s">
        <v>745</v>
      </c>
      <c r="D30" s="1494" t="s">
        <v>2045</v>
      </c>
      <c r="E30" s="1044" t="s">
        <v>264</v>
      </c>
    </row>
    <row r="31" spans="2:5" ht="15.5">
      <c r="B31" s="1578">
        <f t="shared" si="0"/>
        <v>27</v>
      </c>
      <c r="C31" s="1628" t="s">
        <v>746</v>
      </c>
      <c r="D31" s="1494" t="s">
        <v>2045</v>
      </c>
      <c r="E31" s="1646" t="s">
        <v>2045</v>
      </c>
    </row>
    <row r="32" spans="2:5" ht="15.5">
      <c r="B32" s="1578">
        <f t="shared" si="0"/>
        <v>28</v>
      </c>
      <c r="C32" s="1628" t="s">
        <v>747</v>
      </c>
      <c r="D32" s="1494" t="s">
        <v>2045</v>
      </c>
      <c r="E32" s="1646" t="s">
        <v>2045</v>
      </c>
    </row>
    <row r="33" spans="2:10" ht="15.5">
      <c r="B33" s="1578">
        <f t="shared" si="0"/>
        <v>29</v>
      </c>
      <c r="C33" s="1571" t="s">
        <v>165</v>
      </c>
      <c r="D33" s="1494" t="s">
        <v>2045</v>
      </c>
      <c r="E33" s="1646" t="s">
        <v>2045</v>
      </c>
    </row>
    <row r="34" spans="2:10" ht="15.5">
      <c r="B34" s="1578">
        <f t="shared" si="0"/>
        <v>30</v>
      </c>
      <c r="C34" s="1571" t="s">
        <v>166</v>
      </c>
      <c r="D34" s="1494" t="s">
        <v>2045</v>
      </c>
      <c r="E34" s="1646" t="s">
        <v>2045</v>
      </c>
    </row>
    <row r="35" spans="2:10" ht="15.5">
      <c r="B35" s="1578">
        <f t="shared" si="0"/>
        <v>31</v>
      </c>
      <c r="C35" s="1571" t="s">
        <v>167</v>
      </c>
      <c r="D35" s="1494" t="s">
        <v>2045</v>
      </c>
      <c r="E35" s="1646" t="s">
        <v>2045</v>
      </c>
    </row>
    <row r="36" spans="2:10" ht="15.5">
      <c r="B36" s="1578">
        <f t="shared" si="0"/>
        <v>32</v>
      </c>
      <c r="C36" s="1571" t="s">
        <v>169</v>
      </c>
      <c r="D36" s="1494" t="s">
        <v>2045</v>
      </c>
      <c r="E36" s="1646" t="s">
        <v>2045</v>
      </c>
    </row>
    <row r="37" spans="2:10" ht="15.5">
      <c r="B37" s="1578">
        <f t="shared" si="0"/>
        <v>33</v>
      </c>
      <c r="C37" s="1493" t="s">
        <v>749</v>
      </c>
      <c r="D37" s="1494" t="s">
        <v>2045</v>
      </c>
      <c r="E37" s="1646" t="s">
        <v>2045</v>
      </c>
      <c r="J37" t="s">
        <v>1870</v>
      </c>
    </row>
    <row r="38" spans="2:10" ht="15.5">
      <c r="B38" s="1578">
        <f t="shared" si="0"/>
        <v>34</v>
      </c>
      <c r="C38" s="1493" t="s">
        <v>750</v>
      </c>
      <c r="D38" s="1494" t="s">
        <v>2045</v>
      </c>
      <c r="E38" s="1646" t="s">
        <v>2045</v>
      </c>
    </row>
    <row r="39" spans="2:10" ht="15.5">
      <c r="B39" s="1578">
        <f t="shared" si="0"/>
        <v>35</v>
      </c>
      <c r="C39" s="1493" t="s">
        <v>751</v>
      </c>
      <c r="D39" s="1494" t="s">
        <v>2045</v>
      </c>
      <c r="E39" s="1653" t="s">
        <v>214</v>
      </c>
    </row>
    <row r="40" spans="2:10" ht="15.5">
      <c r="B40" s="1578">
        <f t="shared" si="0"/>
        <v>36</v>
      </c>
      <c r="C40" s="1516" t="s">
        <v>752</v>
      </c>
      <c r="D40" s="1494" t="s">
        <v>2045</v>
      </c>
      <c r="E40" s="1646" t="s">
        <v>2045</v>
      </c>
    </row>
    <row r="41" spans="2:10" ht="15.5">
      <c r="B41" s="1578">
        <f t="shared" si="0"/>
        <v>37</v>
      </c>
      <c r="C41" s="1512" t="s">
        <v>753</v>
      </c>
      <c r="D41" s="1494" t="s">
        <v>2045</v>
      </c>
      <c r="E41" s="1646" t="s">
        <v>2045</v>
      </c>
    </row>
    <row r="42" spans="2:10" ht="15.5">
      <c r="B42" s="1578">
        <f t="shared" si="0"/>
        <v>38</v>
      </c>
      <c r="C42" s="1512" t="s">
        <v>170</v>
      </c>
      <c r="D42" s="1494" t="s">
        <v>2045</v>
      </c>
      <c r="E42" s="1646" t="s">
        <v>2045</v>
      </c>
      <c r="J42" s="1657" t="s">
        <v>1870</v>
      </c>
    </row>
    <row r="43" spans="2:10" ht="15.5">
      <c r="B43" s="1578">
        <f t="shared" si="0"/>
        <v>39</v>
      </c>
      <c r="C43" s="1696" t="s">
        <v>1347</v>
      </c>
      <c r="D43" s="1699" t="s">
        <v>2045</v>
      </c>
      <c r="E43" s="314"/>
      <c r="J43" s="1657"/>
    </row>
    <row r="44" spans="2:10" ht="15.5">
      <c r="B44" s="1578">
        <f t="shared" si="0"/>
        <v>40</v>
      </c>
      <c r="C44" s="1696" t="s">
        <v>1343</v>
      </c>
      <c r="D44" s="1699" t="s">
        <v>2045</v>
      </c>
      <c r="E44" s="314"/>
      <c r="J44" s="1657"/>
    </row>
    <row r="45" spans="2:10" ht="15.5">
      <c r="B45" s="1578">
        <f t="shared" si="0"/>
        <v>41</v>
      </c>
      <c r="C45" s="1696" t="s">
        <v>1344</v>
      </c>
      <c r="D45" s="1699" t="s">
        <v>2045</v>
      </c>
      <c r="E45" s="314"/>
      <c r="J45" s="1657"/>
    </row>
    <row r="46" spans="2:10" ht="15.5">
      <c r="B46" s="1578">
        <f t="shared" si="0"/>
        <v>42</v>
      </c>
      <c r="C46" s="1696" t="s">
        <v>1345</v>
      </c>
      <c r="D46" s="1699" t="s">
        <v>2045</v>
      </c>
      <c r="E46" s="314"/>
      <c r="J46" s="1657"/>
    </row>
    <row r="47" spans="2:10" ht="15.5">
      <c r="B47" s="1578">
        <f t="shared" si="0"/>
        <v>43</v>
      </c>
      <c r="C47" s="1696" t="s">
        <v>1348</v>
      </c>
      <c r="D47" s="1699" t="s">
        <v>2045</v>
      </c>
      <c r="E47" s="314"/>
      <c r="J47" s="1657"/>
    </row>
    <row r="48" spans="2:10" ht="15.5">
      <c r="B48" s="1578">
        <f t="shared" si="0"/>
        <v>44</v>
      </c>
      <c r="C48" s="1702" t="s">
        <v>1660</v>
      </c>
      <c r="D48" s="1702" t="s">
        <v>2045</v>
      </c>
      <c r="E48" s="314"/>
      <c r="J48" s="1657"/>
    </row>
    <row r="49" spans="2:10" ht="15.5">
      <c r="B49" s="1578">
        <f t="shared" si="0"/>
        <v>45</v>
      </c>
      <c r="C49" s="1702" t="s">
        <v>760</v>
      </c>
      <c r="D49" s="1706" t="s">
        <v>214</v>
      </c>
      <c r="E49" s="314"/>
      <c r="J49" s="1657"/>
    </row>
    <row r="50" spans="2:10" ht="15.5">
      <c r="B50" s="1578">
        <f t="shared" si="0"/>
        <v>46</v>
      </c>
      <c r="C50" s="1702" t="s">
        <v>761</v>
      </c>
      <c r="D50" s="1698" t="s">
        <v>264</v>
      </c>
      <c r="E50" s="314"/>
      <c r="J50" s="1657"/>
    </row>
    <row r="51" spans="2:10" ht="15.5">
      <c r="B51" s="1578">
        <f t="shared" si="0"/>
        <v>47</v>
      </c>
      <c r="C51" s="1699" t="s">
        <v>770</v>
      </c>
      <c r="D51" s="1698" t="s">
        <v>264</v>
      </c>
      <c r="E51" s="314"/>
      <c r="J51" s="1657"/>
    </row>
    <row r="52" spans="2:10" ht="15.5">
      <c r="B52" s="1578">
        <f t="shared" si="0"/>
        <v>48</v>
      </c>
      <c r="C52" s="1696" t="s">
        <v>1829</v>
      </c>
      <c r="D52" s="1494" t="s">
        <v>2045</v>
      </c>
      <c r="E52" s="1647" t="s">
        <v>2045</v>
      </c>
      <c r="J52" s="1657"/>
    </row>
    <row r="53" spans="2:10" ht="15.5">
      <c r="B53" s="1578">
        <f t="shared" si="0"/>
        <v>49</v>
      </c>
      <c r="C53" s="1678" t="s">
        <v>772</v>
      </c>
      <c r="D53" s="1494" t="s">
        <v>2045</v>
      </c>
      <c r="E53" s="1647" t="s">
        <v>2045</v>
      </c>
      <c r="J53" s="1657"/>
    </row>
    <row r="54" spans="2:10" ht="15.5">
      <c r="B54" s="1578">
        <f t="shared" si="0"/>
        <v>50</v>
      </c>
      <c r="C54" s="1678" t="s">
        <v>773</v>
      </c>
      <c r="D54" s="1494" t="s">
        <v>2045</v>
      </c>
      <c r="E54" s="1647" t="s">
        <v>2045</v>
      </c>
      <c r="J54" s="1657"/>
    </row>
    <row r="55" spans="2:10" ht="15.5">
      <c r="B55" s="1578">
        <f t="shared" si="0"/>
        <v>51</v>
      </c>
      <c r="C55" s="1677" t="s">
        <v>774</v>
      </c>
      <c r="D55" s="1494" t="s">
        <v>2045</v>
      </c>
      <c r="E55" s="1647" t="s">
        <v>2045</v>
      </c>
      <c r="J55" s="1657"/>
    </row>
    <row r="56" spans="2:10" ht="15.5">
      <c r="B56" s="1578">
        <f t="shared" si="0"/>
        <v>52</v>
      </c>
      <c r="C56" s="1654" t="s">
        <v>175</v>
      </c>
      <c r="D56" s="1669" t="s">
        <v>2045</v>
      </c>
      <c r="E56" s="1647" t="s">
        <v>2045</v>
      </c>
      <c r="J56" s="1657"/>
    </row>
    <row r="57" spans="2:10" ht="15.5">
      <c r="B57" s="1578">
        <f t="shared" si="0"/>
        <v>53</v>
      </c>
      <c r="C57" s="1654" t="s">
        <v>776</v>
      </c>
      <c r="D57" s="1494" t="s">
        <v>2045</v>
      </c>
      <c r="E57" s="1647" t="s">
        <v>2045</v>
      </c>
    </row>
    <row r="58" spans="2:10" ht="15.5">
      <c r="B58" s="1578">
        <f t="shared" si="0"/>
        <v>54</v>
      </c>
      <c r="C58" s="1654" t="s">
        <v>777</v>
      </c>
      <c r="D58" s="1494" t="s">
        <v>2045</v>
      </c>
      <c r="E58" s="1647" t="s">
        <v>2045</v>
      </c>
    </row>
    <row r="59" spans="2:10" ht="15.5">
      <c r="B59" s="1578">
        <f t="shared" si="0"/>
        <v>55</v>
      </c>
      <c r="C59" s="1650" t="s">
        <v>1601</v>
      </c>
      <c r="D59" s="1494" t="s">
        <v>2045</v>
      </c>
      <c r="E59" s="1647" t="s">
        <v>2045</v>
      </c>
    </row>
    <row r="60" spans="2:10" ht="15.5">
      <c r="B60" s="1578">
        <f t="shared" si="0"/>
        <v>56</v>
      </c>
      <c r="C60" s="1535" t="s">
        <v>1618</v>
      </c>
      <c r="D60" s="1494" t="s">
        <v>2045</v>
      </c>
      <c r="E60" s="1647" t="s">
        <v>2045</v>
      </c>
      <c r="I60" t="s">
        <v>1870</v>
      </c>
    </row>
    <row r="61" spans="2:10" ht="15.5">
      <c r="B61" s="1578">
        <f t="shared" si="0"/>
        <v>57</v>
      </c>
      <c r="C61" s="1535" t="s">
        <v>780</v>
      </c>
      <c r="D61" s="1494" t="s">
        <v>2045</v>
      </c>
      <c r="E61" s="1647" t="s">
        <v>2045</v>
      </c>
    </row>
    <row r="62" spans="2:10" ht="15.5">
      <c r="B62" s="1578">
        <f t="shared" si="0"/>
        <v>58</v>
      </c>
      <c r="C62" s="1498" t="s">
        <v>781</v>
      </c>
      <c r="D62" s="1499" t="s">
        <v>2045</v>
      </c>
      <c r="E62" s="1647" t="s">
        <v>2045</v>
      </c>
    </row>
    <row r="63" spans="2:10" ht="15.5">
      <c r="B63" s="1578">
        <f t="shared" si="0"/>
        <v>59</v>
      </c>
      <c r="C63" s="1498" t="s">
        <v>782</v>
      </c>
      <c r="D63" s="1499" t="s">
        <v>2045</v>
      </c>
      <c r="E63" s="1647" t="s">
        <v>2045</v>
      </c>
    </row>
    <row r="64" spans="2:10" ht="15.5">
      <c r="B64" s="1578">
        <f t="shared" si="0"/>
        <v>60</v>
      </c>
      <c r="C64" s="1493" t="s">
        <v>783</v>
      </c>
      <c r="D64" s="1494" t="s">
        <v>2045</v>
      </c>
      <c r="E64" s="1648" t="s">
        <v>214</v>
      </c>
    </row>
    <row r="65" spans="2:5" ht="15.5">
      <c r="B65" s="1578">
        <f t="shared" si="0"/>
        <v>61</v>
      </c>
      <c r="C65" s="1493" t="s">
        <v>784</v>
      </c>
      <c r="D65" s="1494" t="s">
        <v>2045</v>
      </c>
      <c r="E65" s="314" t="s">
        <v>2045</v>
      </c>
    </row>
    <row r="66" spans="2:5" ht="15.5">
      <c r="B66" s="1578">
        <f t="shared" si="0"/>
        <v>62</v>
      </c>
      <c r="C66" s="1493" t="s">
        <v>785</v>
      </c>
      <c r="D66" s="1494" t="s">
        <v>2045</v>
      </c>
      <c r="E66" s="314" t="s">
        <v>2045</v>
      </c>
    </row>
    <row r="67" spans="2:5" ht="15.5">
      <c r="B67" s="1578">
        <f t="shared" si="0"/>
        <v>63</v>
      </c>
      <c r="C67" s="1493" t="s">
        <v>786</v>
      </c>
      <c r="D67" s="1494" t="s">
        <v>2045</v>
      </c>
      <c r="E67" s="314" t="s">
        <v>2045</v>
      </c>
    </row>
    <row r="68" spans="2:5" ht="15.5">
      <c r="B68" s="1578">
        <f t="shared" si="0"/>
        <v>64</v>
      </c>
      <c r="C68" s="1493" t="s">
        <v>176</v>
      </c>
      <c r="D68" s="1494" t="s">
        <v>2045</v>
      </c>
      <c r="E68" s="314" t="s">
        <v>2045</v>
      </c>
    </row>
    <row r="69" spans="2:5" ht="15.5">
      <c r="B69" s="1578">
        <f t="shared" si="0"/>
        <v>65</v>
      </c>
      <c r="C69" s="1493" t="s">
        <v>177</v>
      </c>
      <c r="D69" s="1494" t="s">
        <v>2045</v>
      </c>
      <c r="E69" s="1494" t="s">
        <v>2045</v>
      </c>
    </row>
    <row r="70" spans="2:5" ht="15.5">
      <c r="B70" s="1578">
        <f t="shared" si="0"/>
        <v>66</v>
      </c>
      <c r="C70" s="1493" t="s">
        <v>789</v>
      </c>
      <c r="D70" s="1494" t="s">
        <v>2045</v>
      </c>
      <c r="E70" s="1494" t="s">
        <v>2045</v>
      </c>
    </row>
    <row r="71" spans="2:5" ht="15.5">
      <c r="B71" s="1578">
        <f t="shared" si="0"/>
        <v>67</v>
      </c>
      <c r="C71" s="1493" t="s">
        <v>790</v>
      </c>
      <c r="D71" s="1494" t="s">
        <v>2045</v>
      </c>
      <c r="E71" s="1494" t="s">
        <v>2045</v>
      </c>
    </row>
    <row r="72" spans="2:5" ht="15.5">
      <c r="B72" s="1578">
        <f t="shared" si="0"/>
        <v>68</v>
      </c>
      <c r="C72" s="1493" t="s">
        <v>791</v>
      </c>
      <c r="D72" s="1494" t="s">
        <v>2045</v>
      </c>
      <c r="E72" s="1494" t="s">
        <v>2045</v>
      </c>
    </row>
    <row r="73" spans="2:5" ht="15.5">
      <c r="B73" s="1578">
        <f t="shared" si="0"/>
        <v>69</v>
      </c>
      <c r="C73" s="1493" t="s">
        <v>792</v>
      </c>
      <c r="D73" s="1494" t="s">
        <v>2045</v>
      </c>
      <c r="E73" s="1494" t="s">
        <v>2045</v>
      </c>
    </row>
    <row r="74" spans="2:5" ht="15.5">
      <c r="B74" s="1578">
        <f t="shared" si="0"/>
        <v>70</v>
      </c>
      <c r="C74" s="1493" t="s">
        <v>1555</v>
      </c>
      <c r="D74" s="1494" t="s">
        <v>2045</v>
      </c>
      <c r="E74" s="1494" t="s">
        <v>2045</v>
      </c>
    </row>
    <row r="75" spans="2:5" ht="15.5">
      <c r="B75" s="1578">
        <f t="shared" si="0"/>
        <v>71</v>
      </c>
      <c r="C75" s="1493" t="s">
        <v>794</v>
      </c>
      <c r="D75" s="1494" t="s">
        <v>2045</v>
      </c>
      <c r="E75" s="1494" t="s">
        <v>2045</v>
      </c>
    </row>
    <row r="76" spans="2:5" ht="15.5">
      <c r="B76" s="1578">
        <f t="shared" si="0"/>
        <v>72</v>
      </c>
      <c r="C76" s="1493" t="s">
        <v>795</v>
      </c>
      <c r="D76" s="1494" t="s">
        <v>2045</v>
      </c>
      <c r="E76" s="1494" t="s">
        <v>2045</v>
      </c>
    </row>
    <row r="77" spans="2:5" ht="15.5">
      <c r="B77" s="1578">
        <f t="shared" si="0"/>
        <v>73</v>
      </c>
      <c r="C77" s="1493" t="s">
        <v>179</v>
      </c>
      <c r="D77" s="1494" t="s">
        <v>2045</v>
      </c>
      <c r="E77" s="1494" t="s">
        <v>2045</v>
      </c>
    </row>
    <row r="78" spans="2:5" ht="15.5">
      <c r="B78" s="1578">
        <f t="shared" si="0"/>
        <v>74</v>
      </c>
      <c r="C78" s="1493" t="s">
        <v>796</v>
      </c>
      <c r="D78" s="1494" t="s">
        <v>2045</v>
      </c>
      <c r="E78" s="1494" t="s">
        <v>2045</v>
      </c>
    </row>
    <row r="79" spans="2:5" ht="15.5">
      <c r="B79" s="1578">
        <f t="shared" si="0"/>
        <v>75</v>
      </c>
      <c r="C79" s="1493" t="s">
        <v>797</v>
      </c>
      <c r="D79" s="1494" t="s">
        <v>2045</v>
      </c>
      <c r="E79" s="1494" t="s">
        <v>2045</v>
      </c>
    </row>
    <row r="80" spans="2:5" ht="15.5">
      <c r="B80" s="1578">
        <f t="shared" si="0"/>
        <v>76</v>
      </c>
      <c r="C80" s="1493" t="s">
        <v>798</v>
      </c>
      <c r="D80" s="1494" t="s">
        <v>2045</v>
      </c>
      <c r="E80" s="1494" t="s">
        <v>2045</v>
      </c>
    </row>
    <row r="81" spans="2:5" ht="15.5">
      <c r="B81" s="1578">
        <f t="shared" si="0"/>
        <v>77</v>
      </c>
      <c r="C81" s="1493" t="s">
        <v>799</v>
      </c>
      <c r="D81" s="1494" t="s">
        <v>2045</v>
      </c>
      <c r="E81" s="1494" t="s">
        <v>2045</v>
      </c>
    </row>
    <row r="82" spans="2:5" ht="15.5">
      <c r="B82" s="1578">
        <f t="shared" si="0"/>
        <v>78</v>
      </c>
      <c r="C82" s="1493" t="s">
        <v>800</v>
      </c>
      <c r="D82" s="1494" t="s">
        <v>2045</v>
      </c>
      <c r="E82" s="1494" t="s">
        <v>2045</v>
      </c>
    </row>
    <row r="83" spans="2:5" ht="15.5">
      <c r="B83" s="1578">
        <f t="shared" ref="B83:B106" si="1">B82+1</f>
        <v>79</v>
      </c>
      <c r="C83" s="1493" t="s">
        <v>801</v>
      </c>
      <c r="D83" s="1494" t="s">
        <v>2045</v>
      </c>
      <c r="E83" s="1494" t="s">
        <v>2045</v>
      </c>
    </row>
    <row r="84" spans="2:5" ht="15.5">
      <c r="B84" s="1578">
        <f t="shared" si="1"/>
        <v>80</v>
      </c>
      <c r="C84" s="1493" t="s">
        <v>802</v>
      </c>
      <c r="D84" s="1494" t="s">
        <v>2045</v>
      </c>
      <c r="E84" s="1494" t="s">
        <v>2045</v>
      </c>
    </row>
    <row r="85" spans="2:5" ht="15.5">
      <c r="B85" s="1578">
        <f t="shared" si="1"/>
        <v>81</v>
      </c>
      <c r="C85" s="1493" t="s">
        <v>803</v>
      </c>
      <c r="D85" s="1494" t="s">
        <v>2045</v>
      </c>
      <c r="E85" s="1494" t="s">
        <v>2045</v>
      </c>
    </row>
    <row r="86" spans="2:5" ht="15.5">
      <c r="B86" s="1578">
        <f t="shared" si="1"/>
        <v>82</v>
      </c>
      <c r="C86" s="1493" t="s">
        <v>1272</v>
      </c>
      <c r="D86" s="1494" t="s">
        <v>2045</v>
      </c>
      <c r="E86" s="1494" t="s">
        <v>2045</v>
      </c>
    </row>
    <row r="87" spans="2:5" ht="15.5">
      <c r="B87" s="1578">
        <f t="shared" si="1"/>
        <v>83</v>
      </c>
      <c r="C87" s="1493" t="s">
        <v>180</v>
      </c>
      <c r="D87" s="1494" t="s">
        <v>2045</v>
      </c>
      <c r="E87" s="1494" t="s">
        <v>2045</v>
      </c>
    </row>
    <row r="88" spans="2:5" ht="15.5">
      <c r="B88" s="1578">
        <f t="shared" si="1"/>
        <v>84</v>
      </c>
      <c r="C88" s="1493" t="s">
        <v>804</v>
      </c>
      <c r="D88" s="1494" t="s">
        <v>2045</v>
      </c>
      <c r="E88" s="1494" t="s">
        <v>2045</v>
      </c>
    </row>
    <row r="89" spans="2:5" ht="15.5">
      <c r="B89" s="1578">
        <f t="shared" si="1"/>
        <v>85</v>
      </c>
      <c r="C89" s="1493" t="s">
        <v>805</v>
      </c>
      <c r="D89" s="1494" t="s">
        <v>2045</v>
      </c>
      <c r="E89" s="1494" t="s">
        <v>2045</v>
      </c>
    </row>
    <row r="90" spans="2:5" ht="15.5">
      <c r="B90" s="1578">
        <f t="shared" si="1"/>
        <v>86</v>
      </c>
      <c r="C90" s="1493" t="s">
        <v>806</v>
      </c>
      <c r="D90" s="1494" t="s">
        <v>2045</v>
      </c>
      <c r="E90" s="1494" t="s">
        <v>2045</v>
      </c>
    </row>
    <row r="91" spans="2:5" ht="15.5">
      <c r="B91" s="1578">
        <f t="shared" si="1"/>
        <v>87</v>
      </c>
      <c r="C91" s="1493" t="s">
        <v>807</v>
      </c>
      <c r="D91" s="1494" t="s">
        <v>2045</v>
      </c>
      <c r="E91" s="1494" t="s">
        <v>2045</v>
      </c>
    </row>
    <row r="92" spans="2:5" ht="15.5">
      <c r="B92" s="1578">
        <f t="shared" si="1"/>
        <v>88</v>
      </c>
      <c r="C92" s="1493" t="s">
        <v>808</v>
      </c>
      <c r="D92" s="1494" t="s">
        <v>2045</v>
      </c>
      <c r="E92" s="1494" t="s">
        <v>2045</v>
      </c>
    </row>
    <row r="93" spans="2:5" ht="15.5">
      <c r="B93" s="1578">
        <f t="shared" si="1"/>
        <v>89</v>
      </c>
      <c r="C93" s="1493" t="s">
        <v>809</v>
      </c>
      <c r="D93" s="1494" t="s">
        <v>2045</v>
      </c>
      <c r="E93" s="1494" t="s">
        <v>2045</v>
      </c>
    </row>
    <row r="94" spans="2:5" ht="15.5">
      <c r="B94" s="1578">
        <f t="shared" si="1"/>
        <v>90</v>
      </c>
      <c r="C94" s="1493" t="s">
        <v>810</v>
      </c>
      <c r="D94" s="1494" t="s">
        <v>2045</v>
      </c>
      <c r="E94" s="1494" t="s">
        <v>2045</v>
      </c>
    </row>
    <row r="95" spans="2:5" ht="15.5">
      <c r="B95" s="1578">
        <f t="shared" si="1"/>
        <v>91</v>
      </c>
      <c r="C95" s="1493" t="s">
        <v>1661</v>
      </c>
      <c r="D95" s="1494" t="s">
        <v>2045</v>
      </c>
      <c r="E95" s="1494" t="s">
        <v>2045</v>
      </c>
    </row>
    <row r="96" spans="2:5" ht="15.5">
      <c r="B96" s="1578">
        <f t="shared" si="1"/>
        <v>92</v>
      </c>
      <c r="C96" s="1493" t="s">
        <v>1349</v>
      </c>
      <c r="D96" s="1494" t="s">
        <v>2045</v>
      </c>
      <c r="E96" s="1494" t="s">
        <v>2045</v>
      </c>
    </row>
    <row r="97" spans="2:5" ht="15.5">
      <c r="B97" s="1578">
        <f t="shared" si="1"/>
        <v>93</v>
      </c>
      <c r="C97" s="1493" t="s">
        <v>1655</v>
      </c>
      <c r="D97" s="1494" t="s">
        <v>2045</v>
      </c>
      <c r="E97" s="1494" t="s">
        <v>2045</v>
      </c>
    </row>
    <row r="98" spans="2:5" ht="15.5">
      <c r="B98" s="1578">
        <f t="shared" si="1"/>
        <v>94</v>
      </c>
      <c r="C98" s="1493" t="s">
        <v>1351</v>
      </c>
      <c r="D98" s="1494" t="s">
        <v>2045</v>
      </c>
      <c r="E98" s="1494" t="s">
        <v>2045</v>
      </c>
    </row>
    <row r="99" spans="2:5" ht="15.5">
      <c r="B99" s="1578">
        <f t="shared" si="1"/>
        <v>95</v>
      </c>
      <c r="C99" s="1493" t="s">
        <v>1352</v>
      </c>
      <c r="D99" s="1494" t="s">
        <v>2045</v>
      </c>
      <c r="E99" s="1494" t="s">
        <v>2045</v>
      </c>
    </row>
    <row r="100" spans="2:5" ht="15.5">
      <c r="B100" s="1578">
        <f t="shared" si="1"/>
        <v>96</v>
      </c>
      <c r="C100" s="1493" t="s">
        <v>1353</v>
      </c>
      <c r="D100" s="1494" t="s">
        <v>2045</v>
      </c>
      <c r="E100" s="1494" t="s">
        <v>2045</v>
      </c>
    </row>
    <row r="101" spans="2:5" ht="15.5">
      <c r="B101" s="1578">
        <f t="shared" si="1"/>
        <v>97</v>
      </c>
      <c r="C101" s="1213" t="s">
        <v>181</v>
      </c>
      <c r="D101" s="1494" t="s">
        <v>2045</v>
      </c>
      <c r="E101" s="1494" t="s">
        <v>2045</v>
      </c>
    </row>
    <row r="102" spans="2:5" ht="15.5">
      <c r="B102" s="1578">
        <f t="shared" si="1"/>
        <v>98</v>
      </c>
      <c r="C102" s="1213" t="s">
        <v>182</v>
      </c>
      <c r="D102" s="1494" t="s">
        <v>2045</v>
      </c>
      <c r="E102" s="1494" t="s">
        <v>2045</v>
      </c>
    </row>
    <row r="103" spans="2:5" ht="15.5">
      <c r="B103" s="1578">
        <f t="shared" si="1"/>
        <v>99</v>
      </c>
      <c r="C103" s="1493" t="s">
        <v>183</v>
      </c>
      <c r="D103" s="1494" t="s">
        <v>2045</v>
      </c>
      <c r="E103" s="1673" t="s">
        <v>214</v>
      </c>
    </row>
    <row r="104" spans="2:5" ht="15.5">
      <c r="B104" s="1578">
        <f t="shared" si="1"/>
        <v>100</v>
      </c>
      <c r="C104" s="1495" t="s">
        <v>184</v>
      </c>
      <c r="D104" s="1494" t="s">
        <v>2045</v>
      </c>
      <c r="E104" s="1703"/>
    </row>
    <row r="105" spans="2:5" ht="15.5">
      <c r="B105" s="1578">
        <f t="shared" si="1"/>
        <v>101</v>
      </c>
      <c r="C105" s="1493" t="s">
        <v>1708</v>
      </c>
      <c r="D105" s="1494" t="s">
        <v>2045</v>
      </c>
      <c r="E105" s="314" t="s">
        <v>2045</v>
      </c>
    </row>
    <row r="106" spans="2:5" ht="15.5">
      <c r="B106" s="1578">
        <f t="shared" si="1"/>
        <v>102</v>
      </c>
      <c r="C106" s="1213" t="s">
        <v>185</v>
      </c>
      <c r="D106" s="1494" t="s">
        <v>2045</v>
      </c>
      <c r="E106" s="314" t="s">
        <v>2045</v>
      </c>
    </row>
    <row r="107" spans="2:5">
      <c r="B107" s="1585"/>
    </row>
  </sheetData>
  <mergeCells count="1">
    <mergeCell ref="B3:E3"/>
  </mergeCells>
  <phoneticPr fontId="260" type="noConversion"/>
  <conditionalFormatting sqref="C1:C7">
    <cfRule type="duplicateValues" dxfId="124" priority="1"/>
    <cfRule type="duplicateValues" dxfId="123" priority="2"/>
    <cfRule type="duplicateValues" dxfId="122" priority="3"/>
    <cfRule type="duplicateValues" dxfId="121" priority="4"/>
    <cfRule type="duplicateValues" dxfId="120" priority="5"/>
    <cfRule type="duplicateValues" dxfId="119" priority="6"/>
    <cfRule type="duplicateValues" dxfId="118" priority="7"/>
    <cfRule type="duplicateValues" dxfId="117" priority="8"/>
    <cfRule type="duplicateValues" dxfId="116" priority="9"/>
    <cfRule type="duplicateValues" dxfId="115" priority="10"/>
    <cfRule type="duplicateValues" dxfId="114" priority="11"/>
    <cfRule type="duplicateValues" dxfId="113" priority="12"/>
    <cfRule type="duplicateValues" dxfId="112" priority="13"/>
    <cfRule type="duplicateValues" dxfId="111" priority="14"/>
    <cfRule type="duplicateValues" dxfId="110" priority="15"/>
    <cfRule type="duplicateValues" dxfId="109" priority="16"/>
    <cfRule type="duplicateValues" dxfId="108" priority="17"/>
    <cfRule type="duplicateValues" dxfId="107" priority="18"/>
    <cfRule type="duplicateValues" dxfId="106" priority="19"/>
    <cfRule type="duplicateValues" dxfId="105" priority="20"/>
    <cfRule type="duplicateValues" dxfId="104" priority="21"/>
    <cfRule type="duplicateValues" dxfId="103" priority="22"/>
    <cfRule type="duplicateValues" dxfId="102" priority="23"/>
    <cfRule type="duplicateValues" dxfId="101" priority="24"/>
  </conditionalFormatting>
  <conditionalFormatting sqref="C8:C103">
    <cfRule type="duplicateValues" dxfId="100" priority="17048"/>
  </conditionalFormatting>
  <conditionalFormatting sqref="C8:C106">
    <cfRule type="duplicateValues" dxfId="99" priority="17050"/>
  </conditionalFormatting>
  <conditionalFormatting sqref="C91:C93 C89">
    <cfRule type="duplicateValues" dxfId="98" priority="27"/>
    <cfRule type="duplicateValues" dxfId="97" priority="28"/>
  </conditionalFormatting>
  <conditionalFormatting sqref="C91:C94 C89">
    <cfRule type="duplicateValues" dxfId="96" priority="29"/>
  </conditionalFormatting>
  <conditionalFormatting sqref="C100:C101 C90 C8:C87">
    <cfRule type="duplicateValues" dxfId="95" priority="35"/>
  </conditionalFormatting>
  <conditionalFormatting sqref="C102 C95:C99">
    <cfRule type="duplicateValues" dxfId="94" priority="30"/>
  </conditionalFormatting>
  <conditionalFormatting sqref="C103">
    <cfRule type="duplicateValues" dxfId="93" priority="26"/>
  </conditionalFormatting>
  <conditionalFormatting sqref="C104 C106">
    <cfRule type="duplicateValues" dxfId="92" priority="33"/>
  </conditionalFormatting>
  <conditionalFormatting sqref="C104:C106">
    <cfRule type="duplicateValues" dxfId="91" priority="31"/>
    <cfRule type="duplicateValues" dxfId="90" priority="32"/>
  </conditionalFormatting>
  <conditionalFormatting sqref="C105">
    <cfRule type="duplicateValues" dxfId="89" priority="25"/>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6"/>
  <sheetViews>
    <sheetView view="pageBreakPreview" topLeftCell="D1" zoomScale="102" zoomScaleNormal="100" zoomScaleSheetLayoutView="102" workbookViewId="0">
      <selection activeCell="L11" sqref="L11"/>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04" bestFit="1" customWidth="1"/>
    <col min="9" max="9" width="15.08984375" style="1304" bestFit="1" customWidth="1"/>
    <col min="10" max="10" width="13.36328125" bestFit="1" customWidth="1"/>
    <col min="11" max="11" width="14.08984375" bestFit="1" customWidth="1"/>
    <col min="12" max="12" width="15.08984375" style="1304" bestFit="1" customWidth="1"/>
    <col min="13" max="13" width="12.81640625" bestFit="1" customWidth="1"/>
    <col min="14" max="14" width="9.90625" bestFit="1" customWidth="1"/>
    <col min="15" max="15" width="22.54296875" customWidth="1"/>
    <col min="16" max="16" width="10.453125" bestFit="1" customWidth="1"/>
    <col min="17" max="17" width="24.453125" customWidth="1"/>
  </cols>
  <sheetData>
    <row r="1" spans="1:17" ht="16" thickBot="1">
      <c r="A1" s="1456"/>
      <c r="B1" s="1457"/>
      <c r="C1" s="1456"/>
      <c r="D1" s="1458" t="s">
        <v>2014</v>
      </c>
      <c r="E1" s="1459">
        <v>1</v>
      </c>
      <c r="F1" s="1456"/>
      <c r="G1" s="1456"/>
      <c r="H1" s="1456"/>
      <c r="I1" s="1456"/>
      <c r="J1" s="1456"/>
      <c r="K1" s="1456"/>
      <c r="L1" s="1456"/>
      <c r="M1" s="1280"/>
    </row>
    <row r="2" spans="1:17" ht="16" thickBot="1">
      <c r="A2" s="1457"/>
      <c r="B2" s="1457"/>
      <c r="C2" s="1460"/>
      <c r="D2" s="1457"/>
      <c r="E2" s="1460"/>
      <c r="F2" s="1457"/>
      <c r="G2" s="1460"/>
      <c r="H2" s="1461"/>
      <c r="I2" s="1461"/>
      <c r="J2" s="1460"/>
      <c r="K2" s="1457"/>
      <c r="L2" s="1461"/>
      <c r="M2" s="1460"/>
    </row>
    <row r="3" spans="1:17" ht="29.5" thickBot="1">
      <c r="A3" s="1462" t="s">
        <v>2015</v>
      </c>
      <c r="B3" s="1463" t="s">
        <v>2016</v>
      </c>
      <c r="C3" s="1463" t="s">
        <v>2017</v>
      </c>
      <c r="D3" s="1463" t="s">
        <v>2018</v>
      </c>
      <c r="E3" s="1463" t="s">
        <v>2019</v>
      </c>
      <c r="F3" s="1464" t="s">
        <v>2020</v>
      </c>
      <c r="G3" s="1465" t="s">
        <v>2021</v>
      </c>
      <c r="H3" s="1464" t="s">
        <v>2022</v>
      </c>
      <c r="I3" s="1464" t="s">
        <v>2023</v>
      </c>
      <c r="J3" s="1463" t="s">
        <v>2024</v>
      </c>
      <c r="K3" s="1464" t="s">
        <v>2025</v>
      </c>
      <c r="L3" s="1464" t="s">
        <v>2026</v>
      </c>
      <c r="M3" s="1463" t="s">
        <v>289</v>
      </c>
      <c r="N3" s="1463" t="s">
        <v>1979</v>
      </c>
      <c r="O3" s="1463" t="s">
        <v>1771</v>
      </c>
      <c r="P3" s="1463" t="s">
        <v>2027</v>
      </c>
      <c r="Q3" s="1466" t="s">
        <v>20</v>
      </c>
    </row>
    <row r="4" spans="1:17" s="405" customFormat="1">
      <c r="A4" s="1467">
        <v>1</v>
      </c>
      <c r="B4" s="1467" t="s">
        <v>2028</v>
      </c>
      <c r="C4" s="1603" t="s">
        <v>1349</v>
      </c>
      <c r="D4" s="1467" t="s">
        <v>1661</v>
      </c>
      <c r="E4" s="1604">
        <v>188</v>
      </c>
      <c r="F4" s="1467" t="s">
        <v>466</v>
      </c>
      <c r="G4" s="1605" t="s">
        <v>2029</v>
      </c>
      <c r="H4" s="1606">
        <v>46082</v>
      </c>
      <c r="I4" s="1606">
        <v>46084</v>
      </c>
      <c r="J4" s="1604"/>
      <c r="K4" s="1606">
        <v>46084</v>
      </c>
      <c r="L4" s="1606">
        <v>46084</v>
      </c>
      <c r="M4" s="1604">
        <f>E4</f>
        <v>188</v>
      </c>
      <c r="N4" s="1467" t="s">
        <v>2060</v>
      </c>
      <c r="O4" s="1607" t="s">
        <v>1585</v>
      </c>
      <c r="P4" s="1467"/>
      <c r="Q4" s="1577" t="s">
        <v>2057</v>
      </c>
    </row>
    <row r="5" spans="1:17" s="348" customFormat="1">
      <c r="A5" s="1467">
        <v>2</v>
      </c>
      <c r="B5" s="1467" t="s">
        <v>2028</v>
      </c>
      <c r="C5" s="1467" t="s">
        <v>1661</v>
      </c>
      <c r="D5" s="1467" t="s">
        <v>180</v>
      </c>
      <c r="E5" s="1467">
        <v>3031</v>
      </c>
      <c r="F5" s="1467" t="s">
        <v>465</v>
      </c>
      <c r="G5" s="1467" t="s">
        <v>2029</v>
      </c>
      <c r="H5" s="1606">
        <v>46054</v>
      </c>
      <c r="I5" s="1606">
        <v>46059</v>
      </c>
      <c r="J5" s="1467"/>
      <c r="K5" s="1606">
        <v>46097</v>
      </c>
      <c r="L5" s="1606">
        <v>46099</v>
      </c>
      <c r="M5" s="1604">
        <f t="shared" ref="M5:M13" si="0">E5</f>
        <v>3031</v>
      </c>
      <c r="N5" s="1467" t="s">
        <v>2060</v>
      </c>
      <c r="O5" s="1467" t="s">
        <v>1585</v>
      </c>
      <c r="P5" s="1467"/>
      <c r="Q5" s="1467" t="s">
        <v>2057</v>
      </c>
    </row>
    <row r="6" spans="1:17">
      <c r="A6" s="57">
        <v>3</v>
      </c>
      <c r="B6" s="1468" t="s">
        <v>2028</v>
      </c>
      <c r="C6" s="1474" t="s">
        <v>180</v>
      </c>
      <c r="D6" s="1213" t="s">
        <v>179</v>
      </c>
      <c r="E6" s="1469">
        <v>3666</v>
      </c>
      <c r="F6" s="57" t="s">
        <v>465</v>
      </c>
      <c r="G6" s="1618" t="s">
        <v>2029</v>
      </c>
      <c r="H6" s="313">
        <v>46060</v>
      </c>
      <c r="I6" s="313"/>
      <c r="J6" s="1469"/>
      <c r="K6" s="313"/>
      <c r="L6" s="313"/>
      <c r="M6" s="1675">
        <f t="shared" si="0"/>
        <v>3666</v>
      </c>
      <c r="N6" s="1455" t="s">
        <v>264</v>
      </c>
      <c r="O6" s="408" t="s">
        <v>1585</v>
      </c>
      <c r="P6" s="57"/>
      <c r="Q6" s="1455" t="s">
        <v>2040</v>
      </c>
    </row>
    <row r="7" spans="1:17" s="405" customFormat="1">
      <c r="A7" s="1467">
        <v>4</v>
      </c>
      <c r="B7" s="1467" t="s">
        <v>2028</v>
      </c>
      <c r="C7" s="572" t="s">
        <v>1555</v>
      </c>
      <c r="D7" s="1614" t="s">
        <v>177</v>
      </c>
      <c r="E7" s="1615">
        <v>1970</v>
      </c>
      <c r="F7" s="1614" t="s">
        <v>465</v>
      </c>
      <c r="G7" s="1616" t="s">
        <v>2029</v>
      </c>
      <c r="H7" s="1617">
        <v>46067</v>
      </c>
      <c r="I7" s="1617">
        <v>46069</v>
      </c>
      <c r="J7" s="1615"/>
      <c r="K7" s="1617">
        <v>46073</v>
      </c>
      <c r="L7" s="1617">
        <v>46075</v>
      </c>
      <c r="M7" s="1604">
        <f t="shared" si="0"/>
        <v>1970</v>
      </c>
      <c r="N7" s="1467" t="s">
        <v>2060</v>
      </c>
      <c r="O7" s="1607" t="s">
        <v>1585</v>
      </c>
      <c r="P7" s="1614"/>
      <c r="Q7" s="1661" t="s">
        <v>2057</v>
      </c>
    </row>
    <row r="8" spans="1:17" s="348" customFormat="1">
      <c r="A8" s="1609">
        <v>5</v>
      </c>
      <c r="B8" s="1609" t="s">
        <v>2028</v>
      </c>
      <c r="C8" s="555" t="s">
        <v>179</v>
      </c>
      <c r="D8" s="1613" t="s">
        <v>1555</v>
      </c>
      <c r="E8" s="1610">
        <v>1223</v>
      </c>
      <c r="F8" s="1613" t="s">
        <v>465</v>
      </c>
      <c r="G8" s="1611" t="s">
        <v>2029</v>
      </c>
      <c r="H8" s="995">
        <v>46071</v>
      </c>
      <c r="I8" s="995">
        <v>46076</v>
      </c>
      <c r="J8" s="1610"/>
      <c r="K8" s="995">
        <v>46101</v>
      </c>
      <c r="L8" s="995"/>
      <c r="M8" s="1676">
        <f t="shared" si="0"/>
        <v>1223</v>
      </c>
      <c r="N8" s="1613" t="s">
        <v>264</v>
      </c>
      <c r="O8" s="1612" t="s">
        <v>1585</v>
      </c>
      <c r="P8" s="1608"/>
      <c r="Q8" s="1662" t="s">
        <v>2066</v>
      </c>
    </row>
    <row r="9" spans="1:17" s="405" customFormat="1">
      <c r="A9" s="1467">
        <v>6</v>
      </c>
      <c r="B9" s="1467" t="s">
        <v>2028</v>
      </c>
      <c r="C9" s="1621" t="s">
        <v>181</v>
      </c>
      <c r="D9" s="572" t="s">
        <v>1353</v>
      </c>
      <c r="E9" s="1615">
        <v>489</v>
      </c>
      <c r="F9" s="1622" t="s">
        <v>466</v>
      </c>
      <c r="G9" s="1616" t="s">
        <v>2029</v>
      </c>
      <c r="H9" s="1617">
        <v>46079</v>
      </c>
      <c r="I9" s="1617">
        <v>46080</v>
      </c>
      <c r="J9" s="1615"/>
      <c r="K9" s="1617">
        <v>46089</v>
      </c>
      <c r="L9" s="1617">
        <v>46089</v>
      </c>
      <c r="M9" s="1604">
        <f t="shared" si="0"/>
        <v>489</v>
      </c>
      <c r="N9" s="1467" t="s">
        <v>2060</v>
      </c>
      <c r="O9" s="1607" t="s">
        <v>1585</v>
      </c>
      <c r="P9" s="1614"/>
      <c r="Q9" s="1623" t="s">
        <v>2057</v>
      </c>
    </row>
    <row r="10" spans="1:17" s="405" customFormat="1">
      <c r="A10" s="1467">
        <v>7</v>
      </c>
      <c r="B10" s="1467" t="s">
        <v>2028</v>
      </c>
      <c r="C10" s="572" t="s">
        <v>1655</v>
      </c>
      <c r="D10" s="572" t="s">
        <v>1349</v>
      </c>
      <c r="E10" s="1615">
        <v>396</v>
      </c>
      <c r="F10" s="1622" t="s">
        <v>466</v>
      </c>
      <c r="G10" s="1616" t="s">
        <v>2029</v>
      </c>
      <c r="H10" s="1617">
        <v>46086</v>
      </c>
      <c r="I10" s="1617">
        <v>46086</v>
      </c>
      <c r="J10" s="1615"/>
      <c r="K10" s="1617">
        <v>46091</v>
      </c>
      <c r="L10" s="1617">
        <v>46091</v>
      </c>
      <c r="M10" s="1604">
        <f t="shared" si="0"/>
        <v>396</v>
      </c>
      <c r="N10" s="1467" t="s">
        <v>2060</v>
      </c>
      <c r="O10" s="1607" t="s">
        <v>1585</v>
      </c>
      <c r="P10" s="1614"/>
      <c r="Q10" s="1623" t="s">
        <v>2057</v>
      </c>
    </row>
    <row r="11" spans="1:17" s="405" customFormat="1">
      <c r="A11" s="1467">
        <v>8</v>
      </c>
      <c r="B11" s="1467" t="s">
        <v>2028</v>
      </c>
      <c r="C11" s="572" t="s">
        <v>1353</v>
      </c>
      <c r="D11" s="572" t="s">
        <v>1655</v>
      </c>
      <c r="E11" s="1615">
        <v>1265</v>
      </c>
      <c r="F11" s="1632" t="s">
        <v>465</v>
      </c>
      <c r="G11" s="1616" t="s">
        <v>2029</v>
      </c>
      <c r="H11" s="1617">
        <v>46086</v>
      </c>
      <c r="I11" s="1617">
        <v>46090</v>
      </c>
      <c r="J11" s="1615"/>
      <c r="K11" s="1617">
        <v>46089</v>
      </c>
      <c r="L11" s="1617">
        <v>46091</v>
      </c>
      <c r="M11" s="1604">
        <f t="shared" si="0"/>
        <v>1265</v>
      </c>
      <c r="N11" s="1467" t="s">
        <v>2060</v>
      </c>
      <c r="O11" s="1607" t="s">
        <v>1585</v>
      </c>
      <c r="P11" s="1614"/>
      <c r="Q11" s="1623" t="s">
        <v>2057</v>
      </c>
    </row>
    <row r="12" spans="1:17" s="405" customFormat="1">
      <c r="A12" s="1651">
        <v>9</v>
      </c>
      <c r="B12" s="1651" t="s">
        <v>2028</v>
      </c>
      <c r="C12" s="541" t="s">
        <v>176</v>
      </c>
      <c r="D12" s="541" t="s">
        <v>1618</v>
      </c>
      <c r="E12" s="1469">
        <v>3275</v>
      </c>
      <c r="F12" s="1649" t="s">
        <v>465</v>
      </c>
      <c r="G12" s="1652" t="s">
        <v>2029</v>
      </c>
      <c r="H12" s="313">
        <v>46104</v>
      </c>
      <c r="I12" s="313"/>
      <c r="J12" s="1469"/>
      <c r="K12" s="313"/>
      <c r="L12" s="313"/>
      <c r="M12" s="1675">
        <f t="shared" si="0"/>
        <v>3275</v>
      </c>
      <c r="N12" s="1651" t="s">
        <v>264</v>
      </c>
      <c r="O12" s="408" t="s">
        <v>1585</v>
      </c>
      <c r="P12" s="57"/>
      <c r="Q12" s="1674" t="s">
        <v>2071</v>
      </c>
    </row>
    <row r="13" spans="1:17" s="348" customFormat="1">
      <c r="A13" s="1609">
        <v>10</v>
      </c>
      <c r="B13" s="1609" t="s">
        <v>2028</v>
      </c>
      <c r="C13" s="555" t="s">
        <v>1618</v>
      </c>
      <c r="D13" s="555" t="s">
        <v>1601</v>
      </c>
      <c r="E13" s="1610">
        <v>437</v>
      </c>
      <c r="F13" s="1681" t="s">
        <v>466</v>
      </c>
      <c r="G13" s="1611" t="s">
        <v>2029</v>
      </c>
      <c r="H13" s="995">
        <v>46104</v>
      </c>
      <c r="I13" s="995">
        <v>46107</v>
      </c>
      <c r="J13" s="1610"/>
      <c r="K13" s="995"/>
      <c r="L13" s="995"/>
      <c r="M13" s="1676">
        <f t="shared" si="0"/>
        <v>437</v>
      </c>
      <c r="N13" s="1609" t="s">
        <v>264</v>
      </c>
      <c r="O13" s="1612" t="s">
        <v>1585</v>
      </c>
      <c r="P13" s="1608"/>
      <c r="Q13" s="1682" t="s">
        <v>2073</v>
      </c>
    </row>
    <row r="14" spans="1:17">
      <c r="A14" s="1470"/>
      <c r="B14" s="1470"/>
      <c r="C14" s="1470"/>
      <c r="D14" s="1470" t="s">
        <v>467</v>
      </c>
      <c r="E14" s="1575"/>
      <c r="F14" s="1471"/>
      <c r="G14" s="1472"/>
      <c r="H14" s="1471"/>
      <c r="I14" s="1471"/>
      <c r="J14" s="1471"/>
      <c r="K14" s="1471"/>
      <c r="L14" s="1471"/>
      <c r="M14" s="1575"/>
      <c r="N14" s="1471"/>
      <c r="O14" s="1473"/>
      <c r="P14" s="1471"/>
      <c r="Q14" s="1471"/>
    </row>
    <row r="15" spans="1:17">
      <c r="E15" s="1574"/>
    </row>
    <row r="16" spans="1:17">
      <c r="H16" s="1586"/>
    </row>
  </sheetData>
  <phoneticPr fontId="375" type="noConversion"/>
  <conditionalFormatting sqref="B14:B1048576 B1:B3">
    <cfRule type="duplicateValues" dxfId="88"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 workbookViewId="0">
      <selection activeCell="P56" sqref="P56"/>
    </sheetView>
  </sheetViews>
  <sheetFormatPr defaultColWidth="9" defaultRowHeight="14.5"/>
  <cols>
    <col min="1" max="6" width="15.1796875" customWidth="1"/>
  </cols>
  <sheetData>
    <row r="1" spans="1:19" ht="15.5">
      <c r="A1" s="1861" t="s">
        <v>64</v>
      </c>
      <c r="B1" s="1862"/>
      <c r="C1" s="1862"/>
      <c r="D1" s="1862"/>
      <c r="E1" s="1862"/>
      <c r="F1" s="1862"/>
      <c r="G1" s="1862"/>
      <c r="H1" s="1862"/>
      <c r="I1" s="1862"/>
      <c r="J1" s="1862"/>
      <c r="K1" s="1862"/>
      <c r="L1" s="1862"/>
      <c r="M1" s="1862"/>
      <c r="N1" s="1862"/>
      <c r="O1" s="1862"/>
      <c r="P1" s="1862"/>
      <c r="Q1" s="1862"/>
      <c r="R1" s="1862"/>
      <c r="S1" s="1863"/>
    </row>
    <row r="2" spans="1:19" ht="15.5">
      <c r="A2" s="1864" t="s">
        <v>65</v>
      </c>
      <c r="B2" s="1865"/>
      <c r="C2" s="1865"/>
      <c r="D2" s="1865"/>
      <c r="E2" s="1865"/>
      <c r="F2" s="1865"/>
      <c r="G2" s="1865"/>
      <c r="H2" s="1865"/>
      <c r="I2" s="1865"/>
      <c r="J2" s="1865"/>
      <c r="K2" s="1865"/>
      <c r="L2" s="1865"/>
      <c r="M2" s="1865"/>
      <c r="N2" s="1865"/>
      <c r="O2" s="1865"/>
      <c r="P2" s="1865"/>
      <c r="Q2" s="1865"/>
      <c r="R2" s="1865"/>
      <c r="S2" s="1866"/>
    </row>
    <row r="3" spans="1:19" ht="15.5">
      <c r="A3" s="1864" t="s">
        <v>66</v>
      </c>
      <c r="B3" s="1865"/>
      <c r="C3" s="1865"/>
      <c r="D3" s="1865"/>
      <c r="E3" s="1865"/>
      <c r="F3" s="1865"/>
      <c r="G3" s="1865"/>
      <c r="H3" s="1865"/>
      <c r="I3" s="1865"/>
      <c r="J3" s="1865"/>
      <c r="K3" s="1865"/>
      <c r="L3" s="1865"/>
      <c r="M3" s="1865"/>
      <c r="N3" s="1865"/>
      <c r="O3" s="1865"/>
      <c r="P3" s="1865"/>
      <c r="Q3" s="1865"/>
      <c r="R3" s="1865"/>
      <c r="S3" s="1866"/>
    </row>
    <row r="4" spans="1:19" ht="18.5">
      <c r="A4" s="2029" t="s">
        <v>92</v>
      </c>
      <c r="B4" s="2030"/>
      <c r="C4" s="2030"/>
      <c r="D4" s="2030"/>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2031" t="s">
        <v>188</v>
      </c>
      <c r="B79" s="2031"/>
      <c r="C79" s="2031"/>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2108" t="s">
        <v>1488</v>
      </c>
      <c r="B1" s="2109"/>
      <c r="C1" s="2109"/>
      <c r="D1" s="2109"/>
      <c r="E1" s="2109"/>
      <c r="F1" s="2109"/>
      <c r="G1" s="2109"/>
      <c r="H1" s="2109"/>
      <c r="I1" s="2109"/>
      <c r="J1" s="2109"/>
      <c r="K1" s="2109"/>
      <c r="L1" s="2109"/>
      <c r="M1" s="2109"/>
      <c r="N1" s="2109"/>
      <c r="O1" s="2109"/>
      <c r="P1" s="2109"/>
      <c r="Q1" s="2109"/>
      <c r="R1" s="2109"/>
      <c r="S1" s="2109"/>
      <c r="T1" s="2109"/>
      <c r="U1" s="2109"/>
      <c r="V1" s="2109"/>
      <c r="W1" s="2109"/>
      <c r="X1" s="2109"/>
      <c r="Y1" s="2109"/>
      <c r="Z1" s="1786"/>
      <c r="AA1" s="1786"/>
      <c r="AB1" s="1786"/>
      <c r="AC1" s="1786"/>
      <c r="AD1" s="1786"/>
      <c r="AE1" s="439"/>
      <c r="AF1" s="439"/>
      <c r="AG1" s="439"/>
    </row>
    <row r="2" spans="1:41" ht="48.5" customHeight="1" thickBot="1">
      <c r="A2" s="2110" t="s">
        <v>1149</v>
      </c>
      <c r="B2" s="2111"/>
      <c r="C2" s="2111"/>
      <c r="D2" s="2111"/>
      <c r="E2" s="2111"/>
      <c r="F2" s="2111"/>
      <c r="G2" s="2111"/>
      <c r="H2" s="2111"/>
      <c r="I2" s="2111"/>
      <c r="J2" s="2111"/>
      <c r="K2" s="2111"/>
      <c r="L2" s="2111"/>
      <c r="M2" s="2111"/>
      <c r="N2" s="2111"/>
      <c r="O2" s="2111"/>
      <c r="P2" s="2111"/>
      <c r="Q2" s="2111"/>
      <c r="R2" s="2111"/>
      <c r="S2" s="2111"/>
      <c r="T2" s="2111"/>
      <c r="U2" s="2111"/>
      <c r="V2" s="2111"/>
      <c r="W2" s="2111"/>
      <c r="X2" s="2111"/>
      <c r="Y2" s="2111"/>
      <c r="Z2" s="2112" t="s">
        <v>1489</v>
      </c>
      <c r="AA2" s="2112"/>
      <c r="AB2" s="2112">
        <f ca="1">NOW()-1</f>
        <v>46113.495651851852</v>
      </c>
      <c r="AC2" s="2112"/>
      <c r="AD2" s="2112"/>
    </row>
    <row r="3" spans="1:41" ht="14.5">
      <c r="A3" s="2113" t="s">
        <v>1150</v>
      </c>
      <c r="B3" s="2114"/>
      <c r="C3" s="2114"/>
      <c r="D3" s="2114"/>
      <c r="E3" s="2114"/>
      <c r="F3" s="2114"/>
      <c r="G3" s="2114"/>
      <c r="H3" s="2114"/>
      <c r="I3" s="2114"/>
      <c r="J3" s="2114"/>
      <c r="K3" s="2114"/>
      <c r="L3" s="2114"/>
      <c r="M3" s="2114"/>
      <c r="N3" s="2114"/>
      <c r="O3" s="2114"/>
      <c r="P3" s="2115"/>
      <c r="Q3" s="635"/>
      <c r="R3" s="635"/>
      <c r="S3" s="2118"/>
      <c r="T3" s="2118"/>
      <c r="U3" s="2118"/>
      <c r="V3" s="636"/>
      <c r="W3" s="2119"/>
      <c r="X3" s="2119"/>
      <c r="Y3" s="2119"/>
      <c r="Z3" s="2120"/>
      <c r="AA3" s="636"/>
      <c r="AB3" s="636"/>
      <c r="AC3" s="637"/>
      <c r="AD3" s="637"/>
    </row>
    <row r="4" spans="1:41" ht="24.5">
      <c r="A4" s="2116"/>
      <c r="B4" s="2093"/>
      <c r="C4" s="2093"/>
      <c r="D4" s="2093"/>
      <c r="E4" s="2093"/>
      <c r="F4" s="2093"/>
      <c r="G4" s="2093"/>
      <c r="H4" s="2093"/>
      <c r="I4" s="2093"/>
      <c r="J4" s="2093"/>
      <c r="K4" s="2093"/>
      <c r="L4" s="2093"/>
      <c r="M4" s="2093"/>
      <c r="N4" s="2093"/>
      <c r="O4" s="2093"/>
      <c r="P4" s="2117"/>
      <c r="Q4" s="635"/>
      <c r="R4" s="635"/>
      <c r="S4" s="2121" t="s">
        <v>1151</v>
      </c>
      <c r="T4" s="2121"/>
      <c r="U4" s="2121"/>
      <c r="V4" s="638"/>
      <c r="W4" s="2122" t="s">
        <v>1152</v>
      </c>
      <c r="X4" s="2122"/>
      <c r="Y4" s="2122"/>
      <c r="Z4" s="2122"/>
      <c r="AA4" s="638"/>
      <c r="AB4" s="638"/>
      <c r="AC4" s="638"/>
      <c r="AD4" s="638"/>
    </row>
    <row r="5" spans="1:41" ht="30.5">
      <c r="A5" s="2088" t="s">
        <v>998</v>
      </c>
      <c r="B5" s="2089"/>
      <c r="C5" s="2089" t="s">
        <v>13</v>
      </c>
      <c r="D5" s="2089"/>
      <c r="E5" s="2089"/>
      <c r="F5" s="2089" t="s">
        <v>1153</v>
      </c>
      <c r="G5" s="2089"/>
      <c r="H5" s="2089" t="s">
        <v>1154</v>
      </c>
      <c r="I5" s="2089"/>
      <c r="J5" s="2089"/>
      <c r="K5" s="2089" t="s">
        <v>1490</v>
      </c>
      <c r="L5" s="2089"/>
      <c r="M5" s="2089"/>
      <c r="N5" s="2089" t="s">
        <v>843</v>
      </c>
      <c r="O5" s="2089"/>
      <c r="P5" s="2107"/>
      <c r="Q5" s="635"/>
      <c r="R5" s="635"/>
      <c r="S5" s="640"/>
      <c r="T5" s="638"/>
      <c r="U5" s="638"/>
      <c r="V5" s="638"/>
      <c r="W5" s="638"/>
      <c r="X5" s="638"/>
      <c r="Y5" s="638"/>
      <c r="Z5" s="638"/>
      <c r="AA5" s="2106" t="s">
        <v>50</v>
      </c>
      <c r="AB5" s="2106"/>
      <c r="AC5" s="2106"/>
      <c r="AD5" s="641"/>
    </row>
    <row r="6" spans="1:41" ht="17">
      <c r="A6" s="2088"/>
      <c r="B6" s="2089"/>
      <c r="C6" s="2089"/>
      <c r="D6" s="2089"/>
      <c r="E6" s="2089"/>
      <c r="F6" s="2089"/>
      <c r="G6" s="2089"/>
      <c r="H6" s="2089"/>
      <c r="I6" s="2089"/>
      <c r="J6" s="2089"/>
      <c r="K6" s="2089"/>
      <c r="L6" s="2089"/>
      <c r="M6" s="2089"/>
      <c r="N6" s="2089"/>
      <c r="O6" s="2089"/>
      <c r="P6" s="2107"/>
      <c r="Q6" s="635"/>
      <c r="R6" s="635"/>
      <c r="S6" s="640"/>
      <c r="T6" s="638"/>
      <c r="U6" s="638"/>
      <c r="V6" s="638"/>
      <c r="W6" s="638"/>
      <c r="X6" s="638"/>
      <c r="Y6" s="638"/>
      <c r="Z6" s="638"/>
      <c r="AA6" s="642"/>
      <c r="AB6" s="642"/>
      <c r="AC6" s="642"/>
      <c r="AD6" s="642"/>
    </row>
    <row r="7" spans="1:41" ht="40" customHeight="1">
      <c r="A7" s="2088">
        <v>1</v>
      </c>
      <c r="B7" s="2089"/>
      <c r="C7" s="2093" t="s">
        <v>1156</v>
      </c>
      <c r="D7" s="2093"/>
      <c r="E7" s="2093"/>
      <c r="F7" s="2089" t="s">
        <v>1051</v>
      </c>
      <c r="G7" s="2089"/>
      <c r="H7" s="2091">
        <v>188.44399999999999</v>
      </c>
      <c r="I7" s="2091"/>
      <c r="J7" s="2091"/>
      <c r="K7" s="2103">
        <v>188.44399999999999</v>
      </c>
      <c r="L7" s="2104"/>
      <c r="M7" s="2105"/>
      <c r="N7" s="2091">
        <f t="shared" ref="N7:N14" si="0">H7-K7</f>
        <v>0</v>
      </c>
      <c r="O7" s="2091"/>
      <c r="P7" s="2092"/>
      <c r="Q7" s="635"/>
      <c r="R7" s="635"/>
      <c r="S7" s="640"/>
      <c r="T7" s="638"/>
      <c r="U7" s="638"/>
      <c r="V7" s="638"/>
      <c r="W7" s="638"/>
      <c r="X7" s="638"/>
      <c r="Y7" s="638"/>
      <c r="Z7" s="638"/>
      <c r="AA7" s="642"/>
      <c r="AB7" s="642"/>
      <c r="AC7" s="642"/>
      <c r="AD7" s="642"/>
    </row>
    <row r="8" spans="1:41" ht="40" customHeight="1">
      <c r="A8" s="2088">
        <f t="shared" ref="A8:A16" si="1">A7+1</f>
        <v>2</v>
      </c>
      <c r="B8" s="2089"/>
      <c r="C8" s="2093" t="s">
        <v>1157</v>
      </c>
      <c r="D8" s="2093"/>
      <c r="E8" s="2093"/>
      <c r="F8" s="2089" t="s">
        <v>1051</v>
      </c>
      <c r="G8" s="2089"/>
      <c r="H8" s="2091">
        <v>188.44399999999999</v>
      </c>
      <c r="I8" s="2091"/>
      <c r="J8" s="2091"/>
      <c r="K8" s="2091">
        <v>178.07499999999999</v>
      </c>
      <c r="L8" s="2091"/>
      <c r="M8" s="2091"/>
      <c r="N8" s="2091">
        <f t="shared" si="0"/>
        <v>10.369</v>
      </c>
      <c r="O8" s="2091"/>
      <c r="P8" s="2092"/>
      <c r="Q8" s="635"/>
      <c r="R8" s="635"/>
      <c r="S8" s="635"/>
      <c r="T8" s="637"/>
      <c r="U8" s="637"/>
      <c r="V8" s="637"/>
      <c r="W8" s="637"/>
      <c r="X8" s="637"/>
      <c r="Y8" s="637"/>
      <c r="Z8" s="637"/>
      <c r="AA8" s="643"/>
      <c r="AB8" s="643"/>
      <c r="AC8" s="643"/>
      <c r="AD8" s="643"/>
    </row>
    <row r="9" spans="1:41" ht="40" customHeight="1">
      <c r="A9" s="2088">
        <f t="shared" si="1"/>
        <v>3</v>
      </c>
      <c r="B9" s="2089"/>
      <c r="C9" s="2093" t="s">
        <v>1491</v>
      </c>
      <c r="D9" s="2093"/>
      <c r="E9" s="2093"/>
      <c r="F9" s="2089" t="s">
        <v>1051</v>
      </c>
      <c r="G9" s="2089"/>
      <c r="H9" s="2091">
        <v>188.44399999999999</v>
      </c>
      <c r="I9" s="2091"/>
      <c r="J9" s="2091"/>
      <c r="K9" s="2103">
        <v>178.07499999999999</v>
      </c>
      <c r="L9" s="2104"/>
      <c r="M9" s="2105"/>
      <c r="N9" s="2091">
        <f t="shared" si="0"/>
        <v>10.369</v>
      </c>
      <c r="O9" s="2091"/>
      <c r="P9" s="2092"/>
      <c r="Q9" s="635"/>
      <c r="R9" s="635"/>
      <c r="S9" s="635"/>
      <c r="T9" s="637"/>
      <c r="U9" s="637"/>
      <c r="V9" s="637"/>
      <c r="W9" s="637"/>
      <c r="X9" s="637"/>
      <c r="Y9" s="637"/>
      <c r="Z9" s="637"/>
      <c r="AA9" s="643"/>
      <c r="AB9" s="643"/>
      <c r="AC9" s="643"/>
      <c r="AD9" s="643"/>
    </row>
    <row r="10" spans="1:41" ht="40" customHeight="1">
      <c r="A10" s="2088">
        <f t="shared" si="1"/>
        <v>4</v>
      </c>
      <c r="B10" s="2089"/>
      <c r="C10" s="2093" t="s">
        <v>1158</v>
      </c>
      <c r="D10" s="2093"/>
      <c r="E10" s="2093"/>
      <c r="F10" s="2094" t="s">
        <v>1159</v>
      </c>
      <c r="G10" s="2095"/>
      <c r="H10" s="2096">
        <v>73</v>
      </c>
      <c r="I10" s="2097"/>
      <c r="J10" s="2098"/>
      <c r="K10" s="2096">
        <v>73</v>
      </c>
      <c r="L10" s="2097"/>
      <c r="M10" s="2098"/>
      <c r="N10" s="2100">
        <f t="shared" si="0"/>
        <v>0</v>
      </c>
      <c r="O10" s="2100"/>
      <c r="P10" s="2101"/>
      <c r="Q10" s="635"/>
      <c r="R10" s="635"/>
      <c r="S10" s="635"/>
      <c r="T10" s="637"/>
      <c r="U10" s="637"/>
      <c r="V10" s="637"/>
      <c r="W10" s="637"/>
      <c r="X10" s="637"/>
      <c r="Y10" s="637"/>
      <c r="Z10" s="637"/>
      <c r="AA10" s="643"/>
      <c r="AB10" s="643"/>
      <c r="AC10" s="643"/>
      <c r="AD10" s="643"/>
    </row>
    <row r="11" spans="1:41" ht="40" customHeight="1">
      <c r="A11" s="2088">
        <f t="shared" si="1"/>
        <v>5</v>
      </c>
      <c r="B11" s="2089"/>
      <c r="C11" s="2093" t="s">
        <v>290</v>
      </c>
      <c r="D11" s="2093"/>
      <c r="E11" s="2093"/>
      <c r="F11" s="2094" t="s">
        <v>1159</v>
      </c>
      <c r="G11" s="2095"/>
      <c r="H11" s="2096">
        <v>512</v>
      </c>
      <c r="I11" s="2097"/>
      <c r="J11" s="2098"/>
      <c r="K11" s="2099">
        <v>208</v>
      </c>
      <c r="L11" s="2099"/>
      <c r="M11" s="2099"/>
      <c r="N11" s="2100">
        <f t="shared" si="0"/>
        <v>304</v>
      </c>
      <c r="O11" s="2100"/>
      <c r="P11" s="2101"/>
      <c r="Q11" s="635"/>
      <c r="R11" s="635"/>
      <c r="S11" s="637"/>
      <c r="T11" s="637"/>
      <c r="U11" s="637"/>
      <c r="V11" s="637"/>
      <c r="W11" s="637"/>
      <c r="X11" s="637"/>
      <c r="Y11" s="637"/>
      <c r="Z11" s="637"/>
      <c r="AA11" s="644" t="s">
        <v>1160</v>
      </c>
      <c r="AB11" s="645"/>
      <c r="AC11" s="643"/>
      <c r="AD11" s="643"/>
    </row>
    <row r="12" spans="1:41" ht="40" customHeight="1">
      <c r="A12" s="2088">
        <f t="shared" si="1"/>
        <v>6</v>
      </c>
      <c r="B12" s="2089"/>
      <c r="C12" s="2093" t="s">
        <v>291</v>
      </c>
      <c r="D12" s="2093"/>
      <c r="E12" s="2093"/>
      <c r="F12" s="2094" t="s">
        <v>1161</v>
      </c>
      <c r="G12" s="2095"/>
      <c r="H12" s="2096">
        <v>514</v>
      </c>
      <c r="I12" s="2097"/>
      <c r="J12" s="2098"/>
      <c r="K12" s="2099">
        <v>190</v>
      </c>
      <c r="L12" s="2099"/>
      <c r="M12" s="2099"/>
      <c r="N12" s="2100">
        <f t="shared" si="0"/>
        <v>324</v>
      </c>
      <c r="O12" s="2100"/>
      <c r="P12" s="2101"/>
      <c r="Q12" s="635"/>
      <c r="R12" s="646"/>
      <c r="S12" s="647" t="s">
        <v>1162</v>
      </c>
      <c r="T12" s="639"/>
      <c r="U12" s="637"/>
      <c r="V12" s="1748" t="s">
        <v>205</v>
      </c>
      <c r="W12" s="1748"/>
      <c r="X12" s="1748"/>
      <c r="Y12" s="637"/>
      <c r="Z12" s="637"/>
      <c r="AA12" s="643"/>
      <c r="AB12" s="648"/>
      <c r="AC12" s="644" t="s">
        <v>1492</v>
      </c>
      <c r="AD12" s="645"/>
    </row>
    <row r="13" spans="1:41" ht="40" customHeight="1">
      <c r="A13" s="2088">
        <f t="shared" si="1"/>
        <v>7</v>
      </c>
      <c r="B13" s="2089"/>
      <c r="C13" s="2093" t="s">
        <v>1164</v>
      </c>
      <c r="D13" s="2093"/>
      <c r="E13" s="2093"/>
      <c r="F13" s="2094" t="s">
        <v>1159</v>
      </c>
      <c r="G13" s="2095"/>
      <c r="H13" s="2096">
        <v>512</v>
      </c>
      <c r="I13" s="2097"/>
      <c r="J13" s="2098"/>
      <c r="K13" s="2099">
        <v>75</v>
      </c>
      <c r="L13" s="2099"/>
      <c r="M13" s="2099"/>
      <c r="N13" s="2100">
        <f t="shared" si="0"/>
        <v>437</v>
      </c>
      <c r="O13" s="2100"/>
      <c r="P13" s="2101"/>
      <c r="Q13" s="635"/>
      <c r="R13" s="646"/>
      <c r="S13" s="639" t="s">
        <v>291</v>
      </c>
      <c r="T13" s="639"/>
      <c r="U13" s="637"/>
      <c r="V13" s="2102"/>
      <c r="W13" s="2102"/>
      <c r="X13" s="2102"/>
      <c r="Y13" s="637"/>
      <c r="Z13" s="637"/>
      <c r="AA13" s="649"/>
      <c r="AB13" s="643"/>
      <c r="AC13" s="643"/>
      <c r="AD13" s="643"/>
    </row>
    <row r="14" spans="1:41" ht="40" customHeight="1">
      <c r="A14" s="2088">
        <f t="shared" si="1"/>
        <v>8</v>
      </c>
      <c r="B14" s="2089"/>
      <c r="C14" s="2093" t="s">
        <v>503</v>
      </c>
      <c r="D14" s="2093"/>
      <c r="E14" s="2093"/>
      <c r="F14" s="2094" t="s">
        <v>1161</v>
      </c>
      <c r="G14" s="2095"/>
      <c r="H14" s="2096">
        <v>512</v>
      </c>
      <c r="I14" s="2097"/>
      <c r="J14" s="2098"/>
      <c r="K14" s="2099"/>
      <c r="L14" s="2099"/>
      <c r="M14" s="2099"/>
      <c r="N14" s="2100">
        <f t="shared" si="0"/>
        <v>512</v>
      </c>
      <c r="O14" s="2100"/>
      <c r="P14" s="2101"/>
      <c r="Q14" s="635"/>
      <c r="R14" s="635"/>
      <c r="S14" s="635"/>
      <c r="T14" s="637"/>
      <c r="U14" s="637"/>
      <c r="V14" s="637"/>
      <c r="W14" s="637"/>
      <c r="X14" s="637"/>
      <c r="Y14" s="637"/>
      <c r="Z14" s="637"/>
      <c r="AA14" s="643"/>
      <c r="AB14" s="643"/>
      <c r="AC14" s="643"/>
      <c r="AD14" s="643"/>
    </row>
    <row r="15" spans="1:41" ht="40" customHeight="1">
      <c r="A15" s="2088">
        <f t="shared" si="1"/>
        <v>9</v>
      </c>
      <c r="B15" s="2089"/>
      <c r="C15" s="2090" t="s">
        <v>1493</v>
      </c>
      <c r="D15" s="2090"/>
      <c r="E15" s="2090"/>
      <c r="F15" s="2089" t="s">
        <v>1051</v>
      </c>
      <c r="G15" s="2089"/>
      <c r="H15" s="2091">
        <v>188.44399999999999</v>
      </c>
      <c r="I15" s="2091"/>
      <c r="J15" s="2091"/>
      <c r="K15" s="2089"/>
      <c r="L15" s="2089"/>
      <c r="M15" s="2089"/>
      <c r="N15" s="2091">
        <v>188.44399999999999</v>
      </c>
      <c r="O15" s="2091"/>
      <c r="P15" s="2092"/>
      <c r="Q15" s="635"/>
      <c r="R15" s="635"/>
      <c r="S15" s="2087" t="s">
        <v>1494</v>
      </c>
      <c r="T15" s="2087"/>
      <c r="U15" s="637"/>
      <c r="V15" s="637"/>
      <c r="W15" s="638"/>
      <c r="X15" s="647" t="s">
        <v>1166</v>
      </c>
      <c r="Y15" s="638"/>
      <c r="Z15" s="638"/>
      <c r="AA15" s="638"/>
      <c r="AB15" s="638"/>
      <c r="AC15" s="638"/>
      <c r="AD15" s="638"/>
      <c r="AO15" s="650"/>
    </row>
    <row r="16" spans="1:41" ht="40" customHeight="1">
      <c r="A16" s="2088">
        <f t="shared" si="1"/>
        <v>10</v>
      </c>
      <c r="B16" s="2089"/>
      <c r="C16" s="2090" t="s">
        <v>1495</v>
      </c>
      <c r="D16" s="2090"/>
      <c r="E16" s="2090"/>
      <c r="F16" s="2089" t="s">
        <v>1051</v>
      </c>
      <c r="G16" s="2089"/>
      <c r="H16" s="2091">
        <v>188.44399999999999</v>
      </c>
      <c r="I16" s="2091"/>
      <c r="J16" s="2091"/>
      <c r="K16" s="2089"/>
      <c r="L16" s="2089"/>
      <c r="M16" s="2089"/>
      <c r="N16" s="2091">
        <v>188.44399999999999</v>
      </c>
      <c r="O16" s="2091"/>
      <c r="P16" s="2092"/>
      <c r="Q16" s="651"/>
      <c r="R16" s="651"/>
      <c r="S16" s="651"/>
      <c r="T16" s="652"/>
      <c r="U16" s="652"/>
      <c r="V16" s="652"/>
      <c r="W16" s="653"/>
      <c r="X16" s="653"/>
      <c r="Y16" s="653"/>
      <c r="Z16" s="654" t="s">
        <v>1496</v>
      </c>
      <c r="AA16" s="655" t="s">
        <v>1497</v>
      </c>
      <c r="AB16" s="2083" t="s">
        <v>1498</v>
      </c>
      <c r="AC16" s="2083"/>
      <c r="AD16" s="2083"/>
    </row>
    <row r="17" spans="1:41" ht="67" customHeight="1">
      <c r="A17" s="2084" t="s">
        <v>1499</v>
      </c>
      <c r="B17" s="2085"/>
      <c r="C17" s="657"/>
      <c r="D17" s="656" t="s">
        <v>506</v>
      </c>
      <c r="E17" s="657"/>
      <c r="F17" s="2086" t="s">
        <v>1500</v>
      </c>
      <c r="G17" s="2086"/>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9" customHeight="1">
      <c r="A23" s="2079" t="s">
        <v>1692</v>
      </c>
      <c r="B23" s="2074"/>
      <c r="C23" s="2074"/>
      <c r="D23" s="2074"/>
      <c r="E23" s="2074"/>
      <c r="F23" s="2074"/>
      <c r="G23" s="2074"/>
      <c r="H23" s="2074"/>
      <c r="I23" s="2074"/>
      <c r="J23" s="2074"/>
      <c r="K23" s="2074"/>
      <c r="L23" s="2074"/>
      <c r="M23" s="2074"/>
      <c r="N23" s="2074"/>
      <c r="O23" s="2074"/>
      <c r="P23" s="2074"/>
      <c r="Q23" s="2074"/>
      <c r="R23" s="2074"/>
      <c r="S23" s="2074"/>
      <c r="T23" s="2074"/>
      <c r="U23" s="2074"/>
      <c r="V23" s="2074"/>
      <c r="W23" s="2074"/>
      <c r="X23" s="2074"/>
      <c r="Y23" s="2074"/>
      <c r="Z23" s="2074"/>
      <c r="AA23" s="2074"/>
      <c r="AB23" s="2074"/>
      <c r="AC23" s="2074"/>
      <c r="AD23" s="2074"/>
      <c r="AE23" s="2074"/>
      <c r="AF23" s="2074"/>
      <c r="AG23" s="2074"/>
      <c r="AH23" s="2074"/>
      <c r="AI23" s="856"/>
      <c r="AJ23" s="856"/>
      <c r="AK23" s="856"/>
      <c r="AL23" s="856"/>
      <c r="AM23" s="844"/>
      <c r="AN23" s="844"/>
      <c r="AO23" s="844"/>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079" t="s">
        <v>1692</v>
      </c>
      <c r="B30" s="2074"/>
      <c r="C30" s="2074"/>
      <c r="D30" s="2074"/>
      <c r="E30" s="2074"/>
      <c r="F30" s="2074"/>
      <c r="G30" s="2074"/>
      <c r="H30" s="2074"/>
      <c r="I30" s="2074"/>
      <c r="J30" s="2074"/>
      <c r="K30" s="2074"/>
      <c r="L30" s="2074"/>
      <c r="M30" s="2074"/>
      <c r="N30" s="2074"/>
      <c r="O30" s="2074"/>
      <c r="P30" s="2074"/>
      <c r="Q30" s="2074"/>
      <c r="R30" s="2074"/>
      <c r="S30" s="2074"/>
      <c r="T30" s="2074"/>
      <c r="U30" s="2074"/>
      <c r="V30" s="2074"/>
      <c r="W30" s="2074"/>
      <c r="X30" s="2074"/>
      <c r="Y30" s="2074"/>
      <c r="Z30" s="2074"/>
      <c r="AA30" s="2074"/>
      <c r="AB30" s="2074"/>
      <c r="AC30" s="2074"/>
      <c r="AD30" s="2074"/>
      <c r="AE30" s="2074"/>
      <c r="AF30" s="2074"/>
      <c r="AG30" s="2074"/>
      <c r="AH30" s="2074"/>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2059" t="s">
        <v>1693</v>
      </c>
      <c r="B37" s="2049"/>
      <c r="C37" s="2049"/>
      <c r="D37" s="2049"/>
      <c r="E37" s="2049"/>
      <c r="F37" s="2049"/>
      <c r="G37" s="2049"/>
      <c r="H37" s="2049"/>
      <c r="I37" s="2049"/>
      <c r="J37" s="2049"/>
      <c r="K37" s="2049"/>
      <c r="L37" s="2049"/>
      <c r="M37" s="2049"/>
      <c r="N37" s="2049"/>
      <c r="O37" s="2049"/>
      <c r="P37" s="2049"/>
      <c r="Q37" s="2049"/>
      <c r="R37" s="2049"/>
      <c r="S37" s="2049"/>
      <c r="T37" s="2049"/>
      <c r="U37" s="2049"/>
      <c r="V37" s="2049"/>
      <c r="W37" s="2049"/>
      <c r="X37" s="2049"/>
      <c r="Y37" s="2049"/>
      <c r="Z37" s="2049"/>
      <c r="AA37" s="2049"/>
      <c r="AB37" s="2049"/>
      <c r="AC37" s="2049"/>
      <c r="AD37" s="2049"/>
      <c r="AE37" s="2049"/>
      <c r="AF37" s="2049"/>
      <c r="AG37" s="2049"/>
      <c r="AH37" s="2049"/>
      <c r="AI37" s="856"/>
      <c r="AJ37" s="856"/>
      <c r="AK37" s="856"/>
      <c r="AL37" s="856"/>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2062" t="s">
        <v>1502</v>
      </c>
      <c r="B44" s="2052"/>
      <c r="C44" s="2052"/>
      <c r="D44" s="2052"/>
      <c r="E44" s="2052"/>
      <c r="F44" s="2052"/>
      <c r="G44" s="2052"/>
      <c r="H44" s="2052"/>
      <c r="I44" s="2052"/>
      <c r="J44" s="2052"/>
      <c r="K44" s="2052"/>
      <c r="L44" s="2052"/>
      <c r="M44" s="2052"/>
      <c r="N44" s="2052"/>
      <c r="O44" s="2052"/>
      <c r="P44" s="2052"/>
      <c r="Q44" s="2052"/>
      <c r="R44" s="2052"/>
      <c r="S44" s="2052"/>
      <c r="T44" s="2052"/>
      <c r="U44" s="2052"/>
      <c r="V44" s="2052"/>
      <c r="W44" s="2052"/>
      <c r="X44" s="2052"/>
      <c r="Y44" s="2052"/>
      <c r="Z44" s="2052"/>
      <c r="AA44" s="2052"/>
      <c r="AB44" s="2052"/>
      <c r="AC44" s="2052"/>
      <c r="AD44" s="2052"/>
      <c r="AE44" s="2052"/>
      <c r="AF44" s="2052"/>
      <c r="AG44" s="2052"/>
      <c r="AH44" s="2052"/>
      <c r="AI44" s="853"/>
      <c r="AJ44" s="853"/>
      <c r="AK44" s="853"/>
      <c r="AL44" s="853"/>
    </row>
    <row r="45" spans="1:41" ht="67" customHeight="1">
      <c r="A45" s="453"/>
      <c r="B45" s="658" t="s">
        <v>1210</v>
      </c>
      <c r="C45" s="657"/>
      <c r="D45" s="658" t="s">
        <v>1211</v>
      </c>
      <c r="E45" s="657"/>
      <c r="F45" s="658" t="s">
        <v>1212</v>
      </c>
      <c r="G45" s="657"/>
      <c r="H45" s="658" t="s">
        <v>1213</v>
      </c>
      <c r="I45" s="657"/>
      <c r="J45" s="658" t="s">
        <v>1214</v>
      </c>
      <c r="K45" s="657"/>
      <c r="L45" s="2082" t="s">
        <v>1215</v>
      </c>
      <c r="M45" s="2082"/>
      <c r="N45" s="2082" t="s">
        <v>1216</v>
      </c>
      <c r="O45" s="2082"/>
      <c r="P45" s="2082" t="s">
        <v>1217</v>
      </c>
      <c r="Q45" s="2082"/>
      <c r="R45" s="2082" t="s">
        <v>1218</v>
      </c>
      <c r="S45" s="2082"/>
      <c r="T45" s="2082" t="s">
        <v>1219</v>
      </c>
      <c r="U45" s="2082"/>
      <c r="V45" s="2082" t="s">
        <v>559</v>
      </c>
      <c r="W45" s="2082"/>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2059" t="s">
        <v>1502</v>
      </c>
      <c r="B52" s="2049"/>
      <c r="C52" s="2049"/>
      <c r="D52" s="2049"/>
      <c r="E52" s="2049"/>
      <c r="F52" s="2049"/>
      <c r="G52" s="2049"/>
      <c r="H52" s="2049"/>
      <c r="I52" s="2049"/>
      <c r="J52" s="2049"/>
      <c r="K52" s="2049"/>
      <c r="L52" s="2049"/>
      <c r="M52" s="2049"/>
      <c r="N52" s="2049"/>
      <c r="O52" s="2049"/>
      <c r="P52" s="2049"/>
      <c r="Q52" s="2049"/>
      <c r="R52" s="2049"/>
      <c r="S52" s="2049"/>
      <c r="T52" s="2049"/>
      <c r="U52" s="2049"/>
      <c r="V52" s="2049"/>
      <c r="W52" s="2049"/>
      <c r="X52" s="2049"/>
      <c r="Y52" s="2049"/>
      <c r="Z52" s="2049"/>
      <c r="AA52" s="2049"/>
      <c r="AB52" s="2049"/>
      <c r="AC52" s="2049"/>
      <c r="AD52" s="2049"/>
      <c r="AE52" s="2049"/>
      <c r="AF52" s="2049"/>
      <c r="AG52" s="2049"/>
      <c r="AH52" s="2049"/>
      <c r="AI52" s="853"/>
      <c r="AJ52" s="853"/>
      <c r="AK52" s="853"/>
      <c r="AL52" s="853"/>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2048" t="s">
        <v>570</v>
      </c>
      <c r="O54" s="2048"/>
      <c r="P54" s="658" t="s">
        <v>1228</v>
      </c>
      <c r="Q54" s="657"/>
      <c r="R54" s="658" t="s">
        <v>1229</v>
      </c>
      <c r="S54" s="657"/>
      <c r="T54" s="658" t="s">
        <v>1230</v>
      </c>
      <c r="U54" s="657"/>
      <c r="V54" s="2048" t="s">
        <v>575</v>
      </c>
      <c r="W54" s="2048"/>
      <c r="X54" s="658" t="s">
        <v>1231</v>
      </c>
      <c r="Y54" s="657"/>
      <c r="Z54" s="2048" t="s">
        <v>576</v>
      </c>
      <c r="AA54" s="2048"/>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080" t="s">
        <v>1503</v>
      </c>
      <c r="J60" s="2080"/>
      <c r="K60" s="681"/>
      <c r="L60" s="2081" t="s">
        <v>1504</v>
      </c>
      <c r="M60" s="2081"/>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5" customHeight="1">
      <c r="A61" s="2059" t="s">
        <v>1502</v>
      </c>
      <c r="B61" s="2049"/>
      <c r="C61" s="2049"/>
      <c r="D61" s="2049"/>
      <c r="E61" s="2049"/>
      <c r="F61" s="2049"/>
      <c r="G61" s="2049"/>
      <c r="H61" s="2049"/>
      <c r="I61" s="2049"/>
      <c r="J61" s="2049"/>
      <c r="K61" s="2049"/>
      <c r="L61" s="2049"/>
      <c r="M61" s="2049"/>
      <c r="N61" s="2049"/>
      <c r="O61" s="2049"/>
      <c r="P61" s="2049"/>
      <c r="Q61" s="2049"/>
      <c r="R61" s="2049"/>
      <c r="S61" s="2049"/>
      <c r="T61" s="2049"/>
      <c r="U61" s="2049"/>
      <c r="V61" s="2049"/>
      <c r="W61" s="2049"/>
      <c r="X61" s="2049"/>
      <c r="Y61" s="2049"/>
      <c r="Z61" s="2049"/>
      <c r="AA61" s="2049"/>
      <c r="AB61" s="2049"/>
      <c r="AC61" s="2049"/>
      <c r="AD61" s="2049"/>
      <c r="AE61" s="2049"/>
      <c r="AF61" s="2049"/>
      <c r="AG61" s="2049"/>
      <c r="AH61" s="2049"/>
      <c r="AI61" s="853"/>
      <c r="AJ61" s="853"/>
      <c r="AK61" s="853"/>
      <c r="AL61" s="853"/>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080" t="s">
        <v>1505</v>
      </c>
      <c r="N68" s="2080"/>
      <c r="O68" s="672"/>
      <c r="P68" s="672"/>
      <c r="Q68" s="672"/>
      <c r="R68" s="672"/>
      <c r="S68" s="672"/>
      <c r="T68" s="672"/>
      <c r="U68" s="672"/>
      <c r="V68" s="672"/>
      <c r="W68" s="672"/>
      <c r="X68" s="2081" t="s">
        <v>1506</v>
      </c>
      <c r="Y68" s="2081"/>
      <c r="Z68" s="672"/>
      <c r="AA68" s="672"/>
      <c r="AB68" s="672"/>
      <c r="AC68" s="676"/>
      <c r="AD68" s="694"/>
      <c r="AE68" s="697"/>
      <c r="AF68" s="697"/>
      <c r="AG68" s="697"/>
      <c r="AH68" s="694"/>
      <c r="AI68" s="694"/>
      <c r="AJ68" s="694"/>
      <c r="AK68" s="694"/>
      <c r="AL68" s="694"/>
    </row>
    <row r="69" spans="1:41" ht="41.5" customHeight="1">
      <c r="A69" s="2059" t="s">
        <v>1502</v>
      </c>
      <c r="B69" s="2049"/>
      <c r="C69" s="2049"/>
      <c r="D69" s="2049"/>
      <c r="E69" s="2049"/>
      <c r="F69" s="2049"/>
      <c r="G69" s="2049"/>
      <c r="H69" s="2049"/>
      <c r="I69" s="2049"/>
      <c r="J69" s="2049"/>
      <c r="K69" s="2049"/>
      <c r="L69" s="2049"/>
      <c r="M69" s="2049"/>
      <c r="N69" s="2049"/>
      <c r="O69" s="2049"/>
      <c r="P69" s="2049"/>
      <c r="Q69" s="2049"/>
      <c r="R69" s="2049"/>
      <c r="S69" s="2049"/>
      <c r="T69" s="2049"/>
      <c r="U69" s="2049"/>
      <c r="V69" s="2049"/>
      <c r="W69" s="2049"/>
      <c r="X69" s="2049"/>
      <c r="Y69" s="2049"/>
      <c r="Z69" s="2049"/>
      <c r="AA69" s="2049"/>
      <c r="AB69" s="2049"/>
      <c r="AC69" s="2049"/>
      <c r="AD69" s="2049"/>
      <c r="AE69" s="2049"/>
      <c r="AF69" s="2049"/>
      <c r="AG69" s="2049"/>
      <c r="AH69" s="2049"/>
      <c r="AI69" s="853"/>
      <c r="AJ69" s="853"/>
      <c r="AK69" s="853"/>
      <c r="AL69" s="853"/>
    </row>
    <row r="70" spans="1:41" ht="35.5" customHeight="1">
      <c r="A70" s="453"/>
      <c r="B70" s="658" t="s">
        <v>1242</v>
      </c>
      <c r="C70" s="657"/>
      <c r="D70" s="658" t="s">
        <v>1243</v>
      </c>
      <c r="E70" s="657"/>
      <c r="F70" s="658" t="s">
        <v>1244</v>
      </c>
      <c r="G70" s="657"/>
      <c r="H70" s="658" t="s">
        <v>602</v>
      </c>
      <c r="I70" s="657"/>
      <c r="J70" s="658" t="s">
        <v>1245</v>
      </c>
      <c r="K70" s="657"/>
      <c r="L70" s="658" t="s">
        <v>1246</v>
      </c>
      <c r="M70" s="657"/>
      <c r="N70" s="2048" t="s">
        <v>606</v>
      </c>
      <c r="O70" s="2048"/>
      <c r="P70" s="2048" t="s">
        <v>609</v>
      </c>
      <c r="Q70" s="2048"/>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059" t="s">
        <v>1502</v>
      </c>
      <c r="B77" s="2049"/>
      <c r="C77" s="2049"/>
      <c r="D77" s="2049"/>
      <c r="E77" s="2049"/>
      <c r="F77" s="2049"/>
      <c r="G77" s="2049"/>
      <c r="H77" s="2049"/>
      <c r="I77" s="2049"/>
      <c r="J77" s="2049"/>
      <c r="K77" s="2049"/>
      <c r="L77" s="2049"/>
      <c r="M77" s="2049"/>
      <c r="N77" s="2049"/>
      <c r="O77" s="2049"/>
      <c r="P77" s="2049"/>
      <c r="Q77" s="2049"/>
      <c r="R77" s="2049"/>
      <c r="S77" s="2049"/>
      <c r="T77" s="2049"/>
      <c r="U77" s="2049"/>
      <c r="V77" s="2049"/>
      <c r="W77" s="2049"/>
      <c r="X77" s="2074" t="s">
        <v>1563</v>
      </c>
      <c r="Y77" s="2074"/>
      <c r="Z77" s="2074"/>
      <c r="AA77" s="2074"/>
      <c r="AB77" s="2074"/>
      <c r="AC77" s="2074"/>
      <c r="AD77" s="2074"/>
      <c r="AE77" s="2074"/>
      <c r="AF77" s="2074"/>
      <c r="AG77" s="2074"/>
      <c r="AH77" s="2074"/>
      <c r="AI77" s="856"/>
      <c r="AJ77" s="856"/>
      <c r="AK77" s="856"/>
      <c r="AL77" s="856"/>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2048" t="s">
        <v>1621</v>
      </c>
      <c r="E79" s="2048"/>
      <c r="F79" s="2048" t="s">
        <v>1623</v>
      </c>
      <c r="G79" s="2048"/>
      <c r="H79" s="2048" t="s">
        <v>1624</v>
      </c>
      <c r="I79" s="2048"/>
      <c r="J79" s="2048" t="s">
        <v>1625</v>
      </c>
      <c r="K79" s="2048"/>
      <c r="L79" s="2048" t="s">
        <v>1252</v>
      </c>
      <c r="M79" s="2048"/>
      <c r="N79" s="2048" t="s">
        <v>1253</v>
      </c>
      <c r="O79" s="2048"/>
      <c r="P79" s="2048" t="s">
        <v>1255</v>
      </c>
      <c r="Q79" s="2048"/>
      <c r="R79" s="2048" t="s">
        <v>1256</v>
      </c>
      <c r="S79" s="2048"/>
      <c r="T79" s="2048" t="s">
        <v>1257</v>
      </c>
      <c r="U79" s="2048"/>
      <c r="V79" s="2048" t="s">
        <v>1258</v>
      </c>
      <c r="W79" s="2048"/>
      <c r="X79" s="2048" t="s">
        <v>623</v>
      </c>
      <c r="Y79" s="2048"/>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2079" t="s">
        <v>1562</v>
      </c>
      <c r="B85" s="2074"/>
      <c r="C85" s="2074"/>
      <c r="D85" s="2074"/>
      <c r="E85" s="2074"/>
      <c r="F85" s="2074"/>
      <c r="G85" s="2074"/>
      <c r="H85" s="2074"/>
      <c r="I85" s="2049" t="s">
        <v>1693</v>
      </c>
      <c r="J85" s="2049"/>
      <c r="K85" s="2049"/>
      <c r="L85" s="2049"/>
      <c r="M85" s="2049"/>
      <c r="N85" s="2049"/>
      <c r="O85" s="2049"/>
      <c r="P85" s="2049"/>
      <c r="Q85" s="2049"/>
      <c r="R85" s="2049"/>
      <c r="S85" s="2049"/>
      <c r="T85" s="2049"/>
      <c r="U85" s="2049"/>
      <c r="V85" s="2049"/>
      <c r="W85" s="2049"/>
      <c r="X85" s="2049"/>
      <c r="Y85" s="2049"/>
      <c r="Z85" s="2049"/>
      <c r="AA85" s="2049"/>
      <c r="AB85" s="2049"/>
      <c r="AC85" s="2049"/>
      <c r="AD85" s="2049"/>
      <c r="AE85" s="2049"/>
      <c r="AF85" s="2049"/>
      <c r="AG85" s="954"/>
      <c r="AH85" s="954"/>
      <c r="AI85" s="856"/>
      <c r="AJ85" s="856"/>
      <c r="AK85" s="856"/>
      <c r="AL85" s="856"/>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2059" t="s">
        <v>1694</v>
      </c>
      <c r="B93" s="2049"/>
      <c r="C93" s="2049"/>
      <c r="D93" s="2049"/>
      <c r="E93" s="2049"/>
      <c r="F93" s="2049"/>
      <c r="G93" s="2049"/>
      <c r="H93" s="2049"/>
      <c r="I93" s="2049"/>
      <c r="J93" s="2049"/>
      <c r="K93" s="2049"/>
      <c r="L93" s="2049"/>
      <c r="M93" s="2049"/>
      <c r="N93" s="2049"/>
      <c r="O93" s="2049"/>
      <c r="P93" s="2049"/>
      <c r="Q93" s="2049"/>
      <c r="R93" s="2049"/>
      <c r="S93" s="2049"/>
      <c r="T93" s="2049"/>
      <c r="U93" s="2049"/>
      <c r="V93" s="2049"/>
      <c r="W93" s="2049"/>
      <c r="X93" s="2049"/>
      <c r="Y93" s="2049"/>
      <c r="Z93" s="2049"/>
      <c r="AA93" s="2049"/>
      <c r="AB93" s="2049"/>
      <c r="AC93" s="2049"/>
      <c r="AD93" s="2049"/>
      <c r="AE93" s="2049"/>
      <c r="AF93" s="2049"/>
      <c r="AG93" s="2049"/>
      <c r="AH93" s="2049"/>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2059" t="s">
        <v>1694</v>
      </c>
      <c r="B102" s="2049"/>
      <c r="C102" s="2049"/>
      <c r="D102" s="2049"/>
      <c r="E102" s="2049"/>
      <c r="F102" s="2049"/>
      <c r="G102" s="2049"/>
      <c r="H102" s="2049"/>
      <c r="I102" s="2049"/>
      <c r="J102" s="2049"/>
      <c r="K102" s="2049"/>
      <c r="L102" s="2049"/>
      <c r="M102" s="2049"/>
      <c r="N102" s="2049"/>
      <c r="O102" s="2049"/>
      <c r="P102" s="2049"/>
      <c r="Q102" s="2049"/>
      <c r="R102" s="2049"/>
      <c r="S102" s="2049"/>
      <c r="T102" s="2049"/>
      <c r="U102" s="2049"/>
      <c r="V102" s="2049"/>
      <c r="W102" s="2049"/>
      <c r="X102" s="2049"/>
      <c r="Y102" s="2049"/>
      <c r="Z102" s="2049"/>
      <c r="AA102" s="2049"/>
      <c r="AB102" s="2049"/>
      <c r="AC102" s="2049"/>
      <c r="AD102" s="2049"/>
      <c r="AE102" s="2049"/>
      <c r="AF102" s="2049"/>
      <c r="AG102" s="2049"/>
      <c r="AH102" s="2049"/>
      <c r="AI102" s="856"/>
      <c r="AJ102" s="856"/>
      <c r="AK102" s="856"/>
      <c r="AL102" s="856"/>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69"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078" t="s">
        <v>1605</v>
      </c>
      <c r="X110" s="2078"/>
      <c r="Y110" s="2078"/>
      <c r="Z110" s="703"/>
      <c r="AA110" s="672"/>
      <c r="AB110" s="704"/>
      <c r="AC110" s="676"/>
      <c r="AD110" s="677"/>
      <c r="AE110" s="670"/>
      <c r="AF110" s="670"/>
      <c r="AG110" s="670"/>
    </row>
    <row r="111" spans="1:45" ht="41" customHeight="1">
      <c r="A111" s="2059" t="s">
        <v>1502</v>
      </c>
      <c r="B111" s="2049"/>
      <c r="C111" s="2049"/>
      <c r="D111" s="2049"/>
      <c r="E111" s="2049"/>
      <c r="F111" s="2049"/>
      <c r="G111" s="2049"/>
      <c r="H111" s="2049"/>
      <c r="I111" s="2049"/>
      <c r="J111" s="2049"/>
      <c r="K111" s="2049"/>
      <c r="L111" s="2049"/>
      <c r="M111" s="2049"/>
      <c r="N111" s="2049"/>
      <c r="O111" s="2049"/>
      <c r="P111" s="2049"/>
      <c r="Q111" s="2049"/>
      <c r="R111" s="2049"/>
      <c r="S111" s="2049"/>
      <c r="T111" s="2049"/>
      <c r="U111" s="2049"/>
      <c r="V111" s="2049"/>
      <c r="W111" s="2049"/>
      <c r="X111" s="2049"/>
      <c r="Y111" s="2049"/>
      <c r="Z111" s="2049"/>
      <c r="AA111" s="2049"/>
      <c r="AB111" s="2049"/>
      <c r="AC111" s="2049"/>
      <c r="AD111" s="2049"/>
      <c r="AE111" s="2049"/>
      <c r="AF111" s="2049"/>
      <c r="AG111" s="2049"/>
      <c r="AH111" s="2049"/>
      <c r="AI111" s="853"/>
      <c r="AJ111" s="853"/>
      <c r="AK111" s="853"/>
      <c r="AL111" s="853"/>
    </row>
    <row r="112" spans="1:45" ht="67" customHeight="1">
      <c r="A112" s="453"/>
      <c r="B112" s="658" t="s">
        <v>671</v>
      </c>
      <c r="C112" s="657"/>
      <c r="D112" s="658" t="s">
        <v>672</v>
      </c>
      <c r="E112" s="657"/>
      <c r="F112" s="658" t="s">
        <v>673</v>
      </c>
      <c r="G112" s="657"/>
      <c r="H112" s="658" t="s">
        <v>674</v>
      </c>
      <c r="I112" s="657"/>
      <c r="J112" s="658" t="s">
        <v>675</v>
      </c>
      <c r="K112" s="705" t="s">
        <v>1496</v>
      </c>
      <c r="L112" s="2048" t="s">
        <v>676</v>
      </c>
      <c r="M112" s="2048"/>
      <c r="N112" s="658" t="s">
        <v>677</v>
      </c>
      <c r="O112" s="657"/>
      <c r="P112" s="2048" t="s">
        <v>678</v>
      </c>
      <c r="Q112" s="2048"/>
      <c r="R112" s="658" t="s">
        <v>679</v>
      </c>
      <c r="S112" s="657"/>
      <c r="T112" s="658" t="s">
        <v>680</v>
      </c>
      <c r="U112" s="657"/>
      <c r="V112" s="658" t="s">
        <v>681</v>
      </c>
      <c r="W112" s="657"/>
      <c r="X112" s="658" t="s">
        <v>682</v>
      </c>
      <c r="Y112" s="657"/>
      <c r="Z112" s="2048" t="s">
        <v>683</v>
      </c>
      <c r="AA112" s="2048"/>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2059" t="s">
        <v>1502</v>
      </c>
      <c r="B119" s="2049"/>
      <c r="C119" s="2049"/>
      <c r="D119" s="2049"/>
      <c r="E119" s="2049"/>
      <c r="F119" s="2049"/>
      <c r="G119" s="2049"/>
      <c r="H119" s="2049"/>
      <c r="I119" s="2049"/>
      <c r="J119" s="2049"/>
      <c r="K119" s="2049"/>
      <c r="L119" s="2049"/>
      <c r="M119" s="2049"/>
      <c r="N119" s="2049"/>
      <c r="O119" s="2049"/>
      <c r="P119" s="2049"/>
      <c r="Q119" s="2074" t="s">
        <v>1695</v>
      </c>
      <c r="R119" s="2074"/>
      <c r="S119" s="2074"/>
      <c r="T119" s="2074"/>
      <c r="U119" s="2074"/>
      <c r="V119" s="2074"/>
      <c r="W119" s="2074"/>
      <c r="X119" s="2074"/>
      <c r="Y119" s="2074"/>
      <c r="Z119" s="2074"/>
      <c r="AA119" s="2074"/>
      <c r="AB119" s="2074"/>
      <c r="AC119" s="2074"/>
      <c r="AD119" s="2074"/>
      <c r="AE119" s="2074"/>
      <c r="AF119" s="2074"/>
      <c r="AG119" s="954"/>
      <c r="AH119" s="954"/>
      <c r="AI119" s="856"/>
      <c r="AJ119" s="856"/>
      <c r="AK119" s="856"/>
      <c r="AL119" s="856"/>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2075" t="s">
        <v>1696</v>
      </c>
      <c r="B127" s="2076"/>
      <c r="C127" s="2076"/>
      <c r="D127" s="2076"/>
      <c r="E127" s="2076"/>
      <c r="F127" s="2077"/>
      <c r="G127" s="2062" t="s">
        <v>1509</v>
      </c>
      <c r="H127" s="2052"/>
      <c r="I127" s="2052"/>
      <c r="J127" s="2052"/>
      <c r="K127" s="2052"/>
      <c r="L127" s="2052"/>
      <c r="M127" s="2052"/>
      <c r="N127" s="2052"/>
      <c r="O127" s="2053"/>
      <c r="P127" s="709"/>
      <c r="Q127" s="709"/>
      <c r="R127" s="709"/>
      <c r="S127" s="2049" t="s">
        <v>1502</v>
      </c>
      <c r="T127" s="2049"/>
      <c r="U127" s="2049"/>
      <c r="V127" s="2049"/>
      <c r="W127" s="2049"/>
      <c r="X127" s="2049"/>
      <c r="Y127" s="2049"/>
      <c r="Z127" s="2049"/>
      <c r="AA127" s="2049"/>
      <c r="AB127" s="2049"/>
      <c r="AC127" s="2049"/>
      <c r="AD127" s="2049"/>
      <c r="AE127" s="2049"/>
      <c r="AF127" s="2049"/>
      <c r="AG127" s="2049"/>
      <c r="AH127" s="2049"/>
      <c r="AI127" s="853"/>
      <c r="AJ127" s="853"/>
      <c r="AK127" s="853"/>
      <c r="AL127" s="853"/>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2048" t="s">
        <v>308</v>
      </c>
      <c r="G129" s="2048"/>
      <c r="H129" s="658" t="s">
        <v>309</v>
      </c>
      <c r="I129" s="658"/>
      <c r="J129" s="658" t="s">
        <v>310</v>
      </c>
      <c r="K129" s="657"/>
      <c r="L129" s="658" t="s">
        <v>311</v>
      </c>
      <c r="M129" s="657"/>
      <c r="N129" s="658" t="s">
        <v>312</v>
      </c>
      <c r="O129" s="657"/>
      <c r="P129" s="658" t="s">
        <v>313</v>
      </c>
      <c r="Q129" s="657"/>
      <c r="R129" s="658" t="s">
        <v>314</v>
      </c>
      <c r="S129" s="657"/>
      <c r="T129" s="2048" t="s">
        <v>315</v>
      </c>
      <c r="U129" s="2048"/>
      <c r="V129" s="2048" t="s">
        <v>319</v>
      </c>
      <c r="W129" s="2048"/>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45"/>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
      <c r="A136" s="2059" t="s">
        <v>1502</v>
      </c>
      <c r="B136" s="2049"/>
      <c r="C136" s="2049"/>
      <c r="D136" s="2049"/>
      <c r="E136" s="2049"/>
      <c r="F136" s="2049"/>
      <c r="G136" s="2049"/>
      <c r="H136" s="2049"/>
      <c r="I136" s="2049"/>
      <c r="J136" s="2049"/>
      <c r="K136" s="815"/>
      <c r="L136" s="815"/>
      <c r="M136" s="815"/>
      <c r="N136" s="735" t="s">
        <v>214</v>
      </c>
      <c r="O136" s="815"/>
      <c r="P136" s="815"/>
      <c r="Q136" s="815"/>
      <c r="R136" s="815"/>
      <c r="S136" s="815"/>
      <c r="T136" s="815"/>
      <c r="U136" s="2049" t="s">
        <v>1502</v>
      </c>
      <c r="V136" s="2049"/>
      <c r="W136" s="2049"/>
      <c r="X136" s="2049"/>
      <c r="Y136" s="2049"/>
      <c r="Z136" s="2049"/>
      <c r="AA136" s="2049"/>
      <c r="AB136" s="2049"/>
      <c r="AC136" s="2049"/>
      <c r="AD136" s="2049"/>
      <c r="AE136" s="2049"/>
      <c r="AF136" s="2049"/>
      <c r="AG136" s="735"/>
      <c r="AH136" s="735"/>
      <c r="AI136" s="853"/>
      <c r="AJ136" s="853"/>
      <c r="AK136" s="853"/>
      <c r="AL136" s="853"/>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069" t="s">
        <v>1502</v>
      </c>
      <c r="B145" s="2069"/>
      <c r="C145" s="2069"/>
      <c r="D145" s="2069"/>
      <c r="E145" s="2069"/>
      <c r="F145" s="2069"/>
      <c r="G145" s="2069"/>
      <c r="H145" s="2069"/>
      <c r="I145" s="2069"/>
      <c r="J145" s="2069"/>
      <c r="K145" s="2069"/>
      <c r="L145" s="2069"/>
      <c r="M145" s="2069"/>
      <c r="N145" s="2069"/>
      <c r="O145" s="2069"/>
      <c r="P145" s="2069"/>
      <c r="Q145" s="2069"/>
      <c r="R145" s="2069"/>
      <c r="S145" s="2069"/>
      <c r="T145" s="709"/>
      <c r="U145" s="709"/>
      <c r="V145" s="709"/>
      <c r="W145" s="815"/>
      <c r="X145" s="722" t="s">
        <v>214</v>
      </c>
      <c r="Y145" s="815"/>
      <c r="Z145" s="815"/>
      <c r="AA145" s="815"/>
      <c r="AB145" s="955"/>
      <c r="AC145" s="815"/>
      <c r="AD145" s="815"/>
      <c r="AE145" s="815"/>
      <c r="AF145" s="815"/>
      <c r="AG145" s="735"/>
      <c r="AH145" s="956"/>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2049" t="s">
        <v>214</v>
      </c>
      <c r="C154" s="2049"/>
      <c r="D154" s="2049"/>
      <c r="E154" s="709"/>
      <c r="F154" s="709"/>
      <c r="G154" s="709"/>
      <c r="H154" s="709"/>
      <c r="I154" s="709"/>
      <c r="J154" s="709"/>
      <c r="K154" s="709"/>
      <c r="L154" s="709"/>
      <c r="M154" s="709"/>
      <c r="N154" s="709"/>
      <c r="O154" s="709"/>
      <c r="P154" s="2073" t="s">
        <v>214</v>
      </c>
      <c r="Q154" s="2073"/>
      <c r="R154" s="2073"/>
      <c r="S154" s="2073"/>
      <c r="T154" s="2073"/>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058" t="s">
        <v>697</v>
      </c>
      <c r="R156" s="2058"/>
      <c r="S156" s="2058" t="s">
        <v>353</v>
      </c>
      <c r="T156" s="2058"/>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068" t="s">
        <v>1615</v>
      </c>
      <c r="AC162" s="2068"/>
      <c r="AD162" s="2068"/>
      <c r="AE162" s="2068"/>
      <c r="AF162" s="2068"/>
      <c r="AG162" s="2068"/>
      <c r="AH162" s="2068"/>
      <c r="AI162" s="855"/>
      <c r="AJ162" s="855"/>
      <c r="AK162" s="855"/>
      <c r="AL162" s="855"/>
    </row>
    <row r="163" spans="1:41" ht="37.5" customHeight="1">
      <c r="A163" s="2069" t="s">
        <v>1502</v>
      </c>
      <c r="B163" s="2069"/>
      <c r="C163" s="2069"/>
      <c r="D163" s="2069"/>
      <c r="E163" s="2069"/>
      <c r="F163" s="2069"/>
      <c r="G163" s="2069"/>
      <c r="H163" s="2069"/>
      <c r="I163" s="2069"/>
      <c r="J163" s="2069"/>
      <c r="K163" s="2069"/>
      <c r="L163" s="2069"/>
      <c r="M163" s="2069"/>
      <c r="N163" s="2069"/>
      <c r="O163" s="2069"/>
      <c r="P163" s="2069"/>
      <c r="Q163" s="2069"/>
      <c r="R163" s="2069"/>
      <c r="S163" s="2069"/>
      <c r="T163" s="2069"/>
      <c r="U163" s="709"/>
      <c r="V163" s="709"/>
      <c r="W163" s="2069" t="s">
        <v>1502</v>
      </c>
      <c r="X163" s="2069"/>
      <c r="Y163" s="2069"/>
      <c r="Z163" s="2069"/>
      <c r="AA163" s="2069"/>
      <c r="AB163" s="2069"/>
      <c r="AC163" s="2069"/>
      <c r="AD163" s="2069"/>
      <c r="AE163" s="2069"/>
      <c r="AF163" s="2069"/>
      <c r="AG163" s="2069"/>
      <c r="AH163" s="2062"/>
      <c r="AI163" s="853"/>
      <c r="AJ163" s="853"/>
      <c r="AK163" s="853"/>
      <c r="AL163" s="853"/>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2070" t="s">
        <v>1671</v>
      </c>
      <c r="B171" s="2070"/>
      <c r="C171" s="2070"/>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71" t="s">
        <v>1511</v>
      </c>
      <c r="B188" s="2072"/>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52"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 thickBot="1">
      <c r="B195" s="953"/>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51"/>
      <c r="C197" s="815"/>
      <c r="D197" s="815"/>
      <c r="E197" s="709"/>
      <c r="F197" s="709"/>
      <c r="G197" s="709"/>
      <c r="H197" s="709"/>
      <c r="I197" s="709"/>
      <c r="J197" s="709"/>
      <c r="K197" s="709"/>
      <c r="L197" s="709"/>
      <c r="M197" s="709"/>
      <c r="N197" s="815"/>
      <c r="O197" s="709"/>
      <c r="P197" s="709"/>
      <c r="Q197" s="709"/>
      <c r="R197" s="709"/>
      <c r="S197" s="709"/>
      <c r="T197" s="2069" t="s">
        <v>1502</v>
      </c>
      <c r="U197" s="2069"/>
      <c r="V197" s="2069"/>
      <c r="W197" s="2069"/>
      <c r="X197" s="2069"/>
      <c r="Y197" s="2069"/>
      <c r="Z197" s="2069"/>
      <c r="AA197" s="2069"/>
      <c r="AB197" s="2069"/>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2048" t="s">
        <v>395</v>
      </c>
      <c r="M199" s="2048"/>
      <c r="N199" s="2048" t="s">
        <v>396</v>
      </c>
      <c r="O199" s="2048"/>
      <c r="P199" s="2048" t="s">
        <v>397</v>
      </c>
      <c r="Q199" s="2048"/>
      <c r="R199" s="658" t="s">
        <v>398</v>
      </c>
      <c r="S199" s="657"/>
      <c r="T199" s="658" t="s">
        <v>400</v>
      </c>
      <c r="U199" s="657"/>
      <c r="V199" s="715" t="s">
        <v>1266</v>
      </c>
      <c r="W199" s="657"/>
      <c r="X199" s="2048" t="s">
        <v>203</v>
      </c>
      <c r="Y199" s="2048"/>
      <c r="Z199" s="2048" t="s">
        <v>402</v>
      </c>
      <c r="AA199" s="2048"/>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2049" t="s">
        <v>214</v>
      </c>
      <c r="I205" s="2049"/>
      <c r="J205" s="2049"/>
      <c r="K205" s="2049"/>
      <c r="L205" s="2049"/>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048" t="s">
        <v>1268</v>
      </c>
      <c r="Q207" s="2048"/>
      <c r="R207" s="658" t="s">
        <v>409</v>
      </c>
      <c r="S207" s="657"/>
      <c r="T207" s="2048" t="s">
        <v>410</v>
      </c>
      <c r="U207" s="2048"/>
      <c r="V207" s="2048" t="s">
        <v>704</v>
      </c>
      <c r="W207" s="2048"/>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2066"/>
      <c r="G214" s="2066"/>
      <c r="H214" s="2066"/>
      <c r="I214" s="709"/>
      <c r="J214" s="709"/>
      <c r="K214" s="709"/>
      <c r="L214" s="709"/>
      <c r="M214" s="709"/>
      <c r="N214" s="709"/>
      <c r="O214" s="709"/>
      <c r="P214" s="815"/>
      <c r="Q214" s="815"/>
      <c r="R214" s="2049" t="s">
        <v>214</v>
      </c>
      <c r="S214" s="2049"/>
      <c r="T214" s="2049"/>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2067" t="s">
        <v>157</v>
      </c>
      <c r="E215" s="2067"/>
      <c r="F215" s="2048" t="s">
        <v>1314</v>
      </c>
      <c r="G215" s="2048"/>
      <c r="H215" s="2048" t="s">
        <v>1512</v>
      </c>
      <c r="I215" s="2048"/>
      <c r="J215" s="658" t="s">
        <v>1316</v>
      </c>
      <c r="K215" s="657"/>
      <c r="L215" s="2048" t="s">
        <v>1317</v>
      </c>
      <c r="M215" s="2048"/>
      <c r="N215" s="2048" t="s">
        <v>420</v>
      </c>
      <c r="O215" s="2048"/>
      <c r="P215" s="2048" t="s">
        <v>421</v>
      </c>
      <c r="Q215" s="2048"/>
      <c r="R215" s="2048" t="s">
        <v>422</v>
      </c>
      <c r="S215" s="2048"/>
      <c r="T215" s="2048" t="s">
        <v>423</v>
      </c>
      <c r="U215" s="2048"/>
      <c r="V215" s="2048" t="s">
        <v>424</v>
      </c>
      <c r="W215" s="2048"/>
      <c r="X215" s="2048" t="s">
        <v>425</v>
      </c>
      <c r="Y215" s="2048"/>
      <c r="Z215" s="2048" t="s">
        <v>426</v>
      </c>
      <c r="AA215" s="2048"/>
      <c r="AB215" s="2048" t="s">
        <v>427</v>
      </c>
      <c r="AC215" s="2048"/>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46" t="s">
        <v>1673</v>
      </c>
      <c r="AA218" s="697">
        <v>334.55</v>
      </c>
      <c r="AB218" s="946"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63" t="s">
        <v>1513</v>
      </c>
      <c r="S221" s="2063"/>
      <c r="T221" s="677"/>
      <c r="U221" s="677"/>
      <c r="V221" s="677"/>
      <c r="W221" s="677"/>
      <c r="X221" s="677"/>
      <c r="Y221" s="677"/>
      <c r="Z221" s="677"/>
      <c r="AA221" s="677"/>
      <c r="AB221" s="677"/>
      <c r="AC221" s="677"/>
      <c r="AD221" s="677"/>
      <c r="AE221" s="670"/>
      <c r="AF221" s="670"/>
      <c r="AG221" s="670"/>
    </row>
    <row r="222" spans="1:41" ht="27" customHeight="1">
      <c r="A222" s="957"/>
      <c r="B222" s="815"/>
      <c r="C222" s="815"/>
      <c r="D222" s="815"/>
      <c r="E222" s="815"/>
      <c r="F222" s="2049" t="s">
        <v>214</v>
      </c>
      <c r="G222" s="2049"/>
      <c r="H222" s="2049"/>
      <c r="I222" s="2049"/>
      <c r="J222" s="2049"/>
      <c r="K222" s="815"/>
      <c r="L222" s="709"/>
      <c r="M222" s="709"/>
      <c r="N222" s="735" t="s">
        <v>214</v>
      </c>
      <c r="O222" s="709"/>
      <c r="P222" s="709"/>
      <c r="Q222" s="709"/>
      <c r="R222" s="2049" t="s">
        <v>214</v>
      </c>
      <c r="S222" s="2049"/>
      <c r="T222" s="2049"/>
      <c r="U222" s="736"/>
      <c r="V222" s="736"/>
      <c r="W222" s="736"/>
      <c r="X222" s="736"/>
      <c r="Y222" s="736"/>
      <c r="Z222" s="2049" t="s">
        <v>214</v>
      </c>
      <c r="AA222" s="2049"/>
      <c r="AB222" s="2049"/>
      <c r="AC222" s="2049"/>
      <c r="AD222" s="736"/>
      <c r="AE222" s="736"/>
      <c r="AF222" s="736"/>
      <c r="AG222" s="735"/>
      <c r="AH222" s="735"/>
      <c r="AI222" s="853"/>
      <c r="AJ222" s="853"/>
      <c r="AK222" s="853"/>
      <c r="AL222" s="853"/>
    </row>
    <row r="223" spans="1:41" ht="54.5" customHeight="1">
      <c r="A223" s="2064" t="s">
        <v>429</v>
      </c>
      <c r="B223" s="2058"/>
      <c r="C223" s="2058" t="s">
        <v>1514</v>
      </c>
      <c r="D223" s="2058"/>
      <c r="E223" s="657"/>
      <c r="F223" s="2048" t="s">
        <v>1515</v>
      </c>
      <c r="G223" s="2048"/>
      <c r="H223" s="2065" t="s">
        <v>432</v>
      </c>
      <c r="I223" s="2065"/>
      <c r="J223" s="2048" t="s">
        <v>433</v>
      </c>
      <c r="K223" s="2048"/>
      <c r="L223" s="2048" t="s">
        <v>434</v>
      </c>
      <c r="M223" s="2048"/>
      <c r="N223" s="2048" t="s">
        <v>435</v>
      </c>
      <c r="O223" s="2048"/>
      <c r="P223" s="2048" t="s">
        <v>436</v>
      </c>
      <c r="Q223" s="2048"/>
      <c r="R223" s="2048" t="s">
        <v>437</v>
      </c>
      <c r="S223" s="2048"/>
      <c r="T223" s="2048" t="s">
        <v>438</v>
      </c>
      <c r="U223" s="2048"/>
      <c r="V223" s="2048" t="s">
        <v>714</v>
      </c>
      <c r="W223" s="2048"/>
      <c r="X223" s="753" t="s">
        <v>1516</v>
      </c>
      <c r="Y223" s="2058" t="s">
        <v>1517</v>
      </c>
      <c r="Z223" s="2058"/>
      <c r="AA223" s="694"/>
      <c r="AB223" s="2048" t="s">
        <v>443</v>
      </c>
      <c r="AC223" s="2048"/>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46" t="s">
        <v>1673</v>
      </c>
      <c r="G226" s="681">
        <v>423.02</v>
      </c>
      <c r="H226" s="707"/>
      <c r="I226" s="681">
        <v>248.69</v>
      </c>
      <c r="J226" s="707"/>
      <c r="K226" s="681">
        <v>282.02999999999997</v>
      </c>
      <c r="L226" s="707"/>
      <c r="M226" s="681">
        <v>398</v>
      </c>
      <c r="N226" s="707"/>
      <c r="O226" s="681">
        <v>370.48</v>
      </c>
      <c r="P226" s="707"/>
      <c r="Q226" s="681">
        <v>437.33</v>
      </c>
      <c r="R226" s="741"/>
      <c r="S226" s="718">
        <v>435</v>
      </c>
      <c r="T226" s="947" t="s">
        <v>1673</v>
      </c>
      <c r="U226" s="718">
        <v>406.62</v>
      </c>
      <c r="V226" s="751"/>
      <c r="W226" s="718"/>
      <c r="X226" s="947"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2059" t="s">
        <v>1502</v>
      </c>
      <c r="B230" s="2049"/>
      <c r="C230" s="2049"/>
      <c r="D230" s="2049"/>
      <c r="E230" s="2049"/>
      <c r="F230" s="2049"/>
      <c r="G230" s="2049"/>
      <c r="H230" s="2060"/>
      <c r="I230" s="2060"/>
      <c r="J230" s="2060"/>
      <c r="K230" s="2060"/>
      <c r="L230" s="2060"/>
      <c r="M230" s="2060"/>
      <c r="N230" s="2060"/>
      <c r="O230" s="2060"/>
      <c r="P230" s="2061"/>
      <c r="Q230" s="2062" t="s">
        <v>1502</v>
      </c>
      <c r="R230" s="2052"/>
      <c r="S230" s="2052"/>
      <c r="T230" s="2052"/>
      <c r="U230" s="2052"/>
      <c r="V230" s="2052"/>
      <c r="W230" s="2052"/>
      <c r="X230" s="2052"/>
      <c r="Y230" s="2051"/>
      <c r="Z230" s="2051"/>
      <c r="AA230" s="2051"/>
      <c r="AB230" s="2051"/>
      <c r="AC230" s="2051"/>
      <c r="AD230" s="2051"/>
      <c r="AE230" s="960"/>
      <c r="AF230" s="959"/>
      <c r="AG230" s="958"/>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2058" t="s">
        <v>444</v>
      </c>
      <c r="B232" s="2058"/>
      <c r="C232" s="694"/>
      <c r="D232" s="2048" t="s">
        <v>445</v>
      </c>
      <c r="E232" s="2048"/>
      <c r="F232" s="2048" t="s">
        <v>446</v>
      </c>
      <c r="G232" s="2048"/>
      <c r="H232" s="2048" t="s">
        <v>1518</v>
      </c>
      <c r="I232" s="2048"/>
      <c r="J232" s="2048" t="s">
        <v>448</v>
      </c>
      <c r="K232" s="2048"/>
      <c r="L232" s="2048" t="s">
        <v>449</v>
      </c>
      <c r="M232" s="2048"/>
      <c r="N232" s="2048" t="s">
        <v>450</v>
      </c>
      <c r="O232" s="2048"/>
      <c r="P232" s="2048" t="s">
        <v>451</v>
      </c>
      <c r="Q232" s="2048"/>
      <c r="R232" s="2048" t="s">
        <v>453</v>
      </c>
      <c r="S232" s="2048"/>
      <c r="T232" s="2048" t="s">
        <v>454</v>
      </c>
      <c r="U232" s="2048"/>
      <c r="V232" s="2048" t="s">
        <v>455</v>
      </c>
      <c r="W232" s="2048"/>
      <c r="X232" s="2048" t="s">
        <v>456</v>
      </c>
      <c r="Y232" s="2048"/>
      <c r="Z232" s="2048" t="s">
        <v>457</v>
      </c>
      <c r="AA232" s="2048"/>
      <c r="AB232" s="2048" t="s">
        <v>458</v>
      </c>
      <c r="AC232" s="2048"/>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46"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47" t="s">
        <v>1674</v>
      </c>
      <c r="W235" s="718">
        <v>430</v>
      </c>
      <c r="X235" s="751"/>
      <c r="Y235" s="718">
        <v>410</v>
      </c>
      <c r="Z235" s="751"/>
      <c r="AA235" s="718">
        <v>439.98</v>
      </c>
      <c r="AB235" s="947"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2052" t="s">
        <v>214</v>
      </c>
      <c r="W239" s="2052"/>
      <c r="X239" s="2052"/>
      <c r="Y239" s="2052"/>
      <c r="Z239" s="2052"/>
      <c r="AA239" s="2052"/>
      <c r="AB239" s="2052"/>
      <c r="AC239" s="2051"/>
      <c r="AD239" s="2051"/>
      <c r="AE239" s="2051"/>
      <c r="AF239" s="2051"/>
      <c r="AG239" s="961"/>
      <c r="AH239" s="843"/>
      <c r="AI239" s="853"/>
      <c r="AJ239" s="853"/>
      <c r="AK239" s="853"/>
      <c r="AL239" s="853"/>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2058" t="s">
        <v>459</v>
      </c>
      <c r="B241" s="2058"/>
      <c r="C241" s="757"/>
      <c r="D241" s="2048" t="s">
        <v>460</v>
      </c>
      <c r="E241" s="2048"/>
      <c r="F241" s="2048" t="s">
        <v>461</v>
      </c>
      <c r="G241" s="2048"/>
      <c r="H241" s="2048" t="s">
        <v>462</v>
      </c>
      <c r="I241" s="2048"/>
      <c r="J241" s="658" t="s">
        <v>463</v>
      </c>
      <c r="K241" s="2058" t="s">
        <v>464</v>
      </c>
      <c r="L241" s="2058"/>
      <c r="M241" s="659" t="s">
        <v>1496</v>
      </c>
      <c r="N241" s="2048" t="s">
        <v>719</v>
      </c>
      <c r="O241" s="2048"/>
      <c r="P241" s="2048" t="s">
        <v>720</v>
      </c>
      <c r="Q241" s="2048"/>
      <c r="R241" s="2048" t="s">
        <v>721</v>
      </c>
      <c r="S241" s="2048"/>
      <c r="T241" s="2048" t="s">
        <v>722</v>
      </c>
      <c r="U241" s="2048"/>
      <c r="V241" s="2048" t="s">
        <v>723</v>
      </c>
      <c r="W241" s="2048"/>
      <c r="X241" s="2048" t="s">
        <v>724</v>
      </c>
      <c r="Y241" s="2048"/>
      <c r="Z241" s="2048" t="s">
        <v>725</v>
      </c>
      <c r="AA241" s="2048"/>
      <c r="AB241" s="2048" t="s">
        <v>726</v>
      </c>
      <c r="AC241" s="2048"/>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47" t="s">
        <v>1674</v>
      </c>
      <c r="Q244" s="718">
        <v>381.68</v>
      </c>
      <c r="R244" s="947" t="s">
        <v>1674</v>
      </c>
      <c r="S244" s="718">
        <v>351.87</v>
      </c>
      <c r="T244" s="707"/>
      <c r="U244" s="718">
        <v>419.36</v>
      </c>
      <c r="V244" s="947"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53" t="s">
        <v>214</v>
      </c>
      <c r="I247" s="709"/>
      <c r="J247" s="709"/>
      <c r="K247" s="709"/>
      <c r="M247" s="815"/>
      <c r="N247" s="815"/>
      <c r="O247" s="2052" t="s">
        <v>1502</v>
      </c>
      <c r="P247" s="2052"/>
      <c r="Q247" s="2052"/>
      <c r="R247" s="2052"/>
      <c r="S247" s="2053"/>
      <c r="T247" s="970"/>
      <c r="U247" s="2054" t="s">
        <v>1502</v>
      </c>
      <c r="V247" s="2055"/>
      <c r="W247" s="2056"/>
      <c r="X247" s="2057"/>
      <c r="Y247" s="2051"/>
      <c r="Z247" s="2051"/>
      <c r="AA247" s="2051"/>
      <c r="AB247" s="2051"/>
      <c r="AC247" s="2051"/>
      <c r="AD247" s="2051"/>
      <c r="AE247" s="2051"/>
      <c r="AF247" s="2051"/>
      <c r="AG247" s="2051"/>
      <c r="AH247" s="2051"/>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2048" t="s">
        <v>728</v>
      </c>
      <c r="E249" s="2048"/>
      <c r="F249" s="2048" t="s">
        <v>729</v>
      </c>
      <c r="G249" s="2048"/>
      <c r="H249" s="2048" t="s">
        <v>730</v>
      </c>
      <c r="I249" s="2048"/>
      <c r="J249" s="658" t="s">
        <v>731</v>
      </c>
      <c r="K249" s="658"/>
      <c r="L249" s="2048" t="s">
        <v>732</v>
      </c>
      <c r="M249" s="2048"/>
      <c r="N249" s="2048" t="s">
        <v>733</v>
      </c>
      <c r="O249" s="2048"/>
      <c r="P249" s="2048" t="s">
        <v>734</v>
      </c>
      <c r="Q249" s="2048"/>
      <c r="R249" s="2048" t="s">
        <v>735</v>
      </c>
      <c r="S249" s="2048"/>
      <c r="T249" s="2048" t="s">
        <v>736</v>
      </c>
      <c r="U249" s="2048"/>
      <c r="V249" s="2048" t="s">
        <v>737</v>
      </c>
      <c r="W249" s="2048"/>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47" t="s">
        <v>1675</v>
      </c>
      <c r="O252" s="681">
        <v>442.51499999999999</v>
      </c>
      <c r="P252" s="707"/>
      <c r="Q252" s="681">
        <v>415</v>
      </c>
      <c r="R252" s="947" t="s">
        <v>1674</v>
      </c>
      <c r="S252" s="681">
        <v>417.97</v>
      </c>
      <c r="T252" s="737"/>
      <c r="U252" s="681">
        <v>424</v>
      </c>
      <c r="V252" s="737"/>
      <c r="W252" s="681">
        <v>415</v>
      </c>
      <c r="X252" s="737"/>
      <c r="Y252" s="681">
        <v>412.21</v>
      </c>
      <c r="Z252" s="737"/>
      <c r="AA252" s="681">
        <v>268</v>
      </c>
      <c r="AB252" s="947"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62"/>
      <c r="B255" s="735"/>
      <c r="C255" s="736"/>
      <c r="D255" s="736"/>
      <c r="E255" s="736"/>
      <c r="F255" s="736"/>
      <c r="G255" s="736"/>
      <c r="H255" s="736"/>
      <c r="I255" s="736"/>
      <c r="J255" s="2049" t="s">
        <v>214</v>
      </c>
      <c r="K255" s="2049"/>
      <c r="L255" s="2049"/>
      <c r="M255" s="2049"/>
      <c r="N255" s="2049"/>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83"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1684</v>
      </c>
      <c r="M276" s="681">
        <v>407.97</v>
      </c>
      <c r="N276" s="947"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2050" t="s">
        <v>214</v>
      </c>
      <c r="M279" s="2050"/>
      <c r="N279" s="2050"/>
      <c r="O279" s="2050"/>
      <c r="P279" s="2050"/>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51"/>
      <c r="K304" s="2051"/>
      <c r="L304" s="2051"/>
      <c r="M304" s="2051"/>
      <c r="N304" s="2051"/>
      <c r="O304" s="2051"/>
      <c r="P304" s="2051"/>
      <c r="Q304" s="2051"/>
      <c r="R304" s="2051"/>
      <c r="S304" s="2051"/>
      <c r="T304" s="2051"/>
      <c r="U304" s="2051"/>
      <c r="V304" s="2051"/>
      <c r="W304" s="2051"/>
      <c r="X304" s="2051"/>
      <c r="Y304" s="2051"/>
      <c r="Z304" s="2052" t="s">
        <v>1525</v>
      </c>
      <c r="AA304" s="2052"/>
      <c r="AB304" s="2052"/>
      <c r="AC304" s="2052"/>
      <c r="AD304" s="2052"/>
      <c r="AE304" s="2052"/>
      <c r="AF304" s="2053"/>
      <c r="AG304" s="814"/>
      <c r="AH304" s="843"/>
      <c r="AI304" s="853"/>
      <c r="AJ304" s="853"/>
      <c r="AK304" s="853"/>
      <c r="AL304" s="853"/>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038" t="s">
        <v>1499</v>
      </c>
      <c r="Q305" s="2038"/>
      <c r="R305" s="694"/>
      <c r="S305" s="677"/>
      <c r="T305" s="963">
        <v>1</v>
      </c>
      <c r="U305" s="2039" t="s">
        <v>1519</v>
      </c>
      <c r="V305" s="2039"/>
      <c r="W305" s="2039"/>
      <c r="X305" s="2039"/>
      <c r="Y305" s="2039"/>
      <c r="Z305" s="2032"/>
      <c r="AA305" s="2032"/>
      <c r="AB305" s="2035"/>
      <c r="AC305" s="2035"/>
      <c r="AD305" s="2040"/>
      <c r="AE305" s="2041"/>
      <c r="AF305" s="2041"/>
      <c r="AG305" s="2041"/>
      <c r="AH305" s="2041"/>
      <c r="AI305" s="859"/>
      <c r="AJ305" s="859"/>
      <c r="AK305" s="859"/>
      <c r="AL305" s="859"/>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2032" t="s">
        <v>1520</v>
      </c>
      <c r="V306" s="2032"/>
      <c r="W306" s="2032"/>
      <c r="X306" s="2032"/>
      <c r="Y306" s="2032"/>
      <c r="Z306" s="2032"/>
      <c r="AA306" s="2032"/>
      <c r="AB306" s="2033"/>
      <c r="AC306" s="2033"/>
      <c r="AD306" s="2042">
        <f>AB306+AB307+AB308</f>
        <v>0</v>
      </c>
      <c r="AE306" s="2042"/>
      <c r="AF306" s="2042"/>
      <c r="AG306" s="2042"/>
      <c r="AH306" s="2042"/>
      <c r="AI306" s="852"/>
      <c r="AJ306" s="852"/>
      <c r="AK306" s="852"/>
      <c r="AL306" s="852"/>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043" t="s">
        <v>1521</v>
      </c>
      <c r="V307" s="2044"/>
      <c r="W307" s="2044"/>
      <c r="X307" s="2044"/>
      <c r="Y307" s="2044"/>
      <c r="Z307" s="2044"/>
      <c r="AA307" s="2045"/>
      <c r="AB307" s="2033"/>
      <c r="AC307" s="2033"/>
      <c r="AD307" s="2042"/>
      <c r="AE307" s="2042"/>
      <c r="AF307" s="2042"/>
      <c r="AG307" s="2042"/>
      <c r="AH307" s="2042"/>
      <c r="AI307" s="852"/>
      <c r="AJ307" s="852"/>
      <c r="AK307" s="852"/>
      <c r="AL307" s="852"/>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032" t="s">
        <v>1522</v>
      </c>
      <c r="V308" s="2032"/>
      <c r="W308" s="2032"/>
      <c r="X308" s="2032"/>
      <c r="Y308" s="2032"/>
      <c r="Z308" s="2032"/>
      <c r="AA308" s="2032"/>
      <c r="AB308" s="2046"/>
      <c r="AC308" s="2047"/>
      <c r="AD308" s="2042"/>
      <c r="AE308" s="2042"/>
      <c r="AF308" s="2042"/>
      <c r="AG308" s="2042"/>
      <c r="AH308" s="2042"/>
      <c r="AI308" s="852"/>
      <c r="AJ308" s="852"/>
      <c r="AK308" s="852"/>
      <c r="AL308" s="852"/>
      <c r="AM308" s="844">
        <f>COUNTIF(B308:AB308,"U/P")</f>
        <v>1</v>
      </c>
      <c r="AN308" s="844">
        <f>COUNTIF(C308:AC308,"ROW")</f>
        <v>0</v>
      </c>
      <c r="AO308" s="844">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032" t="s">
        <v>1523</v>
      </c>
      <c r="V309" s="2032"/>
      <c r="W309" s="2032"/>
      <c r="X309" s="2032"/>
      <c r="Y309" s="2032"/>
      <c r="Z309" s="2032"/>
      <c r="AA309" s="2032"/>
      <c r="AB309" s="2033"/>
      <c r="AC309" s="2033"/>
      <c r="AD309" s="2034">
        <f>AB309+AB310</f>
        <v>0</v>
      </c>
      <c r="AE309" s="2034"/>
      <c r="AF309" s="2034"/>
      <c r="AG309" s="2034"/>
      <c r="AH309" s="2034"/>
      <c r="AI309" s="851"/>
      <c r="AJ309" s="851"/>
      <c r="AK309" s="851"/>
      <c r="AL309" s="851"/>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032" t="s">
        <v>1524</v>
      </c>
      <c r="V310" s="2032"/>
      <c r="W310" s="2032"/>
      <c r="X310" s="2032"/>
      <c r="Y310" s="2032"/>
      <c r="Z310" s="2032"/>
      <c r="AA310" s="2032"/>
      <c r="AB310" s="2035"/>
      <c r="AC310" s="2035"/>
      <c r="AD310" s="2034"/>
      <c r="AE310" s="2034"/>
      <c r="AF310" s="2034"/>
      <c r="AG310" s="2034"/>
      <c r="AH310" s="2034"/>
      <c r="AI310" s="851"/>
      <c r="AJ310" s="851"/>
      <c r="AK310" s="851"/>
      <c r="AL310" s="851"/>
      <c r="AM310" s="712" t="s">
        <v>376</v>
      </c>
      <c r="AN310" s="712" t="s">
        <v>214</v>
      </c>
      <c r="AO310" s="712" t="s">
        <v>361</v>
      </c>
    </row>
    <row r="311" spans="1:41" ht="39.5" customHeight="1">
      <c r="A311" s="970"/>
      <c r="B311" s="970"/>
      <c r="C311" s="970"/>
      <c r="D311" s="970" t="s">
        <v>214</v>
      </c>
      <c r="E311" s="970"/>
      <c r="F311" s="970"/>
      <c r="G311" s="970"/>
      <c r="J311" s="843" t="s">
        <v>1525</v>
      </c>
      <c r="K311" s="956"/>
      <c r="L311" s="956"/>
      <c r="M311" s="956"/>
      <c r="N311" s="956"/>
      <c r="O311" s="956"/>
      <c r="P311" s="956"/>
      <c r="Q311" s="956"/>
      <c r="R311" s="980"/>
      <c r="S311" s="709"/>
      <c r="T311" s="833">
        <v>7</v>
      </c>
      <c r="U311" s="2036" t="s">
        <v>1526</v>
      </c>
      <c r="V311" s="2036"/>
      <c r="W311" s="2036"/>
      <c r="X311" s="2036"/>
      <c r="Y311" s="2036"/>
      <c r="Z311" s="2036"/>
      <c r="AA311" s="2036"/>
      <c r="AB311" s="2037"/>
      <c r="AC311" s="2037"/>
      <c r="AD311" s="2034"/>
      <c r="AE311" s="2034"/>
      <c r="AF311" s="2034"/>
      <c r="AG311" s="2034"/>
      <c r="AH311" s="2034"/>
      <c r="AI311" s="851"/>
      <c r="AJ311" s="851"/>
      <c r="AK311" s="851"/>
      <c r="AL311" s="851"/>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87" priority="459" operator="equal">
      <formula>0</formula>
    </cfRule>
  </conditionalFormatting>
  <conditionalFormatting sqref="A171">
    <cfRule type="cellIs" dxfId="86" priority="409" operator="equal">
      <formula>0</formula>
    </cfRule>
  </conditionalFormatting>
  <conditionalFormatting sqref="A188 D188 F188 H188 J188 L188 N188 P188 R188 T188 V188 X188 Z188 AB188">
    <cfRule type="cellIs" dxfId="85" priority="1453" operator="equal">
      <formula>0</formula>
    </cfRule>
  </conditionalFormatting>
  <conditionalFormatting sqref="B51 D51 F51 H51 J51 L51 N51 P51 R51 T51 V51 X51 Z51 AB51">
    <cfRule type="cellIs" dxfId="84" priority="1513" operator="equal">
      <formula>0</formula>
    </cfRule>
  </conditionalFormatting>
  <conditionalFormatting sqref="B60 D60 F60 N60 P60 R60 T60 V60 X60 Z60 AB60">
    <cfRule type="cellIs" dxfId="83" priority="1512" operator="equal">
      <formula>0</formula>
    </cfRule>
  </conditionalFormatting>
  <conditionalFormatting sqref="B68 D68 F68 H68 J68 L68:M68 P68 R68 T68 V68 X68 Z68 AB68">
    <cfRule type="cellIs" dxfId="82" priority="1511" operator="equal">
      <formula>0</formula>
    </cfRule>
  </conditionalFormatting>
  <conditionalFormatting sqref="B86 D86 F86 H86 J86 L86 N86 P86 R86 T86 V86 X86 Z86 AB86">
    <cfRule type="cellIs" dxfId="81" priority="1501" operator="equal">
      <formula>0</formula>
    </cfRule>
  </conditionalFormatting>
  <conditionalFormatting sqref="B94 D94 F94 H94 J94 L94 N94 P94 R94 T94 V94 X94 Z94 AB94">
    <cfRule type="cellIs" dxfId="80" priority="1500" operator="equal">
      <formula>0</formula>
    </cfRule>
  </conditionalFormatting>
  <conditionalFormatting sqref="B103 D103 F103 H103 J103 L103 N103 P103 R103 T103 V103 X103 Z103 AB103">
    <cfRule type="cellIs" dxfId="79" priority="1499" operator="equal">
      <formula>0</formula>
    </cfRule>
  </conditionalFormatting>
  <conditionalFormatting sqref="B110 D110 F110 H110 J110 L110 N110 P110 T110 AB110">
    <cfRule type="cellIs" dxfId="78" priority="1498" operator="equal">
      <formula>0</formula>
    </cfRule>
  </conditionalFormatting>
  <conditionalFormatting sqref="B135 D135 F135 H135 J135 L135 N135 P135 R135 T135 V135 X135 Z135 AB135">
    <cfRule type="cellIs" dxfId="77" priority="1476" operator="equal">
      <formula>0</formula>
    </cfRule>
  </conditionalFormatting>
  <conditionalFormatting sqref="B153 D153 F153 H153 J153 L153 N153 P153 R153 T153 V153 X153 Z153 AB153">
    <cfRule type="cellIs" dxfId="76" priority="1475" operator="equal">
      <formula>0</formula>
    </cfRule>
  </conditionalFormatting>
  <conditionalFormatting sqref="B162 D162 F162 H162 J162 L162 N162 P162 R162 T162 V162 X162 Z162 AB162 B164 D164 F164 H164 J164 L164 N164 P164 R164 T164 V164 X164 Z164 AB164">
    <cfRule type="cellIs" dxfId="75" priority="1474" operator="equal">
      <formula>0</formula>
    </cfRule>
  </conditionalFormatting>
  <conditionalFormatting sqref="B180 D180 F180 H180 J180 L180 N180 P180 R180 T180 V180 X180 Z180 AB180">
    <cfRule type="cellIs" dxfId="74" priority="1472" operator="equal">
      <formula>0</formula>
    </cfRule>
  </conditionalFormatting>
  <conditionalFormatting sqref="B206 D206 F206 H206 J206 L206 N206 P206 R206 T206 V206 X206 Z206 AB206">
    <cfRule type="cellIs" dxfId="73" priority="1452" operator="equal">
      <formula>0</formula>
    </cfRule>
  </conditionalFormatting>
  <conditionalFormatting sqref="D118">
    <cfRule type="cellIs" dxfId="72" priority="458" operator="equal">
      <formula>0</formula>
    </cfRule>
  </conditionalFormatting>
  <conditionalFormatting sqref="H118">
    <cfRule type="cellIs" dxfId="71" priority="457" operator="equal">
      <formula>0</formula>
    </cfRule>
  </conditionalFormatting>
  <conditionalFormatting sqref="H171">
    <cfRule type="cellIs" dxfId="70" priority="410" operator="equal">
      <formula>0</formula>
    </cfRule>
  </conditionalFormatting>
  <conditionalFormatting sqref="H60:I60">
    <cfRule type="cellIs" dxfId="69" priority="463" operator="equal">
      <formula>0</formula>
    </cfRule>
  </conditionalFormatting>
  <conditionalFormatting sqref="L60">
    <cfRule type="cellIs" dxfId="68" priority="464" operator="equal">
      <formula>0</formula>
    </cfRule>
  </conditionalFormatting>
  <conditionalFormatting sqref="L171 N171 P171 R171 V171 X171 Z171 AB171">
    <cfRule type="cellIs" dxfId="67" priority="1473" operator="equal">
      <formula>0</formula>
    </cfRule>
  </conditionalFormatting>
  <conditionalFormatting sqref="R110">
    <cfRule type="cellIs" dxfId="66" priority="460" operator="equal">
      <formula>0</formula>
    </cfRule>
  </conditionalFormatting>
  <conditionalFormatting sqref="T171">
    <cfRule type="cellIs" dxfId="65" priority="432" operator="equal">
      <formula>0</formula>
    </cfRule>
  </conditionalFormatting>
  <conditionalFormatting sqref="V110:W110">
    <cfRule type="cellIs" dxfId="64" priority="461" operator="equal">
      <formula>0</formula>
    </cfRule>
  </conditionalFormatting>
  <conditionalFormatting sqref="Z110">
    <cfRule type="cellIs" dxfId="63"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2125">
        <v>52</v>
      </c>
      <c r="B1" s="2126"/>
      <c r="C1" s="2126"/>
      <c r="D1" s="2126"/>
      <c r="E1" s="2126"/>
      <c r="F1" s="2126"/>
      <c r="G1" s="2126"/>
      <c r="H1" s="2126"/>
      <c r="I1" s="2126"/>
      <c r="J1" s="2126"/>
      <c r="K1" s="2126"/>
      <c r="L1" s="2126"/>
      <c r="M1" s="2126"/>
      <c r="N1" s="2126"/>
      <c r="O1" s="2126"/>
      <c r="P1" s="2126"/>
      <c r="Q1" s="2126"/>
      <c r="R1" s="2126"/>
      <c r="S1" s="2126"/>
      <c r="T1" s="2126"/>
      <c r="U1" s="2126"/>
      <c r="V1" s="2126"/>
      <c r="W1" s="2126"/>
      <c r="X1" s="2126"/>
      <c r="Y1" s="2126"/>
      <c r="Z1" s="2126"/>
      <c r="AA1" s="2126"/>
      <c r="AB1" s="2126"/>
      <c r="AC1" s="2126"/>
      <c r="AD1" s="2126"/>
      <c r="AE1" s="2127"/>
      <c r="AF1" s="439"/>
      <c r="AG1" s="439"/>
      <c r="AH1" s="439"/>
      <c r="AI1" s="439"/>
      <c r="AJ1" s="439"/>
      <c r="AK1" s="440"/>
    </row>
    <row r="2" spans="1:37">
      <c r="A2" s="2128">
        <f ca="1">NOW()-1</f>
        <v>46113.495651851852</v>
      </c>
      <c r="B2" s="2129"/>
      <c r="C2" s="2129"/>
      <c r="D2" s="2129"/>
      <c r="E2" s="2129"/>
      <c r="F2" s="2129"/>
      <c r="G2" s="2129"/>
      <c r="H2" s="2129"/>
      <c r="I2" s="2129"/>
      <c r="J2" s="2129"/>
      <c r="K2" s="2129"/>
      <c r="L2" s="2129"/>
      <c r="M2" s="2129"/>
      <c r="N2" s="2129"/>
      <c r="O2" s="2129"/>
      <c r="P2" s="2129"/>
      <c r="Q2" s="2129"/>
      <c r="R2" s="2129"/>
      <c r="S2" s="2129"/>
      <c r="T2" s="2129"/>
      <c r="U2" s="2129"/>
      <c r="V2" s="2129"/>
      <c r="W2" s="2129"/>
      <c r="X2" s="2129"/>
      <c r="Y2" s="2129"/>
      <c r="Z2" s="2129"/>
      <c r="AA2" s="2129"/>
      <c r="AB2" s="2129"/>
      <c r="AC2" s="2129"/>
      <c r="AD2" s="2129"/>
      <c r="AE2" s="442"/>
      <c r="AK2" s="443"/>
    </row>
    <row r="3" spans="1:37" ht="12.5" thickBot="1">
      <c r="A3" s="2130" t="s">
        <v>1149</v>
      </c>
      <c r="B3" s="2131"/>
      <c r="C3" s="2131"/>
      <c r="D3" s="2131"/>
      <c r="E3" s="2131"/>
      <c r="F3" s="2131"/>
      <c r="G3" s="2131"/>
      <c r="H3" s="2131"/>
      <c r="I3" s="2131"/>
      <c r="J3" s="2131"/>
      <c r="K3" s="2131"/>
      <c r="L3" s="2131"/>
      <c r="M3" s="2131"/>
      <c r="N3" s="2131"/>
      <c r="O3" s="2131"/>
      <c r="P3" s="2131"/>
      <c r="Q3" s="2131"/>
      <c r="R3" s="2131"/>
      <c r="S3" s="2131"/>
      <c r="T3" s="2131"/>
      <c r="U3" s="2131"/>
      <c r="V3" s="2131"/>
      <c r="W3" s="2131"/>
      <c r="X3" s="2131"/>
      <c r="Y3" s="2131"/>
      <c r="Z3" s="2131"/>
      <c r="AA3" s="2131"/>
      <c r="AB3" s="2131"/>
      <c r="AC3" s="2131"/>
      <c r="AD3" s="2131"/>
      <c r="AE3" s="2132"/>
      <c r="AK3" s="443"/>
    </row>
    <row r="4" spans="1:37">
      <c r="A4" s="2133" t="s">
        <v>1150</v>
      </c>
      <c r="B4" s="2134"/>
      <c r="C4" s="2134"/>
      <c r="D4" s="2134"/>
      <c r="E4" s="2134"/>
      <c r="F4" s="2134"/>
      <c r="G4" s="2134"/>
      <c r="H4" s="2134"/>
      <c r="I4" s="2134"/>
      <c r="J4" s="2134"/>
      <c r="K4" s="2134"/>
      <c r="L4" s="2134"/>
      <c r="M4" s="2134"/>
      <c r="N4" s="2134"/>
      <c r="O4" s="2134"/>
      <c r="P4" s="2135"/>
      <c r="Q4" s="444"/>
      <c r="R4" s="444"/>
      <c r="S4" s="2139"/>
      <c r="T4" s="2139"/>
      <c r="U4" s="2139"/>
      <c r="V4" s="445"/>
      <c r="W4" s="2140"/>
      <c r="X4" s="2140"/>
      <c r="Y4" s="2140"/>
      <c r="Z4" s="2140"/>
      <c r="AA4" s="445"/>
      <c r="AB4" s="445"/>
      <c r="AC4" s="446"/>
      <c r="AD4" s="446"/>
      <c r="AE4" s="447"/>
      <c r="AK4" s="443"/>
    </row>
    <row r="5" spans="1:37">
      <c r="A5" s="2136"/>
      <c r="B5" s="2137"/>
      <c r="C5" s="2137"/>
      <c r="D5" s="2137"/>
      <c r="E5" s="2137"/>
      <c r="F5" s="2137"/>
      <c r="G5" s="2137"/>
      <c r="H5" s="2137"/>
      <c r="I5" s="2137"/>
      <c r="J5" s="2137"/>
      <c r="K5" s="2137"/>
      <c r="L5" s="2137"/>
      <c r="M5" s="2137"/>
      <c r="N5" s="2137"/>
      <c r="O5" s="2137"/>
      <c r="P5" s="2138"/>
      <c r="Q5" s="444"/>
      <c r="R5" s="444"/>
      <c r="S5" s="2141" t="s">
        <v>1151</v>
      </c>
      <c r="T5" s="2141"/>
      <c r="U5" s="2141"/>
      <c r="V5" s="446"/>
      <c r="W5" s="2142" t="s">
        <v>1152</v>
      </c>
      <c r="X5" s="2142"/>
      <c r="Y5" s="2142"/>
      <c r="Z5" s="2142"/>
      <c r="AA5" s="446"/>
      <c r="AB5" s="446"/>
      <c r="AC5" s="446"/>
      <c r="AD5" s="446"/>
      <c r="AE5" s="447"/>
      <c r="AK5" s="443"/>
    </row>
    <row r="6" spans="1:37">
      <c r="A6" s="2143" t="s">
        <v>998</v>
      </c>
      <c r="B6" s="2144"/>
      <c r="C6" s="2144" t="s">
        <v>13</v>
      </c>
      <c r="D6" s="2144"/>
      <c r="E6" s="2144"/>
      <c r="F6" s="2144" t="s">
        <v>1153</v>
      </c>
      <c r="G6" s="2144"/>
      <c r="H6" s="2123" t="s">
        <v>1154</v>
      </c>
      <c r="I6" s="2123"/>
      <c r="J6" s="2123"/>
      <c r="K6" s="2123" t="s">
        <v>1155</v>
      </c>
      <c r="L6" s="2123"/>
      <c r="M6" s="2123"/>
      <c r="N6" s="2123" t="s">
        <v>843</v>
      </c>
      <c r="O6" s="2123"/>
      <c r="P6" s="2124"/>
      <c r="Q6" s="444"/>
      <c r="R6" s="444"/>
      <c r="S6" s="444"/>
      <c r="T6" s="446"/>
      <c r="U6" s="446"/>
      <c r="V6" s="446"/>
      <c r="W6" s="446"/>
      <c r="X6" s="446"/>
      <c r="Y6" s="446"/>
      <c r="Z6" s="446"/>
      <c r="AA6" s="446"/>
      <c r="AB6" s="446"/>
      <c r="AC6" s="446"/>
      <c r="AD6" s="446" t="s">
        <v>50</v>
      </c>
      <c r="AE6" s="447"/>
      <c r="AK6" s="443"/>
    </row>
    <row r="7" spans="1:37">
      <c r="A7" s="2143"/>
      <c r="B7" s="2144"/>
      <c r="C7" s="2144"/>
      <c r="D7" s="2144"/>
      <c r="E7" s="2144"/>
      <c r="F7" s="2144"/>
      <c r="G7" s="2144"/>
      <c r="H7" s="2123"/>
      <c r="I7" s="2123"/>
      <c r="J7" s="2123"/>
      <c r="K7" s="2123"/>
      <c r="L7" s="2123"/>
      <c r="M7" s="2123"/>
      <c r="N7" s="2123"/>
      <c r="O7" s="2123"/>
      <c r="P7" s="2124"/>
      <c r="Q7" s="444"/>
      <c r="R7" s="444"/>
      <c r="S7" s="444"/>
      <c r="T7" s="446"/>
      <c r="U7" s="446"/>
      <c r="V7" s="446"/>
      <c r="W7" s="446"/>
      <c r="X7" s="446"/>
      <c r="Y7" s="446"/>
      <c r="Z7" s="446"/>
      <c r="AA7" s="427"/>
      <c r="AB7" s="427"/>
      <c r="AC7" s="427"/>
      <c r="AD7" s="427"/>
      <c r="AE7" s="447"/>
      <c r="AK7" s="443"/>
    </row>
    <row r="8" spans="1:37" ht="20" customHeight="1">
      <c r="A8" s="2143">
        <v>1</v>
      </c>
      <c r="B8" s="2144"/>
      <c r="C8" s="2137" t="s">
        <v>1156</v>
      </c>
      <c r="D8" s="2137"/>
      <c r="E8" s="2137"/>
      <c r="F8" s="2123" t="s">
        <v>1051</v>
      </c>
      <c r="G8" s="2123"/>
      <c r="H8" s="2145">
        <v>187.17500000000001</v>
      </c>
      <c r="I8" s="2145"/>
      <c r="J8" s="2145"/>
      <c r="K8" s="2145">
        <v>187.17500000000001</v>
      </c>
      <c r="L8" s="2145"/>
      <c r="M8" s="2145"/>
      <c r="N8" s="2123">
        <f t="shared" ref="N8:N16" si="0">H8-K8</f>
        <v>0</v>
      </c>
      <c r="O8" s="2123"/>
      <c r="P8" s="2124"/>
      <c r="Q8" s="444" t="s">
        <v>1404</v>
      </c>
      <c r="R8" s="444"/>
      <c r="S8" s="444"/>
      <c r="T8" s="446"/>
      <c r="U8" s="446"/>
      <c r="V8" s="446"/>
      <c r="W8" s="446"/>
      <c r="X8" s="446"/>
      <c r="Y8" s="446"/>
      <c r="Z8" s="446"/>
      <c r="AA8" s="427"/>
      <c r="AB8" s="427"/>
      <c r="AC8" s="427"/>
      <c r="AD8" s="427"/>
      <c r="AE8" s="447"/>
      <c r="AK8" s="443"/>
    </row>
    <row r="9" spans="1:37" ht="30.65" customHeight="1">
      <c r="A9" s="2143">
        <f>A8+1</f>
        <v>2</v>
      </c>
      <c r="B9" s="2144"/>
      <c r="C9" s="2137" t="s">
        <v>1157</v>
      </c>
      <c r="D9" s="2137"/>
      <c r="E9" s="2137"/>
      <c r="F9" s="2123" t="s">
        <v>1051</v>
      </c>
      <c r="G9" s="2123"/>
      <c r="H9" s="2145">
        <v>187.17500000000001</v>
      </c>
      <c r="I9" s="2145"/>
      <c r="J9" s="2145"/>
      <c r="K9" s="2146">
        <v>169.16800000000001</v>
      </c>
      <c r="L9" s="2147"/>
      <c r="M9" s="2148"/>
      <c r="N9" s="2123">
        <f t="shared" si="0"/>
        <v>18.007000000000005</v>
      </c>
      <c r="O9" s="2123"/>
      <c r="P9" s="2124"/>
      <c r="Q9" s="444" t="s">
        <v>1403</v>
      </c>
      <c r="R9" s="444"/>
      <c r="S9" s="444"/>
      <c r="T9" s="446"/>
      <c r="U9" s="446"/>
      <c r="V9" s="446"/>
      <c r="W9" s="446"/>
      <c r="X9" s="446"/>
      <c r="Y9" s="446"/>
      <c r="Z9" s="446"/>
      <c r="AA9" s="427"/>
      <c r="AB9" s="427"/>
      <c r="AC9" s="427"/>
      <c r="AD9" s="427"/>
      <c r="AE9" s="447"/>
      <c r="AK9" s="443"/>
    </row>
    <row r="10" spans="1:37" ht="33" customHeight="1">
      <c r="A10" s="2143">
        <f t="shared" ref="A10:A16" si="1">A9+1</f>
        <v>3</v>
      </c>
      <c r="B10" s="2144"/>
      <c r="C10" s="2137" t="s">
        <v>1158</v>
      </c>
      <c r="D10" s="2137"/>
      <c r="E10" s="2137"/>
      <c r="F10" s="2149" t="s">
        <v>1159</v>
      </c>
      <c r="G10" s="2150"/>
      <c r="H10" s="2146">
        <v>73</v>
      </c>
      <c r="I10" s="2147"/>
      <c r="J10" s="2148"/>
      <c r="K10" s="2151">
        <v>73</v>
      </c>
      <c r="L10" s="2151"/>
      <c r="M10" s="2151"/>
      <c r="N10" s="2123">
        <f t="shared" si="0"/>
        <v>0</v>
      </c>
      <c r="O10" s="2123"/>
      <c r="P10" s="2124"/>
      <c r="Q10" s="444"/>
      <c r="R10" s="444"/>
      <c r="S10" s="444"/>
      <c r="T10" s="446"/>
      <c r="U10" s="446"/>
      <c r="V10" s="446"/>
      <c r="W10" s="446"/>
      <c r="X10" s="446"/>
      <c r="Y10" s="446"/>
      <c r="Z10" s="446"/>
      <c r="AA10" s="427"/>
      <c r="AB10" s="427"/>
      <c r="AC10" s="427"/>
      <c r="AD10" s="427"/>
      <c r="AE10" s="447"/>
      <c r="AK10" s="443"/>
    </row>
    <row r="11" spans="1:37" ht="25.75" customHeight="1">
      <c r="A11" s="2143">
        <f t="shared" si="1"/>
        <v>4</v>
      </c>
      <c r="B11" s="2144"/>
      <c r="C11" s="2137" t="s">
        <v>290</v>
      </c>
      <c r="D11" s="2137"/>
      <c r="E11" s="2137"/>
      <c r="F11" s="2149" t="s">
        <v>1159</v>
      </c>
      <c r="G11" s="2150"/>
      <c r="H11" s="2146">
        <v>495</v>
      </c>
      <c r="I11" s="2147"/>
      <c r="J11" s="2148"/>
      <c r="K11" s="2151">
        <v>79</v>
      </c>
      <c r="L11" s="2151"/>
      <c r="M11" s="2151"/>
      <c r="N11" s="2123">
        <f t="shared" si="0"/>
        <v>416</v>
      </c>
      <c r="O11" s="2123"/>
      <c r="P11" s="2124"/>
      <c r="Q11" s="444"/>
      <c r="R11" s="444"/>
      <c r="S11" s="446"/>
      <c r="T11" s="446"/>
      <c r="U11" s="446"/>
      <c r="V11" s="446"/>
      <c r="W11" s="446"/>
      <c r="X11" s="446"/>
      <c r="Y11" s="446"/>
      <c r="Z11" s="446"/>
      <c r="AA11" s="428" t="s">
        <v>1160</v>
      </c>
      <c r="AB11" s="427"/>
      <c r="AC11" s="427"/>
      <c r="AD11" s="427"/>
      <c r="AE11" s="447"/>
      <c r="AK11" s="443"/>
    </row>
    <row r="12" spans="1:37" ht="21" customHeight="1">
      <c r="A12" s="2143">
        <f t="shared" si="1"/>
        <v>5</v>
      </c>
      <c r="B12" s="2144"/>
      <c r="C12" s="2137" t="s">
        <v>291</v>
      </c>
      <c r="D12" s="2137"/>
      <c r="E12" s="2137"/>
      <c r="F12" s="2149" t="s">
        <v>1161</v>
      </c>
      <c r="G12" s="2150"/>
      <c r="H12" s="2146">
        <v>497</v>
      </c>
      <c r="I12" s="2147"/>
      <c r="J12" s="2148"/>
      <c r="K12" s="2151">
        <v>61</v>
      </c>
      <c r="L12" s="2151"/>
      <c r="M12" s="2151"/>
      <c r="N12" s="2123">
        <f t="shared" si="0"/>
        <v>436</v>
      </c>
      <c r="O12" s="2123"/>
      <c r="P12" s="2124"/>
      <c r="Q12" s="444"/>
      <c r="R12" s="444"/>
      <c r="S12" s="448" t="s">
        <v>1162</v>
      </c>
      <c r="T12" s="446"/>
      <c r="U12" s="446"/>
      <c r="V12" s="2142" t="s">
        <v>205</v>
      </c>
      <c r="W12" s="2142"/>
      <c r="X12" s="2142"/>
      <c r="Y12" s="446"/>
      <c r="Z12" s="446"/>
      <c r="AA12" s="427"/>
      <c r="AB12" s="2152"/>
      <c r="AC12" s="2152"/>
      <c r="AD12" s="427"/>
      <c r="AE12" s="449" t="s">
        <v>1163</v>
      </c>
      <c r="AK12" s="443"/>
    </row>
    <row r="13" spans="1:37">
      <c r="A13" s="2143">
        <f t="shared" si="1"/>
        <v>6</v>
      </c>
      <c r="B13" s="2144"/>
      <c r="C13" s="2137" t="s">
        <v>1164</v>
      </c>
      <c r="D13" s="2137"/>
      <c r="E13" s="2137"/>
      <c r="F13" s="2149" t="s">
        <v>1159</v>
      </c>
      <c r="G13" s="2150"/>
      <c r="H13" s="2146">
        <v>495</v>
      </c>
      <c r="I13" s="2147"/>
      <c r="J13" s="2148"/>
      <c r="K13" s="2151"/>
      <c r="L13" s="2151"/>
      <c r="M13" s="2151"/>
      <c r="N13" s="2123">
        <f t="shared" si="0"/>
        <v>495</v>
      </c>
      <c r="O13" s="2123"/>
      <c r="P13" s="2124"/>
      <c r="Q13" s="444"/>
      <c r="R13" s="444"/>
      <c r="S13" s="446" t="s">
        <v>291</v>
      </c>
      <c r="T13" s="446"/>
      <c r="U13" s="446"/>
      <c r="V13" s="2153"/>
      <c r="W13" s="2153"/>
      <c r="X13" s="2153"/>
      <c r="Y13" s="446"/>
      <c r="Z13" s="446"/>
      <c r="AA13" s="450"/>
      <c r="AB13" s="427"/>
      <c r="AC13" s="427"/>
      <c r="AD13" s="427"/>
      <c r="AE13" s="447"/>
      <c r="AK13" s="443"/>
    </row>
    <row r="14" spans="1:37" ht="21" customHeight="1">
      <c r="A14" s="2143">
        <f t="shared" si="1"/>
        <v>7</v>
      </c>
      <c r="B14" s="2144"/>
      <c r="C14" s="2137" t="s">
        <v>503</v>
      </c>
      <c r="D14" s="2137"/>
      <c r="E14" s="2137"/>
      <c r="F14" s="2149" t="s">
        <v>1161</v>
      </c>
      <c r="G14" s="2150"/>
      <c r="H14" s="2146">
        <v>405</v>
      </c>
      <c r="I14" s="2147"/>
      <c r="J14" s="2148"/>
      <c r="K14" s="2151"/>
      <c r="L14" s="2151"/>
      <c r="M14" s="2151"/>
      <c r="N14" s="2123">
        <f t="shared" si="0"/>
        <v>405</v>
      </c>
      <c r="O14" s="2123"/>
      <c r="P14" s="2124"/>
      <c r="Q14" s="444"/>
      <c r="R14" s="444"/>
      <c r="S14" s="444"/>
      <c r="T14" s="446"/>
      <c r="U14" s="446"/>
      <c r="V14" s="446"/>
      <c r="W14" s="446"/>
      <c r="X14" s="446"/>
      <c r="Y14" s="446"/>
      <c r="Z14" s="446"/>
      <c r="AA14" s="427"/>
      <c r="AB14" s="427"/>
      <c r="AC14" s="427"/>
      <c r="AD14" s="427"/>
      <c r="AE14" s="447"/>
      <c r="AK14" s="443"/>
    </row>
    <row r="15" spans="1:37">
      <c r="A15" s="2143">
        <f t="shared" si="1"/>
        <v>8</v>
      </c>
      <c r="B15" s="2144"/>
      <c r="C15" s="2154" t="s">
        <v>1165</v>
      </c>
      <c r="D15" s="2154"/>
      <c r="E15" s="2154"/>
      <c r="F15" s="2123" t="s">
        <v>1051</v>
      </c>
      <c r="G15" s="2123"/>
      <c r="H15" s="2145">
        <v>187.17500000000001</v>
      </c>
      <c r="I15" s="2145"/>
      <c r="J15" s="2145"/>
      <c r="K15" s="2123"/>
      <c r="L15" s="2123"/>
      <c r="M15" s="2123"/>
      <c r="N15" s="2123">
        <f t="shared" si="0"/>
        <v>187.17500000000001</v>
      </c>
      <c r="O15" s="2123"/>
      <c r="P15" s="2124"/>
      <c r="Q15" s="444"/>
      <c r="R15" s="444"/>
      <c r="S15" s="444"/>
      <c r="T15" s="446"/>
      <c r="U15" s="446"/>
      <c r="V15" s="446"/>
      <c r="W15" s="446"/>
      <c r="X15" s="446" t="s">
        <v>1166</v>
      </c>
      <c r="Y15" s="446"/>
      <c r="Z15" s="446"/>
      <c r="AA15" s="446"/>
      <c r="AB15" s="446"/>
      <c r="AC15" s="446"/>
      <c r="AD15" s="446"/>
      <c r="AE15" s="447"/>
      <c r="AK15" s="443"/>
    </row>
    <row r="16" spans="1:37" ht="20.25" customHeight="1">
      <c r="A16" s="2143">
        <f t="shared" si="1"/>
        <v>9</v>
      </c>
      <c r="B16" s="2144"/>
      <c r="C16" s="2154" t="s">
        <v>1167</v>
      </c>
      <c r="D16" s="2154"/>
      <c r="E16" s="2154"/>
      <c r="F16" s="2123" t="s">
        <v>1051</v>
      </c>
      <c r="G16" s="2123"/>
      <c r="H16" s="2145">
        <v>187.17500000000001</v>
      </c>
      <c r="I16" s="2145"/>
      <c r="J16" s="2145"/>
      <c r="K16" s="2123"/>
      <c r="L16" s="2123"/>
      <c r="M16" s="2123"/>
      <c r="N16" s="2123">
        <f t="shared" si="0"/>
        <v>187.17500000000001</v>
      </c>
      <c r="O16" s="2123"/>
      <c r="P16" s="2124"/>
      <c r="Q16" s="451"/>
      <c r="R16" s="451"/>
      <c r="S16" s="451"/>
      <c r="T16" s="452"/>
      <c r="U16" s="452"/>
      <c r="V16" s="452"/>
      <c r="W16" s="452"/>
      <c r="X16" s="452"/>
      <c r="Y16" s="452"/>
      <c r="Z16" s="2155" t="s">
        <v>1168</v>
      </c>
      <c r="AA16" s="2155"/>
      <c r="AB16" s="2156" t="s">
        <v>1169</v>
      </c>
      <c r="AC16" s="2156"/>
      <c r="AD16" s="2156"/>
      <c r="AE16" s="2157"/>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62" priority="1798" operator="equal">
      <formula>0</formula>
    </cfRule>
  </conditionalFormatting>
  <conditionalFormatting sqref="B50 D50 F50 H50 J50 L50 N50 P50 R50 T50 V50 X50 Z50 AB50">
    <cfRule type="cellIs" dxfId="61" priority="1797" operator="equal">
      <formula>0</formula>
    </cfRule>
  </conditionalFormatting>
  <conditionalFormatting sqref="B58 D58 F58 H58 J58 L58 N58 P58 R58 T58 V58 X58 Z58 AB58">
    <cfRule type="cellIs" dxfId="60" priority="1796" operator="equal">
      <formula>0</formula>
    </cfRule>
  </conditionalFormatting>
  <conditionalFormatting sqref="B66 D66 F66 H66 J66 L66 N66 P66 R66 T66 V66 X66 Z66 AB66">
    <cfRule type="cellIs" dxfId="59" priority="1795" operator="equal">
      <formula>0</formula>
    </cfRule>
  </conditionalFormatting>
  <conditionalFormatting sqref="B74 D74 F74 H74 J74 L74 N74 P74 R74 T74 V74 X74 Z74 AB74">
    <cfRule type="cellIs" dxfId="58" priority="1794" operator="equal">
      <formula>0</formula>
    </cfRule>
  </conditionalFormatting>
  <conditionalFormatting sqref="B82 D82 F82 H82 J82 L82 N82 P82 R82 T82 V82 X82 Z82 AB82">
    <cfRule type="cellIs" dxfId="57" priority="1781" operator="equal">
      <formula>0</formula>
    </cfRule>
  </conditionalFormatting>
  <conditionalFormatting sqref="B90 D90 F90 H90 J90 L90 N90 P90 R90 T90 V90 X90 Z90 AB90">
    <cfRule type="cellIs" dxfId="56" priority="1780" operator="equal">
      <formula>0</formula>
    </cfRule>
  </conditionalFormatting>
  <conditionalFormatting sqref="B98 D98 F98 H98 J98 L98 N98 P98 R98 T98 V98 X98 Z98 AB98">
    <cfRule type="cellIs" dxfId="55" priority="1779" operator="equal">
      <formula>0</formula>
    </cfRule>
  </conditionalFormatting>
  <conditionalFormatting sqref="B106 D106 F106 H106 J106 L106 N106 P106 R106 T106 V106 X106 Z106 AB106">
    <cfRule type="cellIs" dxfId="54" priority="1778" operator="equal">
      <formula>0</formula>
    </cfRule>
  </conditionalFormatting>
  <conditionalFormatting sqref="B114 D114 F114 H114 J114 L114 N114 P114 R114 T114 V114 X114 Z114 AB114">
    <cfRule type="cellIs" dxfId="53" priority="1777" operator="equal">
      <formula>0</formula>
    </cfRule>
  </conditionalFormatting>
  <conditionalFormatting sqref="B122 D122 F122 H122 J122 L122 N122 P122 R122 T122 V122 X122 Z122 AB122">
    <cfRule type="cellIs" dxfId="52" priority="1734" operator="equal">
      <formula>0</formula>
    </cfRule>
  </conditionalFormatting>
  <conditionalFormatting sqref="B138 D138 F138 H138 J138 L138 N138 P138 R138 T138 V138 X138 Z138 AB138">
    <cfRule type="cellIs" dxfId="51" priority="1733" operator="equal">
      <formula>0</formula>
    </cfRule>
  </conditionalFormatting>
  <conditionalFormatting sqref="B154 D154 F154 H154 J154 L154 N154 P154 R154 T154 V154 X154 Z154 AB154">
    <cfRule type="cellIs" dxfId="50" priority="1732" operator="equal">
      <formula>0</formula>
    </cfRule>
  </conditionalFormatting>
  <conditionalFormatting sqref="B162 D162 F162 H162 J162 L162 N162 P162 R162 T162 V162 X162 Z162 AB162">
    <cfRule type="cellIs" dxfId="49" priority="1731" operator="equal">
      <formula>0</formula>
    </cfRule>
  </conditionalFormatting>
  <conditionalFormatting sqref="B170">
    <cfRule type="cellIs" dxfId="48" priority="231" operator="equal">
      <formula>0</formula>
    </cfRule>
  </conditionalFormatting>
  <conditionalFormatting sqref="B178 D178 F178 H178 J178 L178 N178 P178 R178 T178 V178 X178 Z178 AB178">
    <cfRule type="cellIs" dxfId="47" priority="1729" operator="equal">
      <formula>0</formula>
    </cfRule>
  </conditionalFormatting>
  <conditionalFormatting sqref="B186 D186 F186 H186 J186 L186 N186 P186 R186 T186 V186 X186 Z186 AB186">
    <cfRule type="cellIs" dxfId="46" priority="1668" operator="equal">
      <formula>0</formula>
    </cfRule>
  </conditionalFormatting>
  <conditionalFormatting sqref="B194">
    <cfRule type="cellIs" dxfId="45" priority="166" operator="equal">
      <formula>0</formula>
    </cfRule>
  </conditionalFormatting>
  <conditionalFormatting sqref="B202 D202 F202 H202 J202 L202 N202 P202 R202 T202 V202 X202 Z202 AB202">
    <cfRule type="cellIs" dxfId="44" priority="1666" operator="equal">
      <formula>0</formula>
    </cfRule>
  </conditionalFormatting>
  <conditionalFormatting sqref="D26 F26 H26 J26 L26 N26 P26 R26 T26 V26 X26 Z26 AB26">
    <cfRule type="cellIs" dxfId="43" priority="1799" operator="equal">
      <formula>0</formula>
    </cfRule>
  </conditionalFormatting>
  <conditionalFormatting sqref="D170 F170 J170 L170 N170 P170 R170 T170 V170 X170 Z170 AB170">
    <cfRule type="cellIs" dxfId="42" priority="1730" operator="equal">
      <formula>0</formula>
    </cfRule>
  </conditionalFormatting>
  <conditionalFormatting sqref="D194 F194 H194 J194 L194 N194 P194 R194 T194 V194 X194 Z194 AB194">
    <cfRule type="cellIs" dxfId="41" priority="1667" operator="equal">
      <formula>0</formula>
    </cfRule>
  </conditionalFormatting>
  <conditionalFormatting sqref="H170">
    <cfRule type="cellIs" dxfId="4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39" priority="266"/>
  </conditionalFormatting>
  <conditionalFormatting sqref="C6:C26">
    <cfRule type="duplicateValues" dxfId="38" priority="21"/>
  </conditionalFormatting>
  <conditionalFormatting sqref="C6:C41">
    <cfRule type="duplicateValues" dxfId="37" priority="17"/>
    <cfRule type="duplicateValues" dxfId="36" priority="22" stopIfTrue="1"/>
  </conditionalFormatting>
  <conditionalFormatting sqref="D10">
    <cfRule type="duplicateValues" dxfId="35" priority="8"/>
    <cfRule type="duplicateValues" dxfId="34" priority="9"/>
    <cfRule type="duplicateValues" dxfId="33" priority="10" stopIfTrue="1"/>
  </conditionalFormatting>
  <conditionalFormatting sqref="D11">
    <cfRule type="duplicateValues" dxfId="32" priority="5"/>
    <cfRule type="duplicateValues" dxfId="31" priority="6"/>
    <cfRule type="duplicateValues" dxfId="30" priority="7" stopIfTrue="1"/>
  </conditionalFormatting>
  <conditionalFormatting sqref="D16">
    <cfRule type="duplicateValues" dxfId="29" priority="18"/>
    <cfRule type="duplicateValues" dxfId="28" priority="19"/>
    <cfRule type="duplicateValues" dxfId="27" priority="20" stopIfTrue="1"/>
  </conditionalFormatting>
  <conditionalFormatting sqref="D5:E5">
    <cfRule type="duplicateValues" dxfId="26" priority="260"/>
    <cfRule type="duplicateValues" dxfId="25" priority="261"/>
    <cfRule type="duplicateValues" dxfId="24"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58" t="s">
        <v>284</v>
      </c>
      <c r="B1" s="2158"/>
      <c r="C1" s="2158"/>
      <c r="D1" s="2158"/>
      <c r="E1" s="2158"/>
      <c r="F1" s="2158"/>
      <c r="G1" s="2158"/>
      <c r="H1" s="2158"/>
      <c r="I1" s="2158"/>
      <c r="J1" s="2158"/>
      <c r="K1" s="2158"/>
      <c r="L1" s="2158"/>
      <c r="M1" s="2158"/>
      <c r="N1" s="2158"/>
      <c r="O1" s="2158"/>
      <c r="P1" s="2158"/>
      <c r="Q1" s="2158"/>
      <c r="R1" s="2158"/>
      <c r="S1" s="2158"/>
      <c r="T1" s="2158"/>
      <c r="U1" s="2158"/>
      <c r="V1" s="2159"/>
    </row>
    <row r="2" spans="1:43" ht="15" thickBot="1">
      <c r="A2" s="2160" t="s">
        <v>285</v>
      </c>
      <c r="B2" s="1915"/>
      <c r="C2" s="1915"/>
      <c r="D2" s="1915"/>
      <c r="E2" s="1915"/>
      <c r="F2" s="1915"/>
      <c r="G2" s="1915"/>
      <c r="H2" s="1915"/>
      <c r="I2" s="1915"/>
      <c r="J2" s="1915"/>
      <c r="K2" s="1915"/>
      <c r="L2" s="1915"/>
      <c r="M2" s="1915"/>
      <c r="N2" s="1915"/>
      <c r="O2" s="1915"/>
      <c r="P2" s="1915"/>
      <c r="Q2" s="1915"/>
      <c r="R2" s="1915"/>
      <c r="S2" s="1915"/>
      <c r="T2" s="1915"/>
      <c r="U2" s="1915"/>
      <c r="V2" s="216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67" t="s">
        <v>286</v>
      </c>
      <c r="B4" s="1929"/>
      <c r="C4" s="127"/>
      <c r="D4" s="2168" t="s">
        <v>1072</v>
      </c>
      <c r="E4" s="2169"/>
      <c r="F4" s="2163" t="s">
        <v>288</v>
      </c>
      <c r="G4" s="2165" t="s">
        <v>289</v>
      </c>
      <c r="H4" s="1918" t="s">
        <v>290</v>
      </c>
      <c r="I4" s="1919"/>
      <c r="J4" s="1920"/>
      <c r="K4" s="128" t="s">
        <v>291</v>
      </c>
      <c r="L4" s="1918" t="s">
        <v>292</v>
      </c>
      <c r="M4" s="1919"/>
      <c r="N4" s="1920"/>
      <c r="O4" s="1918" t="s">
        <v>293</v>
      </c>
      <c r="P4" s="1919"/>
      <c r="Q4" s="1920"/>
      <c r="R4" s="2162"/>
      <c r="S4" s="1921"/>
      <c r="T4" s="1921"/>
      <c r="U4" s="166"/>
      <c r="V4" s="167"/>
    </row>
    <row r="5" spans="1:43" ht="14.5" customHeight="1">
      <c r="A5" s="2167"/>
      <c r="B5" s="1929"/>
      <c r="C5" s="127"/>
      <c r="D5" s="2170"/>
      <c r="E5" s="2171"/>
      <c r="F5" s="2164"/>
      <c r="G5" s="216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22" t="s">
        <v>1071</v>
      </c>
      <c r="E6" s="1923"/>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25"/>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26"/>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2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28" t="s">
        <v>1084</v>
      </c>
      <c r="C3" s="2028" t="s">
        <v>1085</v>
      </c>
      <c r="D3" s="1851" t="s">
        <v>95</v>
      </c>
      <c r="E3" s="407"/>
      <c r="F3" s="2028" t="s">
        <v>1086</v>
      </c>
      <c r="G3" s="2028"/>
      <c r="H3" s="2028"/>
      <c r="I3" s="2028"/>
      <c r="J3" s="1851" t="s">
        <v>20</v>
      </c>
    </row>
    <row r="4" spans="2:10">
      <c r="B4" s="2028"/>
      <c r="C4" s="2028"/>
      <c r="D4" s="1851"/>
      <c r="E4" s="408"/>
      <c r="F4" s="352" t="s">
        <v>46</v>
      </c>
      <c r="G4" s="352" t="s">
        <v>49</v>
      </c>
      <c r="H4" s="352" t="s">
        <v>57</v>
      </c>
      <c r="I4" s="352" t="s">
        <v>1087</v>
      </c>
      <c r="J4" s="1851"/>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58" t="s">
        <v>284</v>
      </c>
      <c r="B1" s="2158"/>
      <c r="C1" s="2158"/>
      <c r="D1" s="2158"/>
      <c r="E1" s="2158"/>
      <c r="F1" s="2158"/>
      <c r="G1" s="2158"/>
      <c r="H1" s="2158"/>
      <c r="I1" s="2158"/>
      <c r="J1" s="2158"/>
      <c r="K1" s="2158"/>
      <c r="L1" s="2158"/>
      <c r="M1" s="2158"/>
      <c r="N1" s="2158"/>
      <c r="O1" s="2158"/>
      <c r="P1" s="2158"/>
      <c r="Q1" s="2158"/>
      <c r="R1" s="2158"/>
      <c r="S1" s="2158"/>
      <c r="T1" s="2158"/>
      <c r="U1" s="2158"/>
      <c r="V1" s="2159"/>
    </row>
    <row r="2" spans="1:22" ht="15" thickBot="1">
      <c r="A2" s="2160" t="s">
        <v>285</v>
      </c>
      <c r="B2" s="1915"/>
      <c r="C2" s="1915"/>
      <c r="D2" s="1915"/>
      <c r="E2" s="1915"/>
      <c r="F2" s="1915"/>
      <c r="G2" s="1915"/>
      <c r="H2" s="1915"/>
      <c r="I2" s="1915"/>
      <c r="J2" s="1915"/>
      <c r="K2" s="1915"/>
      <c r="L2" s="1915"/>
      <c r="M2" s="1915"/>
      <c r="N2" s="1915"/>
      <c r="O2" s="1915"/>
      <c r="P2" s="1915"/>
      <c r="Q2" s="1915"/>
      <c r="R2" s="1915"/>
      <c r="S2" s="1915"/>
      <c r="T2" s="1915"/>
      <c r="U2" s="1915"/>
      <c r="V2" s="216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67" t="s">
        <v>286</v>
      </c>
      <c r="B4" s="1929"/>
      <c r="C4" s="127"/>
      <c r="D4" s="2168" t="s">
        <v>1072</v>
      </c>
      <c r="E4" s="2169"/>
      <c r="F4" s="2163" t="s">
        <v>288</v>
      </c>
      <c r="G4" s="2165" t="s">
        <v>289</v>
      </c>
      <c r="H4" s="1918" t="s">
        <v>290</v>
      </c>
      <c r="I4" s="1919"/>
      <c r="J4" s="1920"/>
      <c r="K4" s="128" t="s">
        <v>291</v>
      </c>
      <c r="L4" s="1918" t="s">
        <v>292</v>
      </c>
      <c r="M4" s="1919"/>
      <c r="N4" s="1920"/>
      <c r="O4" s="1918" t="s">
        <v>293</v>
      </c>
      <c r="P4" s="1919"/>
      <c r="Q4" s="1920"/>
      <c r="R4" s="2162"/>
      <c r="S4" s="1921"/>
      <c r="T4" s="1921"/>
      <c r="U4" s="166"/>
      <c r="V4" s="167"/>
    </row>
    <row r="5" spans="1:22">
      <c r="A5" s="2167"/>
      <c r="B5" s="1929"/>
      <c r="C5" s="127"/>
      <c r="D5" s="2170"/>
      <c r="E5" s="2171"/>
      <c r="F5" s="2164"/>
      <c r="G5" s="216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73" t="s">
        <v>1071</v>
      </c>
      <c r="E6" s="1923"/>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172"/>
    </row>
    <row r="223" spans="2:9">
      <c r="B223" s="389"/>
      <c r="C223" s="2172"/>
    </row>
    <row r="224" spans="2:9">
      <c r="B224" s="389"/>
      <c r="C224" s="2172"/>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51" t="s">
        <v>64</v>
      </c>
      <c r="B1" s="1952"/>
      <c r="C1" s="1952"/>
      <c r="D1" s="1952"/>
      <c r="E1" s="1952"/>
      <c r="F1" s="1952"/>
      <c r="G1" s="1952"/>
      <c r="H1" s="1952"/>
      <c r="I1" s="1952"/>
      <c r="J1" s="1952"/>
      <c r="K1" s="1952"/>
      <c r="L1" s="1952"/>
      <c r="M1" s="1952"/>
      <c r="N1" s="1952"/>
      <c r="O1" s="1952"/>
      <c r="P1" s="1952"/>
      <c r="Q1" s="1952"/>
      <c r="R1" s="1952"/>
      <c r="S1" s="1952"/>
      <c r="T1" s="1952"/>
      <c r="U1" s="1952"/>
      <c r="V1" s="1952"/>
      <c r="W1" s="1952"/>
      <c r="X1" s="1952"/>
      <c r="Y1" s="1952"/>
      <c r="Z1" s="1952"/>
      <c r="AA1" s="1952"/>
      <c r="AB1" s="1952"/>
      <c r="AC1" s="1953"/>
    </row>
    <row r="2" spans="1:29" ht="15.5">
      <c r="A2" s="1954" t="s">
        <v>65</v>
      </c>
      <c r="B2" s="1853"/>
      <c r="C2" s="1853"/>
      <c r="D2" s="1853"/>
      <c r="E2" s="1853"/>
      <c r="F2" s="1853"/>
      <c r="G2" s="1853"/>
      <c r="H2" s="1853"/>
      <c r="I2" s="1853"/>
      <c r="J2" s="1853"/>
      <c r="K2" s="1853"/>
      <c r="L2" s="1853"/>
      <c r="M2" s="1853"/>
      <c r="N2" s="1853"/>
      <c r="O2" s="1853"/>
      <c r="P2" s="1853"/>
      <c r="Q2" s="1853"/>
      <c r="R2" s="1853"/>
      <c r="S2" s="1853"/>
      <c r="T2" s="1853"/>
      <c r="U2" s="1853"/>
      <c r="V2" s="1853"/>
      <c r="W2" s="1853"/>
      <c r="X2" s="1853"/>
      <c r="Y2" s="1853"/>
      <c r="Z2" s="1853"/>
      <c r="AA2" s="1853"/>
      <c r="AB2" s="1853"/>
      <c r="AC2" s="1955"/>
    </row>
    <row r="3" spans="1:29" ht="15.5">
      <c r="A3" s="1954" t="s">
        <v>66</v>
      </c>
      <c r="B3" s="1853"/>
      <c r="C3" s="1853"/>
      <c r="D3" s="1853"/>
      <c r="E3" s="1853"/>
      <c r="F3" s="1853"/>
      <c r="G3" s="1853"/>
      <c r="H3" s="1853"/>
      <c r="I3" s="1853"/>
      <c r="J3" s="1853"/>
      <c r="K3" s="1853"/>
      <c r="L3" s="1853"/>
      <c r="M3" s="1853"/>
      <c r="N3" s="1853"/>
      <c r="O3" s="1853"/>
      <c r="P3" s="1853"/>
      <c r="Q3" s="1853"/>
      <c r="R3" s="1853"/>
      <c r="S3" s="1853"/>
      <c r="T3" s="1853"/>
      <c r="U3" s="1853"/>
      <c r="V3" s="1853"/>
      <c r="W3" s="1853"/>
      <c r="X3" s="1853"/>
      <c r="Y3" s="1853"/>
      <c r="Z3" s="1853"/>
      <c r="AA3" s="1853"/>
      <c r="AB3" s="1853"/>
      <c r="AC3" s="1955"/>
    </row>
    <row r="4" spans="1:29" ht="18.5">
      <c r="A4" s="2174" t="s">
        <v>857</v>
      </c>
      <c r="B4" s="1854"/>
      <c r="C4" s="1854"/>
      <c r="D4" s="1854"/>
      <c r="E4" s="1854"/>
      <c r="F4" s="1854"/>
      <c r="G4" s="1854"/>
      <c r="H4" s="1854"/>
      <c r="I4" s="1854"/>
      <c r="J4" s="1854"/>
      <c r="K4" s="1854"/>
      <c r="L4" s="1854"/>
      <c r="M4" s="1854"/>
      <c r="N4" s="1854"/>
      <c r="O4" s="1854"/>
      <c r="P4" s="1854"/>
      <c r="Q4" s="1854"/>
      <c r="R4" s="1854"/>
      <c r="S4" s="1854"/>
      <c r="T4" s="1854"/>
      <c r="U4" s="1854"/>
      <c r="V4" s="1854"/>
      <c r="W4" s="1854"/>
      <c r="X4" s="1854"/>
      <c r="Y4" s="1854"/>
      <c r="Z4" s="1854"/>
      <c r="AA4" s="1854"/>
      <c r="AB4" s="1854"/>
      <c r="AC4" s="2175"/>
    </row>
    <row r="5" spans="1:29" ht="15.5">
      <c r="A5" s="2176" t="s">
        <v>858</v>
      </c>
      <c r="B5" s="2177"/>
      <c r="C5" s="2177"/>
      <c r="D5" s="2177"/>
      <c r="E5" s="2177"/>
      <c r="F5" s="2177"/>
      <c r="G5" s="2177"/>
      <c r="H5" s="2177"/>
      <c r="I5" s="2177"/>
      <c r="J5" s="2177"/>
      <c r="K5" s="2177"/>
      <c r="L5" s="2177"/>
      <c r="M5" s="2177"/>
      <c r="N5" s="2177"/>
      <c r="O5" s="2177"/>
      <c r="P5" s="2177"/>
      <c r="Q5" s="2177"/>
      <c r="R5" s="2177"/>
      <c r="S5" s="2177"/>
      <c r="T5" s="2177"/>
      <c r="U5" s="2177"/>
      <c r="V5" s="2177"/>
      <c r="W5" s="2177"/>
      <c r="X5" s="2177"/>
      <c r="Y5" s="2177"/>
      <c r="Z5" s="2177"/>
      <c r="AA5" s="2177"/>
      <c r="AB5" s="2177"/>
      <c r="AC5" s="2178"/>
    </row>
    <row r="6" spans="1:29" ht="21">
      <c r="A6" s="2179" t="s">
        <v>859</v>
      </c>
      <c r="B6" s="2180"/>
      <c r="C6" s="2180"/>
      <c r="D6" s="2180"/>
      <c r="E6" s="2180"/>
      <c r="F6" s="2180"/>
      <c r="G6" s="2180"/>
      <c r="H6" s="2181" t="s">
        <v>860</v>
      </c>
      <c r="I6" s="2181"/>
      <c r="J6" s="2181"/>
      <c r="K6" s="2181"/>
      <c r="L6" s="2182"/>
      <c r="M6" s="2181"/>
      <c r="N6" s="2181"/>
      <c r="O6" s="2181"/>
      <c r="P6" s="2181"/>
      <c r="Q6" s="2181"/>
      <c r="R6" s="2181"/>
      <c r="S6" s="2181"/>
      <c r="T6" s="2181"/>
      <c r="U6" s="2181"/>
      <c r="V6" s="2181"/>
      <c r="W6" s="2181"/>
      <c r="X6" s="2181"/>
      <c r="Y6" s="2181"/>
      <c r="Z6" s="2181"/>
      <c r="AA6" s="2181"/>
      <c r="AB6" s="91"/>
      <c r="AC6" s="92"/>
    </row>
    <row r="7" spans="1:29" ht="15" customHeight="1">
      <c r="A7" s="2201" t="s">
        <v>861</v>
      </c>
      <c r="B7" s="2203" t="s">
        <v>862</v>
      </c>
      <c r="C7" s="2205" t="s">
        <v>95</v>
      </c>
      <c r="D7" s="2207" t="s">
        <v>863</v>
      </c>
      <c r="E7" s="2203" t="s">
        <v>864</v>
      </c>
      <c r="F7" s="2209" t="s">
        <v>865</v>
      </c>
      <c r="G7" s="2205" t="s">
        <v>866</v>
      </c>
      <c r="H7" s="2183" t="s">
        <v>861</v>
      </c>
      <c r="I7" s="2188" t="s">
        <v>862</v>
      </c>
      <c r="J7" s="2183" t="s">
        <v>95</v>
      </c>
      <c r="K7" s="2190" t="s">
        <v>863</v>
      </c>
      <c r="L7" s="2192" t="s">
        <v>867</v>
      </c>
      <c r="M7" s="2188" t="s">
        <v>864</v>
      </c>
      <c r="N7" s="2194" t="s">
        <v>865</v>
      </c>
      <c r="O7" s="2183" t="s">
        <v>866</v>
      </c>
      <c r="P7" s="2183" t="s">
        <v>868</v>
      </c>
      <c r="Q7" s="2183"/>
      <c r="R7" s="2183"/>
      <c r="S7" s="2190" t="s">
        <v>869</v>
      </c>
      <c r="T7" s="2184" t="s">
        <v>870</v>
      </c>
      <c r="U7" s="2184"/>
      <c r="V7" s="2184"/>
      <c r="W7" s="2184" t="s">
        <v>871</v>
      </c>
      <c r="X7" s="2184"/>
      <c r="Y7" s="2184"/>
      <c r="Z7" s="2183" t="s">
        <v>872</v>
      </c>
      <c r="AA7" s="2185" t="s">
        <v>873</v>
      </c>
      <c r="AB7" s="2185"/>
      <c r="AC7" s="2186"/>
    </row>
    <row r="8" spans="1:29" ht="56.5" customHeight="1">
      <c r="A8" s="2202"/>
      <c r="B8" s="2204"/>
      <c r="C8" s="2206"/>
      <c r="D8" s="2208"/>
      <c r="E8" s="2204"/>
      <c r="F8" s="2210"/>
      <c r="G8" s="2206"/>
      <c r="H8" s="2187"/>
      <c r="I8" s="2189"/>
      <c r="J8" s="2187"/>
      <c r="K8" s="2191"/>
      <c r="L8" s="2193"/>
      <c r="M8" s="2189"/>
      <c r="N8" s="2195"/>
      <c r="O8" s="2187"/>
      <c r="P8" s="70" t="s">
        <v>874</v>
      </c>
      <c r="Q8" s="70" t="s">
        <v>875</v>
      </c>
      <c r="R8" s="70" t="s">
        <v>467</v>
      </c>
      <c r="S8" s="2191"/>
      <c r="T8" s="70" t="s">
        <v>874</v>
      </c>
      <c r="U8" s="70" t="s">
        <v>875</v>
      </c>
      <c r="V8" s="70" t="s">
        <v>467</v>
      </c>
      <c r="W8" s="70" t="s">
        <v>874</v>
      </c>
      <c r="X8" s="70" t="s">
        <v>875</v>
      </c>
      <c r="Y8" s="70" t="s">
        <v>467</v>
      </c>
      <c r="Z8" s="2187"/>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11">
        <v>2920</v>
      </c>
      <c r="H10" s="58"/>
      <c r="I10" s="58"/>
      <c r="J10" s="58"/>
      <c r="K10" s="75"/>
      <c r="L10" s="76"/>
      <c r="M10" s="54"/>
      <c r="N10" s="56">
        <v>345.19</v>
      </c>
      <c r="O10" s="2211">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11"/>
      <c r="H11" s="61">
        <v>2</v>
      </c>
      <c r="I11" s="60" t="s">
        <v>884</v>
      </c>
      <c r="J11" s="60" t="s">
        <v>885</v>
      </c>
      <c r="K11" s="75"/>
      <c r="L11" s="76"/>
      <c r="M11" s="54"/>
      <c r="N11" s="54"/>
      <c r="O11" s="221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11"/>
      <c r="H12" s="58"/>
      <c r="I12" s="58"/>
      <c r="J12" s="58"/>
      <c r="K12" s="75"/>
      <c r="L12" s="76"/>
      <c r="M12" s="54"/>
      <c r="N12" s="56">
        <v>332.38</v>
      </c>
      <c r="O12" s="2211"/>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11"/>
      <c r="H13" s="61">
        <v>3</v>
      </c>
      <c r="I13" s="60" t="s">
        <v>887</v>
      </c>
      <c r="J13" s="60" t="s">
        <v>885</v>
      </c>
      <c r="K13" s="75"/>
      <c r="L13" s="76"/>
      <c r="M13" s="54"/>
      <c r="N13" s="54"/>
      <c r="O13" s="221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11"/>
      <c r="H14" s="58"/>
      <c r="I14" s="58"/>
      <c r="J14" s="58"/>
      <c r="K14" s="75"/>
      <c r="L14" s="76"/>
      <c r="M14" s="54"/>
      <c r="N14" s="56">
        <v>393.62</v>
      </c>
      <c r="O14" s="2211"/>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11"/>
      <c r="H15" s="61">
        <v>4</v>
      </c>
      <c r="I15" s="60" t="s">
        <v>888</v>
      </c>
      <c r="J15" s="60" t="s">
        <v>889</v>
      </c>
      <c r="K15" s="75"/>
      <c r="L15" s="76"/>
      <c r="M15" s="54"/>
      <c r="N15" s="54"/>
      <c r="O15" s="221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11"/>
      <c r="H16" s="58"/>
      <c r="I16" s="58"/>
      <c r="J16" s="58"/>
      <c r="K16" s="75"/>
      <c r="L16" s="76"/>
      <c r="M16" s="54"/>
      <c r="N16" s="56">
        <v>387.95</v>
      </c>
      <c r="O16" s="2211"/>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11"/>
      <c r="H17" s="61">
        <v>5</v>
      </c>
      <c r="I17" s="60" t="s">
        <v>891</v>
      </c>
      <c r="J17" s="60" t="s">
        <v>885</v>
      </c>
      <c r="K17" s="75"/>
      <c r="L17" s="76"/>
      <c r="M17" s="54"/>
      <c r="N17" s="54"/>
      <c r="O17" s="221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11"/>
      <c r="H18" s="58"/>
      <c r="I18" s="58"/>
      <c r="J18" s="58"/>
      <c r="K18" s="75"/>
      <c r="L18" s="76"/>
      <c r="M18" s="54"/>
      <c r="N18" s="56">
        <v>340.35</v>
      </c>
      <c r="O18" s="2211"/>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11"/>
      <c r="H19" s="61">
        <v>6</v>
      </c>
      <c r="I19" s="60" t="s">
        <v>893</v>
      </c>
      <c r="J19" s="60" t="s">
        <v>885</v>
      </c>
      <c r="K19" s="75"/>
      <c r="L19" s="76"/>
      <c r="M19" s="54"/>
      <c r="N19" s="54"/>
      <c r="O19" s="221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11"/>
      <c r="H20" s="58"/>
      <c r="I20" s="58"/>
      <c r="J20" s="58"/>
      <c r="K20" s="75"/>
      <c r="L20" s="76"/>
      <c r="M20" s="54"/>
      <c r="N20" s="56">
        <v>393.12</v>
      </c>
      <c r="O20" s="2211"/>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11"/>
      <c r="H21" s="61">
        <v>7</v>
      </c>
      <c r="I21" s="60" t="s">
        <v>894</v>
      </c>
      <c r="J21" s="60" t="s">
        <v>885</v>
      </c>
      <c r="K21" s="75"/>
      <c r="L21" s="76"/>
      <c r="M21" s="54"/>
      <c r="N21" s="54"/>
      <c r="O21" s="221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11"/>
      <c r="H22" s="58"/>
      <c r="I22" s="58"/>
      <c r="J22" s="58"/>
      <c r="K22" s="75"/>
      <c r="L22" s="76"/>
      <c r="M22" s="54"/>
      <c r="N22" s="56">
        <v>328.54</v>
      </c>
      <c r="O22" s="2211"/>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11"/>
      <c r="H23" s="61">
        <v>8</v>
      </c>
      <c r="I23" s="60" t="s">
        <v>895</v>
      </c>
      <c r="J23" s="60" t="s">
        <v>885</v>
      </c>
      <c r="K23" s="75"/>
      <c r="L23" s="76"/>
      <c r="M23" s="54"/>
      <c r="N23" s="54"/>
      <c r="O23" s="221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11"/>
      <c r="H24" s="58"/>
      <c r="I24" s="58"/>
      <c r="J24" s="58"/>
      <c r="K24" s="75"/>
      <c r="L24" s="76"/>
      <c r="M24" s="54"/>
      <c r="N24" s="56">
        <v>398.52</v>
      </c>
      <c r="O24" s="2211"/>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11">
        <v>835</v>
      </c>
      <c r="H26" s="58"/>
      <c r="I26" s="58"/>
      <c r="J26" s="58"/>
      <c r="K26" s="75"/>
      <c r="L26" s="76"/>
      <c r="M26" s="54"/>
      <c r="N26" s="56">
        <v>425.85</v>
      </c>
      <c r="O26" s="2211">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11"/>
      <c r="H27" s="61">
        <v>10</v>
      </c>
      <c r="I27" s="60" t="s">
        <v>898</v>
      </c>
      <c r="J27" s="60" t="s">
        <v>899</v>
      </c>
      <c r="K27" s="75"/>
      <c r="L27" s="76"/>
      <c r="M27" s="54"/>
      <c r="N27" s="54"/>
      <c r="O27" s="221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11"/>
      <c r="H28" s="58"/>
      <c r="I28" s="58"/>
      <c r="J28" s="58"/>
      <c r="K28" s="75"/>
      <c r="L28" s="76"/>
      <c r="M28" s="54"/>
      <c r="N28" s="56">
        <v>409.37</v>
      </c>
      <c r="O28" s="2211"/>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11">
        <v>2306</v>
      </c>
      <c r="H30" s="58"/>
      <c r="I30" s="58"/>
      <c r="J30" s="58"/>
      <c r="K30" s="75"/>
      <c r="L30" s="76"/>
      <c r="M30" s="54"/>
      <c r="N30" s="56">
        <v>388.46</v>
      </c>
      <c r="O30" s="2211">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11"/>
      <c r="H31" s="61">
        <v>12</v>
      </c>
      <c r="I31" s="60" t="s">
        <v>903</v>
      </c>
      <c r="J31" s="60" t="s">
        <v>885</v>
      </c>
      <c r="K31" s="75"/>
      <c r="L31" s="76"/>
      <c r="M31" s="54"/>
      <c r="N31" s="54"/>
      <c r="O31" s="221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11"/>
      <c r="H32" s="58"/>
      <c r="I32" s="58"/>
      <c r="J32" s="58"/>
      <c r="K32" s="75"/>
      <c r="L32" s="76"/>
      <c r="M32" s="54"/>
      <c r="N32" s="56">
        <v>380.96</v>
      </c>
      <c r="O32" s="2211"/>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11"/>
      <c r="H33" s="61">
        <v>13</v>
      </c>
      <c r="I33" s="60" t="s">
        <v>905</v>
      </c>
      <c r="J33" s="60" t="s">
        <v>889</v>
      </c>
      <c r="K33" s="75"/>
      <c r="L33" s="81" t="s">
        <v>318</v>
      </c>
      <c r="M33" s="54"/>
      <c r="N33" s="54"/>
      <c r="O33" s="221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11"/>
      <c r="H34" s="58"/>
      <c r="I34" s="58"/>
      <c r="J34" s="58"/>
      <c r="K34" s="75"/>
      <c r="L34" s="76"/>
      <c r="M34" s="54"/>
      <c r="N34" s="56">
        <v>381.39</v>
      </c>
      <c r="O34" s="2211"/>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11"/>
      <c r="H35" s="61">
        <v>14</v>
      </c>
      <c r="I35" s="60" t="s">
        <v>906</v>
      </c>
      <c r="J35" s="60" t="s">
        <v>885</v>
      </c>
      <c r="K35" s="75"/>
      <c r="L35" s="76"/>
      <c r="M35" s="54"/>
      <c r="N35" s="54"/>
      <c r="O35" s="221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11"/>
      <c r="H36" s="58"/>
      <c r="I36" s="58"/>
      <c r="J36" s="58"/>
      <c r="K36" s="75"/>
      <c r="L36" s="76"/>
      <c r="M36" s="54"/>
      <c r="N36" s="56">
        <v>344.6</v>
      </c>
      <c r="O36" s="2211"/>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11"/>
      <c r="H37" s="61">
        <v>15</v>
      </c>
      <c r="I37" s="60" t="s">
        <v>908</v>
      </c>
      <c r="J37" s="60" t="s">
        <v>889</v>
      </c>
      <c r="K37" s="75"/>
      <c r="L37" s="76"/>
      <c r="M37" s="54"/>
      <c r="N37" s="54"/>
      <c r="O37" s="221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11"/>
      <c r="H38" s="58"/>
      <c r="I38" s="58"/>
      <c r="J38" s="58"/>
      <c r="K38" s="75"/>
      <c r="L38" s="76"/>
      <c r="M38" s="54"/>
      <c r="N38" s="56">
        <v>395.64</v>
      </c>
      <c r="O38" s="2211"/>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11"/>
      <c r="H39" s="61">
        <v>16</v>
      </c>
      <c r="I39" s="60" t="s">
        <v>909</v>
      </c>
      <c r="J39" s="60" t="s">
        <v>899</v>
      </c>
      <c r="K39" s="75"/>
      <c r="L39" s="76"/>
      <c r="M39" s="54"/>
      <c r="N39" s="54"/>
      <c r="O39" s="221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11"/>
      <c r="H40" s="58"/>
      <c r="I40" s="58"/>
      <c r="J40" s="58"/>
      <c r="K40" s="75"/>
      <c r="L40" s="76"/>
      <c r="M40" s="54"/>
      <c r="N40" s="56">
        <v>414.76</v>
      </c>
      <c r="O40" s="2211"/>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11">
        <v>757</v>
      </c>
      <c r="H42" s="58"/>
      <c r="I42" s="58"/>
      <c r="J42" s="58"/>
      <c r="K42" s="75"/>
      <c r="L42" s="76"/>
      <c r="M42" s="54"/>
      <c r="N42" s="56">
        <v>401.93</v>
      </c>
      <c r="O42" s="2211">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11"/>
      <c r="H43" s="61">
        <v>18</v>
      </c>
      <c r="I43" s="60" t="s">
        <v>913</v>
      </c>
      <c r="J43" s="60" t="s">
        <v>889</v>
      </c>
      <c r="K43" s="68">
        <v>1</v>
      </c>
      <c r="L43" s="76"/>
      <c r="M43" s="54"/>
      <c r="N43" s="54"/>
      <c r="O43" s="221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11"/>
      <c r="H44" s="58"/>
      <c r="I44" s="58"/>
      <c r="J44" s="58"/>
      <c r="K44" s="75"/>
      <c r="L44" s="76"/>
      <c r="M44" s="54"/>
      <c r="N44" s="56">
        <v>354.95</v>
      </c>
      <c r="O44" s="2211"/>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11">
        <v>1192</v>
      </c>
      <c r="H46" s="58"/>
      <c r="I46" s="58"/>
      <c r="J46" s="58"/>
      <c r="K46" s="75"/>
      <c r="L46" s="76"/>
      <c r="M46" s="54"/>
      <c r="N46" s="56">
        <v>425</v>
      </c>
      <c r="O46" s="2211">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11"/>
      <c r="H47" s="61">
        <v>20</v>
      </c>
      <c r="I47" s="60" t="s">
        <v>918</v>
      </c>
      <c r="J47" s="60" t="s">
        <v>919</v>
      </c>
      <c r="K47" s="75"/>
      <c r="L47" s="76"/>
      <c r="M47" s="54"/>
      <c r="N47" s="54"/>
      <c r="O47" s="221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11"/>
      <c r="H48" s="58"/>
      <c r="I48" s="58"/>
      <c r="J48" s="58"/>
      <c r="K48" s="75"/>
      <c r="L48" s="76"/>
      <c r="M48" s="54"/>
      <c r="N48" s="56">
        <v>414</v>
      </c>
      <c r="O48" s="2211"/>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11"/>
      <c r="H49" s="61">
        <v>21</v>
      </c>
      <c r="I49" s="60" t="s">
        <v>920</v>
      </c>
      <c r="J49" s="60" t="s">
        <v>885</v>
      </c>
      <c r="K49" s="68">
        <v>1</v>
      </c>
      <c r="L49" s="81" t="s">
        <v>318</v>
      </c>
      <c r="M49" s="54"/>
      <c r="N49" s="54"/>
      <c r="O49" s="221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11"/>
      <c r="H50" s="58"/>
      <c r="I50" s="58"/>
      <c r="J50" s="58"/>
      <c r="K50" s="75"/>
      <c r="L50" s="76"/>
      <c r="M50" s="54"/>
      <c r="N50" s="56">
        <v>353.05</v>
      </c>
      <c r="O50" s="2211"/>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11">
        <v>829</v>
      </c>
      <c r="H52" s="58"/>
      <c r="I52" s="58"/>
      <c r="J52" s="58"/>
      <c r="K52" s="75"/>
      <c r="L52" s="76"/>
      <c r="M52" s="54"/>
      <c r="N52" s="56">
        <v>441.06</v>
      </c>
      <c r="O52" s="2211">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11"/>
      <c r="H53" s="61">
        <v>23</v>
      </c>
      <c r="I53" s="60" t="s">
        <v>925</v>
      </c>
      <c r="J53" s="60" t="s">
        <v>919</v>
      </c>
      <c r="K53" s="75"/>
      <c r="L53" s="81" t="s">
        <v>318</v>
      </c>
      <c r="M53" s="54"/>
      <c r="N53" s="54"/>
      <c r="O53" s="221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11"/>
      <c r="H54" s="58"/>
      <c r="I54" s="58"/>
      <c r="J54" s="58"/>
      <c r="K54" s="75"/>
      <c r="L54" s="76"/>
      <c r="M54" s="54"/>
      <c r="N54" s="56">
        <v>387.5</v>
      </c>
      <c r="O54" s="2211"/>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11">
        <v>2400</v>
      </c>
      <c r="H56" s="58"/>
      <c r="I56" s="58"/>
      <c r="J56" s="58"/>
      <c r="K56" s="75"/>
      <c r="L56" s="76"/>
      <c r="M56" s="54"/>
      <c r="N56" s="56">
        <v>372.63</v>
      </c>
      <c r="O56" s="2211">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11"/>
      <c r="H57" s="61">
        <v>25</v>
      </c>
      <c r="I57" s="60" t="s">
        <v>930</v>
      </c>
      <c r="J57" s="60" t="s">
        <v>885</v>
      </c>
      <c r="K57" s="75"/>
      <c r="L57" s="81" t="s">
        <v>931</v>
      </c>
      <c r="M57" s="54"/>
      <c r="N57" s="54"/>
      <c r="O57" s="221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11"/>
      <c r="H58" s="58"/>
      <c r="I58" s="58"/>
      <c r="J58" s="58"/>
      <c r="K58" s="75"/>
      <c r="L58" s="76"/>
      <c r="M58" s="54"/>
      <c r="N58" s="56">
        <v>415.3</v>
      </c>
      <c r="O58" s="2211"/>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11"/>
      <c r="H59" s="61">
        <v>26</v>
      </c>
      <c r="I59" s="60" t="s">
        <v>933</v>
      </c>
      <c r="J59" s="60" t="s">
        <v>889</v>
      </c>
      <c r="K59" s="75"/>
      <c r="L59" s="76"/>
      <c r="M59" s="54"/>
      <c r="N59" s="54"/>
      <c r="O59" s="221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11"/>
      <c r="H60" s="58"/>
      <c r="I60" s="58"/>
      <c r="J60" s="58"/>
      <c r="K60" s="75"/>
      <c r="L60" s="76"/>
      <c r="M60" s="54"/>
      <c r="N60" s="56">
        <v>424.58</v>
      </c>
      <c r="O60" s="2211"/>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11"/>
      <c r="H61" s="61">
        <v>27</v>
      </c>
      <c r="I61" s="60" t="s">
        <v>934</v>
      </c>
      <c r="J61" s="60" t="s">
        <v>885</v>
      </c>
      <c r="K61" s="75"/>
      <c r="L61" s="76"/>
      <c r="M61" s="54"/>
      <c r="N61" s="54"/>
      <c r="O61" s="221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11"/>
      <c r="H62" s="58"/>
      <c r="I62" s="58"/>
      <c r="J62" s="58"/>
      <c r="K62" s="75"/>
      <c r="L62" s="76"/>
      <c r="M62" s="54"/>
      <c r="N62" s="56">
        <v>391.7</v>
      </c>
      <c r="O62" s="2211"/>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11"/>
      <c r="H63" s="61">
        <v>28</v>
      </c>
      <c r="I63" s="60" t="s">
        <v>935</v>
      </c>
      <c r="J63" s="60" t="s">
        <v>885</v>
      </c>
      <c r="K63" s="75"/>
      <c r="L63" s="76"/>
      <c r="M63" s="54"/>
      <c r="N63" s="54"/>
      <c r="O63" s="221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
      <c r="A64" s="53"/>
      <c r="B64" s="54"/>
      <c r="C64" s="54"/>
      <c r="D64" s="55"/>
      <c r="E64" s="54"/>
      <c r="F64" s="56">
        <v>410.47</v>
      </c>
      <c r="G64" s="2211"/>
      <c r="H64" s="58"/>
      <c r="I64" s="58"/>
      <c r="J64" s="58"/>
      <c r="K64" s="75"/>
      <c r="L64" s="76"/>
      <c r="M64" s="54"/>
      <c r="N64" s="56">
        <v>410.47</v>
      </c>
      <c r="O64" s="2211"/>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11"/>
      <c r="H65" s="61">
        <v>29</v>
      </c>
      <c r="I65" s="60" t="s">
        <v>937</v>
      </c>
      <c r="J65" s="60" t="s">
        <v>899</v>
      </c>
      <c r="K65" s="75"/>
      <c r="L65" s="76"/>
      <c r="M65" s="54"/>
      <c r="N65" s="54"/>
      <c r="O65" s="221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11"/>
      <c r="H66" s="58"/>
      <c r="I66" s="58"/>
      <c r="J66" s="58"/>
      <c r="K66" s="75"/>
      <c r="L66" s="76"/>
      <c r="M66" s="54"/>
      <c r="N66" s="56">
        <v>385.54</v>
      </c>
      <c r="O66" s="2211"/>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11">
        <v>1242</v>
      </c>
      <c r="H68" s="58"/>
      <c r="I68" s="58"/>
      <c r="J68" s="58"/>
      <c r="K68" s="75"/>
      <c r="L68" s="76"/>
      <c r="M68" s="54"/>
      <c r="N68" s="56">
        <v>418.31</v>
      </c>
      <c r="O68" s="2211">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11"/>
      <c r="H69" s="61">
        <v>31</v>
      </c>
      <c r="I69" s="60" t="s">
        <v>941</v>
      </c>
      <c r="J69" s="60" t="s">
        <v>885</v>
      </c>
      <c r="K69" s="68">
        <v>1</v>
      </c>
      <c r="L69" s="76"/>
      <c r="M69" s="54"/>
      <c r="N69" s="54"/>
      <c r="O69" s="221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11"/>
      <c r="H70" s="58"/>
      <c r="I70" s="58"/>
      <c r="J70" s="58"/>
      <c r="K70" s="75"/>
      <c r="L70" s="76"/>
      <c r="M70" s="54"/>
      <c r="N70" s="56">
        <v>421.47</v>
      </c>
      <c r="O70" s="2211"/>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11"/>
      <c r="H71" s="61">
        <v>32</v>
      </c>
      <c r="I71" s="60" t="s">
        <v>942</v>
      </c>
      <c r="J71" s="60" t="s">
        <v>889</v>
      </c>
      <c r="K71" s="75"/>
      <c r="L71" s="76"/>
      <c r="M71" s="54"/>
      <c r="N71" s="54"/>
      <c r="O71" s="221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11"/>
      <c r="H72" s="58"/>
      <c r="I72" s="58"/>
      <c r="J72" s="58"/>
      <c r="K72" s="75"/>
      <c r="L72" s="76"/>
      <c r="M72" s="54"/>
      <c r="N72" s="56">
        <v>401.98</v>
      </c>
      <c r="O72" s="2211"/>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11">
        <v>833</v>
      </c>
      <c r="H74" s="58"/>
      <c r="I74" s="58"/>
      <c r="J74" s="58"/>
      <c r="K74" s="75"/>
      <c r="L74" s="76"/>
      <c r="M74" s="54"/>
      <c r="N74" s="56">
        <v>429.38</v>
      </c>
      <c r="O74" s="2211">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11"/>
      <c r="H75" s="61">
        <v>34</v>
      </c>
      <c r="I75" s="60" t="s">
        <v>946</v>
      </c>
      <c r="J75" s="60" t="s">
        <v>889</v>
      </c>
      <c r="K75" s="75"/>
      <c r="L75" s="76"/>
      <c r="M75" s="54"/>
      <c r="N75" s="54"/>
      <c r="O75" s="221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11"/>
      <c r="H76" s="58"/>
      <c r="I76" s="58"/>
      <c r="J76" s="58"/>
      <c r="K76" s="75"/>
      <c r="L76" s="76"/>
      <c r="M76" s="54"/>
      <c r="N76" s="56">
        <v>403.83</v>
      </c>
      <c r="O76" s="2211"/>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11">
        <v>735</v>
      </c>
      <c r="H80" s="58"/>
      <c r="I80" s="58"/>
      <c r="J80" s="58"/>
      <c r="K80" s="75"/>
      <c r="L80" s="76"/>
      <c r="M80" s="54"/>
      <c r="N80" s="56">
        <v>380.68</v>
      </c>
      <c r="O80" s="2211">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11"/>
      <c r="H81" s="61">
        <v>37</v>
      </c>
      <c r="I81" s="60" t="s">
        <v>952</v>
      </c>
      <c r="J81" s="60" t="s">
        <v>885</v>
      </c>
      <c r="K81" s="75"/>
      <c r="L81" s="76"/>
      <c r="M81" s="54"/>
      <c r="N81" s="54"/>
      <c r="O81" s="221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11"/>
      <c r="H82" s="58"/>
      <c r="I82" s="58"/>
      <c r="J82" s="58"/>
      <c r="K82" s="75"/>
      <c r="L82" s="76"/>
      <c r="M82" s="54"/>
      <c r="N82" s="56">
        <v>354.53</v>
      </c>
      <c r="O82" s="2211"/>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11">
        <v>1203</v>
      </c>
      <c r="H84" s="58"/>
      <c r="I84" s="58"/>
      <c r="J84" s="58"/>
      <c r="K84" s="75"/>
      <c r="L84" s="76"/>
      <c r="M84" s="54"/>
      <c r="N84" s="56">
        <v>405.57</v>
      </c>
      <c r="O84" s="2211">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11"/>
      <c r="H85" s="61">
        <v>39</v>
      </c>
      <c r="I85" s="60" t="s">
        <v>955</v>
      </c>
      <c r="J85" s="60" t="s">
        <v>899</v>
      </c>
      <c r="K85" s="75"/>
      <c r="L85" s="76"/>
      <c r="M85" s="54"/>
      <c r="N85" s="54"/>
      <c r="O85" s="221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11"/>
      <c r="H86" s="58"/>
      <c r="I86" s="58"/>
      <c r="J86" s="58"/>
      <c r="K86" s="75"/>
      <c r="L86" s="76"/>
      <c r="M86" s="54"/>
      <c r="N86" s="56">
        <v>416.87</v>
      </c>
      <c r="O86" s="2211"/>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11"/>
      <c r="H87" s="61">
        <v>40</v>
      </c>
      <c r="I87" s="60" t="s">
        <v>957</v>
      </c>
      <c r="J87" s="60" t="s">
        <v>885</v>
      </c>
      <c r="K87" s="75"/>
      <c r="L87" s="76"/>
      <c r="M87" s="54"/>
      <c r="N87" s="54"/>
      <c r="O87" s="221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11"/>
      <c r="H88" s="58"/>
      <c r="I88" s="58"/>
      <c r="J88" s="58"/>
      <c r="K88" s="75"/>
      <c r="L88" s="76"/>
      <c r="M88" s="54"/>
      <c r="N88" s="56">
        <v>380.77</v>
      </c>
      <c r="O88" s="2211"/>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11">
        <v>1101</v>
      </c>
      <c r="H90" s="58"/>
      <c r="I90" s="58"/>
      <c r="J90" s="58"/>
      <c r="K90" s="75"/>
      <c r="L90" s="76"/>
      <c r="M90" s="54"/>
      <c r="N90" s="56">
        <v>411.81</v>
      </c>
      <c r="O90" s="2211">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11"/>
      <c r="H91" s="61">
        <v>42</v>
      </c>
      <c r="I91" s="60" t="s">
        <v>960</v>
      </c>
      <c r="J91" s="60" t="s">
        <v>889</v>
      </c>
      <c r="K91" s="75"/>
      <c r="L91" s="76"/>
      <c r="M91" s="54"/>
      <c r="N91" s="54"/>
      <c r="O91" s="221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11"/>
      <c r="H92" s="58"/>
      <c r="I92" s="58"/>
      <c r="J92" s="58"/>
      <c r="K92" s="75"/>
      <c r="L92" s="76"/>
      <c r="M92" s="54"/>
      <c r="N92" s="56">
        <v>392.08</v>
      </c>
      <c r="O92" s="2211"/>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11"/>
      <c r="H93" s="61">
        <v>43</v>
      </c>
      <c r="I93" s="60" t="s">
        <v>961</v>
      </c>
      <c r="J93" s="60" t="s">
        <v>919</v>
      </c>
      <c r="K93" s="75"/>
      <c r="L93" s="76"/>
      <c r="M93" s="54"/>
      <c r="N93" s="54"/>
      <c r="O93" s="221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11"/>
      <c r="H94" s="58"/>
      <c r="I94" s="58"/>
      <c r="J94" s="58"/>
      <c r="K94" s="75"/>
      <c r="L94" s="76"/>
      <c r="M94" s="54"/>
      <c r="N94" s="56">
        <v>296.87</v>
      </c>
      <c r="O94" s="2211"/>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11">
        <v>835</v>
      </c>
      <c r="H98" s="58"/>
      <c r="I98" s="58"/>
      <c r="J98" s="58"/>
      <c r="K98" s="75"/>
      <c r="L98" s="76"/>
      <c r="M98" s="54"/>
      <c r="N98" s="56">
        <v>382.17</v>
      </c>
      <c r="O98" s="2211">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11"/>
      <c r="H99" s="61">
        <v>46</v>
      </c>
      <c r="I99" s="60" t="s">
        <v>968</v>
      </c>
      <c r="J99" s="60" t="s">
        <v>919</v>
      </c>
      <c r="K99" s="75"/>
      <c r="L99" s="76"/>
      <c r="M99" s="54"/>
      <c r="N99" s="54"/>
      <c r="O99" s="221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11"/>
      <c r="H100" s="58"/>
      <c r="I100" s="58"/>
      <c r="J100" s="58"/>
      <c r="K100" s="75"/>
      <c r="L100" s="76"/>
      <c r="M100" s="54"/>
      <c r="N100" s="56">
        <v>452.74</v>
      </c>
      <c r="O100" s="2211"/>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11">
        <v>815</v>
      </c>
      <c r="H102" s="58"/>
      <c r="I102" s="58"/>
      <c r="J102" s="58"/>
      <c r="K102" s="75"/>
      <c r="L102" s="76"/>
      <c r="M102" s="54"/>
      <c r="N102" s="56">
        <v>420.21</v>
      </c>
      <c r="O102" s="2211">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11"/>
      <c r="H103" s="61">
        <v>48</v>
      </c>
      <c r="I103" s="60" t="s">
        <v>972</v>
      </c>
      <c r="J103" s="60" t="s">
        <v>919</v>
      </c>
      <c r="K103" s="75"/>
      <c r="L103" s="76"/>
      <c r="M103" s="54"/>
      <c r="N103" s="54"/>
      <c r="O103" s="221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11"/>
      <c r="H104" s="58"/>
      <c r="I104" s="58"/>
      <c r="J104" s="58"/>
      <c r="K104" s="75"/>
      <c r="L104" s="76"/>
      <c r="M104" s="54"/>
      <c r="N104" s="56">
        <v>395.01</v>
      </c>
      <c r="O104" s="2211"/>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11">
        <v>1473</v>
      </c>
      <c r="H106" s="58"/>
      <c r="I106" s="58"/>
      <c r="J106" s="58"/>
      <c r="K106" s="75"/>
      <c r="L106" s="76"/>
      <c r="M106" s="54"/>
      <c r="N106" s="56">
        <v>386.74</v>
      </c>
      <c r="O106" s="2211">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11"/>
      <c r="H107" s="61">
        <v>50</v>
      </c>
      <c r="I107" s="60" t="s">
        <v>976</v>
      </c>
      <c r="J107" s="60" t="s">
        <v>885</v>
      </c>
      <c r="K107" s="75"/>
      <c r="L107" s="76"/>
      <c r="M107" s="54"/>
      <c r="N107" s="54"/>
      <c r="O107" s="221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11"/>
      <c r="H108" s="58"/>
      <c r="I108" s="58"/>
      <c r="J108" s="58"/>
      <c r="K108" s="75"/>
      <c r="L108" s="76"/>
      <c r="M108" s="54"/>
      <c r="N108" s="56">
        <v>378.62</v>
      </c>
      <c r="O108" s="2211"/>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11"/>
      <c r="H109" s="61">
        <v>51</v>
      </c>
      <c r="I109" s="60" t="s">
        <v>977</v>
      </c>
      <c r="J109" s="60" t="s">
        <v>885</v>
      </c>
      <c r="K109" s="75"/>
      <c r="L109" s="76"/>
      <c r="M109" s="54"/>
      <c r="N109" s="54"/>
      <c r="O109" s="221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11"/>
      <c r="H110" s="58"/>
      <c r="I110" s="58"/>
      <c r="J110" s="58"/>
      <c r="K110" s="75"/>
      <c r="L110" s="76"/>
      <c r="M110" s="54"/>
      <c r="N110" s="56">
        <v>350.22</v>
      </c>
      <c r="O110" s="2211"/>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11"/>
      <c r="H111" s="61">
        <v>52</v>
      </c>
      <c r="I111" s="60" t="s">
        <v>979</v>
      </c>
      <c r="J111" s="60" t="s">
        <v>885</v>
      </c>
      <c r="K111" s="75"/>
      <c r="L111" s="76"/>
      <c r="M111" s="54"/>
      <c r="N111" s="54"/>
      <c r="O111" s="221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11"/>
      <c r="H112" s="58"/>
      <c r="I112" s="58"/>
      <c r="J112" s="58"/>
      <c r="K112" s="75"/>
      <c r="L112" s="76"/>
      <c r="M112" s="54"/>
      <c r="N112" s="56">
        <v>357.91</v>
      </c>
      <c r="O112" s="2211"/>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96" t="s">
        <v>984</v>
      </c>
      <c r="F116" s="2196"/>
      <c r="G116" s="2196"/>
      <c r="H116" s="114"/>
      <c r="I116" s="114"/>
      <c r="J116" s="2196" t="s">
        <v>985</v>
      </c>
      <c r="K116" s="2196"/>
      <c r="L116" s="219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97" t="s">
        <v>989</v>
      </c>
      <c r="B138" s="2198"/>
      <c r="C138" s="2198"/>
      <c r="D138" s="2198"/>
      <c r="E138" s="2198"/>
      <c r="F138" s="2198"/>
      <c r="G138" s="2198"/>
      <c r="H138" s="2198"/>
      <c r="I138" s="2198"/>
      <c r="J138" s="2198"/>
      <c r="K138" s="2198"/>
      <c r="L138" s="2198"/>
      <c r="M138" s="2198"/>
      <c r="N138" s="2198"/>
      <c r="O138" s="2199" t="s">
        <v>990</v>
      </c>
      <c r="P138" s="2199"/>
      <c r="Q138" s="2199"/>
      <c r="R138" s="2199"/>
      <c r="S138" s="2199"/>
      <c r="T138" s="2199"/>
      <c r="U138" s="2199"/>
      <c r="V138" s="2199"/>
      <c r="W138" s="2199"/>
      <c r="X138" s="2199"/>
      <c r="Y138" s="2199"/>
      <c r="Z138" s="2199"/>
      <c r="AA138" s="2199"/>
      <c r="AB138" s="2199"/>
      <c r="AC138" s="2200"/>
    </row>
    <row r="139" spans="1:29" ht="12.75" customHeight="1">
      <c r="A139" s="2213" t="s">
        <v>991</v>
      </c>
      <c r="B139" s="2213"/>
      <c r="C139" s="2213"/>
      <c r="D139" s="2213"/>
      <c r="E139" s="2213"/>
      <c r="F139" s="2212" t="s">
        <v>992</v>
      </c>
      <c r="G139" s="2212"/>
      <c r="H139" s="2212"/>
      <c r="I139" s="2212"/>
      <c r="J139" s="2213" t="s">
        <v>993</v>
      </c>
      <c r="K139" s="2213"/>
      <c r="L139" s="2213"/>
      <c r="M139" s="2213"/>
      <c r="N139" s="2213"/>
      <c r="O139" s="2212" t="s">
        <v>992</v>
      </c>
      <c r="P139" s="2212"/>
      <c r="Q139" s="2212"/>
      <c r="R139" s="2212"/>
      <c r="S139" s="2212"/>
      <c r="T139" s="2213" t="s">
        <v>994</v>
      </c>
      <c r="U139" s="2213"/>
      <c r="V139" s="2213"/>
      <c r="W139" s="2213"/>
      <c r="X139" s="2213"/>
      <c r="Y139" s="2213"/>
      <c r="Z139" s="2213" t="s">
        <v>995</v>
      </c>
      <c r="AA139" s="2213"/>
      <c r="AB139" s="2213"/>
      <c r="AC139" s="2213"/>
    </row>
    <row r="140" spans="1:29" ht="12.75" customHeight="1">
      <c r="A140" s="2213"/>
      <c r="B140" s="2213"/>
      <c r="C140" s="2213"/>
      <c r="D140" s="2213"/>
      <c r="E140" s="2213"/>
      <c r="F140" s="2212"/>
      <c r="G140" s="2212"/>
      <c r="H140" s="2212"/>
      <c r="I140" s="2212"/>
      <c r="J140" s="2213"/>
      <c r="K140" s="2213"/>
      <c r="L140" s="2213"/>
      <c r="M140" s="2213"/>
      <c r="N140" s="2213"/>
      <c r="O140" s="2212"/>
      <c r="P140" s="2212"/>
      <c r="Q140" s="2212"/>
      <c r="R140" s="2212"/>
      <c r="S140" s="2212"/>
      <c r="T140" s="2213"/>
      <c r="U140" s="2213"/>
      <c r="V140" s="2213"/>
      <c r="W140" s="2213"/>
      <c r="X140" s="2213"/>
      <c r="Y140" s="2213"/>
      <c r="Z140" s="2213"/>
      <c r="AA140" s="2213"/>
      <c r="AB140" s="2213"/>
      <c r="AC140" s="2213"/>
    </row>
    <row r="141" spans="1:29" ht="12.75" customHeight="1">
      <c r="A141" s="2213"/>
      <c r="B141" s="2213"/>
      <c r="C141" s="2213"/>
      <c r="D141" s="2213"/>
      <c r="E141" s="2213"/>
      <c r="F141" s="2212"/>
      <c r="G141" s="2212"/>
      <c r="H141" s="2212"/>
      <c r="I141" s="2212"/>
      <c r="J141" s="2213"/>
      <c r="K141" s="2213"/>
      <c r="L141" s="2213"/>
      <c r="M141" s="2213"/>
      <c r="N141" s="2213"/>
      <c r="O141" s="2212"/>
      <c r="P141" s="2212"/>
      <c r="Q141" s="2212"/>
      <c r="R141" s="2212"/>
      <c r="S141" s="2212"/>
      <c r="T141" s="2213"/>
      <c r="U141" s="2213"/>
      <c r="V141" s="2213"/>
      <c r="W141" s="2213"/>
      <c r="X141" s="2213"/>
      <c r="Y141" s="2213"/>
      <c r="Z141" s="2213"/>
      <c r="AA141" s="2213"/>
      <c r="AB141" s="2213"/>
      <c r="AC141" s="2213"/>
    </row>
    <row r="142" spans="1:29" ht="36.75" customHeight="1">
      <c r="A142" s="2213"/>
      <c r="B142" s="2213"/>
      <c r="C142" s="2213"/>
      <c r="D142" s="2213"/>
      <c r="E142" s="2213"/>
      <c r="F142" s="2212"/>
      <c r="G142" s="2212"/>
      <c r="H142" s="2212"/>
      <c r="I142" s="2212"/>
      <c r="J142" s="2213"/>
      <c r="K142" s="2213"/>
      <c r="L142" s="2213"/>
      <c r="M142" s="2213"/>
      <c r="N142" s="2213"/>
      <c r="O142" s="2212"/>
      <c r="P142" s="2212"/>
      <c r="Q142" s="2212"/>
      <c r="R142" s="2212"/>
      <c r="S142" s="2212"/>
      <c r="T142" s="2213"/>
      <c r="U142" s="2213"/>
      <c r="V142" s="2213"/>
      <c r="W142" s="2213"/>
      <c r="X142" s="2213"/>
      <c r="Y142" s="2213"/>
      <c r="Z142" s="2213"/>
      <c r="AA142" s="2213"/>
      <c r="AB142" s="2213"/>
      <c r="AC142" s="221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topLeftCell="A20" zoomScale="40" zoomScaleNormal="40" zoomScaleSheetLayoutView="40" workbookViewId="0">
      <selection activeCell="Q51" sqref="Q51"/>
    </sheetView>
  </sheetViews>
  <sheetFormatPr defaultColWidth="8.81640625" defaultRowHeight="21"/>
  <cols>
    <col min="1" max="1" width="2.453125" style="1041" customWidth="1"/>
    <col min="2" max="2" width="0.453125" style="1041" customWidth="1"/>
    <col min="3" max="3" width="16.90625" style="1041" customWidth="1"/>
    <col min="4" max="4" width="10.81640625" style="1041" customWidth="1"/>
    <col min="5" max="5" width="17.81640625" style="1041" customWidth="1"/>
    <col min="6" max="6" width="10.81640625" style="1041" customWidth="1"/>
    <col min="7" max="7" width="19.1796875" style="1041" customWidth="1"/>
    <col min="8" max="8" width="10.81640625" style="1041" customWidth="1"/>
    <col min="9" max="9" width="18.81640625" style="1041" customWidth="1"/>
    <col min="10" max="10" width="10.81640625" style="1041" customWidth="1"/>
    <col min="11" max="11" width="18.36328125" style="1041" customWidth="1"/>
    <col min="12" max="12" width="10.81640625" style="1041" customWidth="1"/>
    <col min="13" max="13" width="17.90625" style="1041" customWidth="1"/>
    <col min="14" max="14" width="10.81640625" style="1041" customWidth="1"/>
    <col min="15" max="15" width="16.90625" style="1041" customWidth="1"/>
    <col min="16" max="16" width="10.81640625" style="1041" customWidth="1"/>
    <col min="17" max="17" width="17.6328125" style="1041" customWidth="1"/>
    <col min="18" max="18" width="10.81640625" style="1041" customWidth="1"/>
    <col min="19" max="19" width="17.1796875" style="1041" customWidth="1"/>
    <col min="20" max="20" width="10.81640625" style="1041" customWidth="1"/>
    <col min="21" max="21" width="17.90625" style="1041" customWidth="1"/>
    <col min="22" max="22" width="10.81640625" style="1041" customWidth="1"/>
    <col min="23" max="23" width="18.6328125" style="1041" customWidth="1"/>
    <col min="24" max="24" width="10.81640625" style="1041" customWidth="1"/>
    <col min="25" max="25" width="16.90625" style="1041" customWidth="1"/>
    <col min="26" max="26" width="12.36328125" style="1041" customWidth="1"/>
    <col min="27" max="27" width="0.90625" style="1041" customWidth="1"/>
    <col min="28" max="28" width="8.81640625" style="1041" customWidth="1"/>
    <col min="29" max="34" width="8.81640625" style="1041"/>
    <col min="35" max="35" width="14.1796875" style="1041" bestFit="1" customWidth="1"/>
    <col min="36" max="16384" width="8.81640625" style="1041"/>
  </cols>
  <sheetData>
    <row r="1" spans="1:35" s="1198" customFormat="1" ht="46.5" thickBot="1">
      <c r="A1" s="1785" t="s">
        <v>1488</v>
      </c>
      <c r="B1" s="1786"/>
      <c r="C1" s="1786"/>
      <c r="D1" s="1786"/>
      <c r="E1" s="1786"/>
      <c r="F1" s="1786"/>
      <c r="G1" s="1786"/>
      <c r="H1" s="1786"/>
      <c r="I1" s="1786"/>
      <c r="J1" s="1786"/>
      <c r="K1" s="1786"/>
      <c r="L1" s="1786"/>
      <c r="M1" s="1786"/>
      <c r="N1" s="1786"/>
      <c r="O1" s="1786"/>
      <c r="P1" s="1786"/>
      <c r="Q1" s="1786"/>
      <c r="R1" s="1786"/>
      <c r="S1" s="1786"/>
      <c r="T1" s="1786"/>
      <c r="U1" s="1786"/>
      <c r="V1" s="1786"/>
      <c r="W1" s="1786"/>
      <c r="X1" s="1786"/>
      <c r="Y1" s="1786"/>
      <c r="Z1" s="1787"/>
    </row>
    <row r="2" spans="1:35" s="1198" customFormat="1" ht="46.5" thickBot="1">
      <c r="A2" s="1782" t="s">
        <v>1960</v>
      </c>
      <c r="B2" s="1783"/>
      <c r="C2" s="1783"/>
      <c r="D2" s="1783"/>
      <c r="E2" s="1783"/>
      <c r="F2" s="1783"/>
      <c r="G2" s="1783"/>
      <c r="H2" s="1783"/>
      <c r="I2" s="1783"/>
      <c r="J2" s="1783"/>
      <c r="K2" s="1783"/>
      <c r="L2" s="1783"/>
      <c r="M2" s="1783"/>
      <c r="N2" s="1783"/>
      <c r="O2" s="1783"/>
      <c r="P2" s="1783"/>
      <c r="Q2" s="1783"/>
      <c r="R2" s="1783"/>
      <c r="S2" s="1783"/>
      <c r="T2" s="1783"/>
      <c r="U2" s="1783"/>
      <c r="V2" s="1784"/>
      <c r="W2" s="1800" t="s">
        <v>1489</v>
      </c>
      <c r="X2" s="1801"/>
      <c r="Y2" s="1803">
        <f ca="1">NOW()-1</f>
        <v>46113.495651851852</v>
      </c>
      <c r="Z2" s="1804"/>
    </row>
    <row r="3" spans="1:35" ht="30" customHeight="1">
      <c r="A3" s="1343"/>
      <c r="B3" s="1343"/>
      <c r="C3" s="1790" t="s">
        <v>1150</v>
      </c>
      <c r="D3" s="1791"/>
      <c r="E3" s="1791"/>
      <c r="F3" s="1791"/>
      <c r="G3" s="1791"/>
      <c r="H3" s="1791"/>
      <c r="I3" s="1791"/>
      <c r="J3" s="1791"/>
      <c r="K3" s="1791"/>
      <c r="L3" s="1791"/>
      <c r="M3" s="1791"/>
      <c r="N3" s="1791"/>
      <c r="O3" s="1791"/>
      <c r="P3" s="1791"/>
      <c r="Q3" s="1792"/>
      <c r="R3" s="1114"/>
      <c r="S3" s="1802"/>
      <c r="T3" s="1802"/>
      <c r="U3" s="1802"/>
      <c r="V3" s="1115"/>
      <c r="W3" s="1806"/>
      <c r="X3" s="1806"/>
      <c r="Y3" s="1806"/>
      <c r="Z3" s="1807"/>
    </row>
    <row r="4" spans="1:35" ht="30" customHeight="1">
      <c r="A4" s="1343"/>
      <c r="B4" s="1343"/>
      <c r="C4" s="1793"/>
      <c r="D4" s="1794"/>
      <c r="E4" s="1794"/>
      <c r="F4" s="1794"/>
      <c r="G4" s="1794"/>
      <c r="H4" s="1794"/>
      <c r="I4" s="1794"/>
      <c r="J4" s="1794"/>
      <c r="K4" s="1794"/>
      <c r="L4" s="1794"/>
      <c r="M4" s="1794"/>
      <c r="N4" s="1794"/>
      <c r="O4" s="1794"/>
      <c r="P4" s="1794"/>
      <c r="Q4" s="1795"/>
      <c r="R4" s="1398"/>
      <c r="S4" s="1808" t="s">
        <v>1151</v>
      </c>
      <c r="T4" s="1808"/>
      <c r="U4" s="1808"/>
      <c r="V4" s="1355"/>
      <c r="W4" s="1809" t="s">
        <v>1152</v>
      </c>
      <c r="X4" s="1809"/>
      <c r="Y4" s="1809"/>
      <c r="Z4" s="1810"/>
    </row>
    <row r="5" spans="1:35" ht="28">
      <c r="A5" s="1343"/>
      <c r="B5" s="1343"/>
      <c r="C5" s="1788" t="s">
        <v>998</v>
      </c>
      <c r="D5" s="1796" t="s">
        <v>13</v>
      </c>
      <c r="E5" s="1788"/>
      <c r="F5" s="1797"/>
      <c r="G5" s="1737" t="s">
        <v>1153</v>
      </c>
      <c r="H5" s="1737"/>
      <c r="I5" s="1737" t="s">
        <v>1154</v>
      </c>
      <c r="J5" s="1737"/>
      <c r="K5" s="1737"/>
      <c r="L5" s="1737" t="s">
        <v>1490</v>
      </c>
      <c r="M5" s="1737"/>
      <c r="N5" s="1737"/>
      <c r="O5" s="1737" t="s">
        <v>843</v>
      </c>
      <c r="P5" s="1737"/>
      <c r="Q5" s="1805"/>
      <c r="R5" s="1398"/>
      <c r="S5" s="1398"/>
      <c r="T5" s="1355"/>
      <c r="U5" s="1355"/>
      <c r="V5" s="1355"/>
      <c r="W5" s="1355"/>
      <c r="X5" s="1355"/>
      <c r="Y5" s="1355"/>
      <c r="Z5" s="1111"/>
    </row>
    <row r="6" spans="1:35" ht="28">
      <c r="A6" s="1343"/>
      <c r="B6" s="1343"/>
      <c r="C6" s="1789"/>
      <c r="D6" s="1798"/>
      <c r="E6" s="1789"/>
      <c r="F6" s="1799"/>
      <c r="G6" s="1737"/>
      <c r="H6" s="1737"/>
      <c r="I6" s="1737"/>
      <c r="J6" s="1737"/>
      <c r="K6" s="1737"/>
      <c r="L6" s="1737"/>
      <c r="M6" s="1737"/>
      <c r="N6" s="1737"/>
      <c r="O6" s="1737"/>
      <c r="P6" s="1737"/>
      <c r="Q6" s="1805"/>
      <c r="R6" s="1398"/>
      <c r="S6" s="1398"/>
      <c r="T6" s="1355"/>
      <c r="U6" s="1355"/>
      <c r="V6" s="1399" t="s">
        <v>1497</v>
      </c>
      <c r="W6" s="1400" t="s">
        <v>1496</v>
      </c>
      <c r="X6" s="1355"/>
      <c r="Y6" s="1355"/>
      <c r="Z6" s="1111"/>
    </row>
    <row r="7" spans="1:35" ht="31">
      <c r="A7" s="1343"/>
      <c r="B7" s="1343"/>
      <c r="C7" s="1341">
        <v>1</v>
      </c>
      <c r="D7" s="1736" t="s">
        <v>1156</v>
      </c>
      <c r="E7" s="1736"/>
      <c r="F7" s="1736"/>
      <c r="G7" s="1737" t="s">
        <v>1051</v>
      </c>
      <c r="H7" s="1737"/>
      <c r="I7" s="1735">
        <v>188.678</v>
      </c>
      <c r="J7" s="1735"/>
      <c r="K7" s="1735"/>
      <c r="L7" s="1735">
        <v>188.678</v>
      </c>
      <c r="M7" s="1735"/>
      <c r="N7" s="1735"/>
      <c r="O7" s="1735">
        <f>I7-L7</f>
        <v>0</v>
      </c>
      <c r="P7" s="1735"/>
      <c r="Q7" s="1765"/>
      <c r="R7" s="1401" t="s">
        <v>1492</v>
      </c>
      <c r="S7" s="1402"/>
      <c r="U7" s="1355"/>
      <c r="V7" s="1355"/>
      <c r="W7" s="1355"/>
      <c r="X7" s="1355"/>
      <c r="Y7" s="1355"/>
      <c r="Z7" s="1111"/>
    </row>
    <row r="8" spans="1:35" ht="31">
      <c r="A8" s="1343"/>
      <c r="B8" s="1343"/>
      <c r="C8" s="1341">
        <f>C7+1</f>
        <v>2</v>
      </c>
      <c r="D8" s="1736" t="s">
        <v>1157</v>
      </c>
      <c r="E8" s="1736"/>
      <c r="F8" s="1736"/>
      <c r="G8" s="1737" t="s">
        <v>1051</v>
      </c>
      <c r="H8" s="1737"/>
      <c r="I8" s="1735">
        <v>188.678</v>
      </c>
      <c r="J8" s="1735"/>
      <c r="K8" s="1735"/>
      <c r="L8" s="1735">
        <v>188.678</v>
      </c>
      <c r="M8" s="1735"/>
      <c r="N8" s="1735"/>
      <c r="O8" s="1735">
        <f t="shared" ref="O8:O14" si="0">I8-L8</f>
        <v>0</v>
      </c>
      <c r="P8" s="1735"/>
      <c r="Q8" s="1765"/>
      <c r="R8" s="1403"/>
      <c r="S8" s="1403"/>
      <c r="T8" s="1355"/>
      <c r="U8" s="1355"/>
      <c r="V8" s="1355"/>
      <c r="W8" s="1355"/>
      <c r="Y8" s="1404" t="s">
        <v>1160</v>
      </c>
      <c r="Z8" s="1177"/>
    </row>
    <row r="9" spans="1:35" ht="31">
      <c r="A9" s="1343"/>
      <c r="B9" s="1343"/>
      <c r="C9" s="1341">
        <f>C8+1</f>
        <v>3</v>
      </c>
      <c r="D9" s="1736" t="s">
        <v>1491</v>
      </c>
      <c r="E9" s="1736"/>
      <c r="F9" s="1736"/>
      <c r="G9" s="1737" t="s">
        <v>1051</v>
      </c>
      <c r="H9" s="1737"/>
      <c r="I9" s="1735">
        <v>188.678</v>
      </c>
      <c r="J9" s="1735"/>
      <c r="K9" s="1735"/>
      <c r="L9" s="1750">
        <v>188.678</v>
      </c>
      <c r="M9" s="1751"/>
      <c r="N9" s="1752"/>
      <c r="O9" s="1735">
        <f>I9-L9</f>
        <v>0</v>
      </c>
      <c r="P9" s="1735"/>
      <c r="Q9" s="1765"/>
      <c r="R9" s="1355"/>
      <c r="S9" s="1355"/>
      <c r="T9" s="1355"/>
      <c r="U9" s="1355"/>
      <c r="V9" s="1355"/>
      <c r="W9" s="1355"/>
      <c r="X9" s="1355"/>
      <c r="Y9" s="1355"/>
      <c r="Z9" s="1178"/>
    </row>
    <row r="10" spans="1:35" ht="31">
      <c r="A10" s="1343"/>
      <c r="B10" s="1343"/>
      <c r="C10" s="1341">
        <f>C9+1</f>
        <v>4</v>
      </c>
      <c r="D10" s="1736" t="s">
        <v>1158</v>
      </c>
      <c r="E10" s="1736"/>
      <c r="F10" s="1736"/>
      <c r="G10" s="1741" t="s">
        <v>1159</v>
      </c>
      <c r="H10" s="1742"/>
      <c r="I10" s="1738">
        <v>73</v>
      </c>
      <c r="J10" s="1739"/>
      <c r="K10" s="1740"/>
      <c r="L10" s="1738">
        <v>73</v>
      </c>
      <c r="M10" s="1739"/>
      <c r="N10" s="1740"/>
      <c r="O10" s="1766">
        <f t="shared" si="0"/>
        <v>0</v>
      </c>
      <c r="P10" s="1766"/>
      <c r="Q10" s="1767"/>
      <c r="R10" s="1405" t="s">
        <v>50</v>
      </c>
      <c r="S10" s="1355"/>
      <c r="T10" s="1355"/>
      <c r="U10" s="1355"/>
      <c r="V10" s="1406" t="s">
        <v>205</v>
      </c>
      <c r="W10" s="1402"/>
      <c r="X10" s="1355"/>
      <c r="Y10" s="1042"/>
      <c r="Z10" s="1178"/>
    </row>
    <row r="11" spans="1:35" ht="31">
      <c r="A11" s="1343"/>
      <c r="B11" s="1343"/>
      <c r="C11" s="1341">
        <f>C10+1</f>
        <v>5</v>
      </c>
      <c r="D11" s="1736" t="s">
        <v>290</v>
      </c>
      <c r="E11" s="1736"/>
      <c r="F11" s="1736"/>
      <c r="G11" s="1741" t="s">
        <v>1159</v>
      </c>
      <c r="H11" s="1742"/>
      <c r="I11" s="1738">
        <v>513</v>
      </c>
      <c r="J11" s="1739"/>
      <c r="K11" s="1740"/>
      <c r="L11" s="1747">
        <v>276</v>
      </c>
      <c r="M11" s="1747"/>
      <c r="N11" s="1747"/>
      <c r="O11" s="1766">
        <f t="shared" si="0"/>
        <v>237</v>
      </c>
      <c r="P11" s="1766"/>
      <c r="Q11" s="1767"/>
      <c r="R11" s="1402"/>
      <c r="S11" s="1402"/>
      <c r="U11" s="1355"/>
      <c r="W11" s="1355"/>
      <c r="X11" s="1355"/>
      <c r="Y11" s="1355"/>
      <c r="Z11" s="1178"/>
    </row>
    <row r="12" spans="1:35" ht="31">
      <c r="A12" s="1343"/>
      <c r="B12" s="1343"/>
      <c r="C12" s="1341">
        <f t="shared" ref="C12:C16" si="1">C11+1</f>
        <v>6</v>
      </c>
      <c r="D12" s="1736" t="s">
        <v>291</v>
      </c>
      <c r="E12" s="1736"/>
      <c r="F12" s="1736"/>
      <c r="G12" s="1741" t="s">
        <v>1161</v>
      </c>
      <c r="H12" s="1742"/>
      <c r="I12" s="1738">
        <v>513</v>
      </c>
      <c r="J12" s="1739"/>
      <c r="K12" s="1740"/>
      <c r="L12" s="1747">
        <v>260</v>
      </c>
      <c r="M12" s="1747"/>
      <c r="N12" s="1747"/>
      <c r="O12" s="1766">
        <f t="shared" si="0"/>
        <v>253</v>
      </c>
      <c r="P12" s="1766"/>
      <c r="Q12" s="1767"/>
      <c r="R12" s="1398"/>
      <c r="S12" s="1353" t="s">
        <v>1162</v>
      </c>
      <c r="U12" s="1407"/>
      <c r="V12" s="1408"/>
      <c r="W12" s="1408"/>
      <c r="X12" s="1355"/>
      <c r="Y12" s="1355"/>
      <c r="Z12" s="1178"/>
    </row>
    <row r="13" spans="1:35" ht="31">
      <c r="A13" s="1343"/>
      <c r="B13" s="1343"/>
      <c r="C13" s="1341">
        <f t="shared" si="1"/>
        <v>7</v>
      </c>
      <c r="D13" s="1736" t="s">
        <v>1164</v>
      </c>
      <c r="E13" s="1736"/>
      <c r="F13" s="1736"/>
      <c r="G13" s="1741" t="s">
        <v>1159</v>
      </c>
      <c r="H13" s="1742"/>
      <c r="I13" s="1738">
        <v>513</v>
      </c>
      <c r="J13" s="1739"/>
      <c r="K13" s="1740"/>
      <c r="L13" s="1747">
        <v>188</v>
      </c>
      <c r="M13" s="1747"/>
      <c r="N13" s="1747"/>
      <c r="O13" s="1766">
        <f t="shared" si="0"/>
        <v>325</v>
      </c>
      <c r="P13" s="1766"/>
      <c r="Q13" s="1767"/>
      <c r="R13" s="1398"/>
      <c r="T13" s="1355" t="s">
        <v>291</v>
      </c>
      <c r="W13" s="1353" t="s">
        <v>1166</v>
      </c>
      <c r="X13" s="1748" t="s">
        <v>1498</v>
      </c>
      <c r="Y13" s="1748"/>
      <c r="Z13" s="1749"/>
    </row>
    <row r="14" spans="1:35" ht="31">
      <c r="A14" s="1343"/>
      <c r="B14" s="1343"/>
      <c r="C14" s="1341">
        <f t="shared" si="1"/>
        <v>8</v>
      </c>
      <c r="D14" s="1736" t="s">
        <v>503</v>
      </c>
      <c r="E14" s="1736"/>
      <c r="F14" s="1736"/>
      <c r="G14" s="1741" t="s">
        <v>1161</v>
      </c>
      <c r="H14" s="1742"/>
      <c r="I14" s="1738">
        <v>513</v>
      </c>
      <c r="J14" s="1739"/>
      <c r="K14" s="1740"/>
      <c r="L14" s="1747">
        <v>63</v>
      </c>
      <c r="M14" s="1747"/>
      <c r="N14" s="1747"/>
      <c r="O14" s="1766">
        <f t="shared" si="0"/>
        <v>450</v>
      </c>
      <c r="P14" s="1766"/>
      <c r="Q14" s="1767"/>
      <c r="R14" s="1398"/>
      <c r="T14" s="1355"/>
      <c r="U14" s="1355"/>
      <c r="V14" s="1355"/>
      <c r="Y14" s="1042"/>
      <c r="Z14" s="1042"/>
    </row>
    <row r="15" spans="1:35" ht="30" customHeight="1">
      <c r="A15" s="1343"/>
      <c r="B15" s="1343"/>
      <c r="C15" s="1341">
        <f t="shared" si="1"/>
        <v>9</v>
      </c>
      <c r="D15" s="1758" t="s">
        <v>1493</v>
      </c>
      <c r="E15" s="1758"/>
      <c r="F15" s="1758"/>
      <c r="G15" s="1737" t="s">
        <v>1051</v>
      </c>
      <c r="H15" s="1737"/>
      <c r="I15" s="1735">
        <v>188.678</v>
      </c>
      <c r="J15" s="1735"/>
      <c r="K15" s="1735"/>
      <c r="L15" s="1735">
        <v>8.9990000000000006</v>
      </c>
      <c r="M15" s="1735"/>
      <c r="N15" s="1735"/>
      <c r="O15" s="1735">
        <f>I15-L15</f>
        <v>179.679</v>
      </c>
      <c r="P15" s="1735"/>
      <c r="Q15" s="1765"/>
      <c r="R15" s="1398"/>
      <c r="S15" s="1355" t="s">
        <v>1494</v>
      </c>
      <c r="T15" s="1355"/>
      <c r="U15" s="1355" t="s">
        <v>503</v>
      </c>
      <c r="V15" s="1355"/>
      <c r="X15" s="1355"/>
      <c r="Y15" s="1355" t="s">
        <v>1961</v>
      </c>
      <c r="Z15" s="1178"/>
      <c r="AI15" s="1513"/>
    </row>
    <row r="16" spans="1:35" ht="31.5" thickBot="1">
      <c r="A16" s="1343"/>
      <c r="B16" s="1343"/>
      <c r="C16" s="1342">
        <f t="shared" si="1"/>
        <v>10</v>
      </c>
      <c r="D16" s="1759" t="s">
        <v>1495</v>
      </c>
      <c r="E16" s="1759"/>
      <c r="F16" s="1759"/>
      <c r="G16" s="1760" t="s">
        <v>1051</v>
      </c>
      <c r="H16" s="1760"/>
      <c r="I16" s="1735">
        <v>188.678</v>
      </c>
      <c r="J16" s="1735"/>
      <c r="K16" s="1735"/>
      <c r="L16" s="1760">
        <v>7.3390000000000004</v>
      </c>
      <c r="M16" s="1760"/>
      <c r="N16" s="1760"/>
      <c r="O16" s="1735">
        <f>I16-L16</f>
        <v>181.339</v>
      </c>
      <c r="P16" s="1735"/>
      <c r="Q16" s="1765"/>
      <c r="R16" s="1112"/>
      <c r="S16" s="1170"/>
      <c r="T16" s="1113"/>
      <c r="U16" s="1113"/>
      <c r="V16" s="1113"/>
      <c r="W16" s="1113"/>
      <c r="X16" s="1170"/>
      <c r="Z16" s="1492"/>
    </row>
    <row r="17" spans="1:33" s="1042" customFormat="1" ht="10.25" customHeight="1" thickBot="1">
      <c r="A17" s="1344"/>
      <c r="B17" s="1344"/>
      <c r="C17" s="1778"/>
      <c r="D17" s="1779"/>
      <c r="E17" s="1779"/>
      <c r="F17" s="1779"/>
      <c r="G17" s="1779"/>
      <c r="H17" s="1779"/>
      <c r="I17" s="1779"/>
      <c r="J17" s="1779"/>
      <c r="K17" s="1779"/>
      <c r="L17" s="1779"/>
      <c r="M17" s="1779"/>
      <c r="N17" s="1779"/>
      <c r="O17" s="1779"/>
      <c r="P17" s="1779"/>
      <c r="Q17" s="1779"/>
      <c r="R17" s="1779"/>
      <c r="S17" s="1779"/>
      <c r="T17" s="1779"/>
      <c r="U17" s="1779"/>
      <c r="V17" s="1779"/>
      <c r="W17" s="1779"/>
      <c r="X17" s="1779"/>
      <c r="Y17" s="1779"/>
      <c r="Z17" s="1780"/>
    </row>
    <row r="18" spans="1:33" ht="7.75" customHeight="1">
      <c r="A18" s="1343"/>
      <c r="B18" s="1343"/>
      <c r="C18" s="1165"/>
      <c r="D18" s="1409"/>
      <c r="E18" s="1166"/>
      <c r="F18" s="1166"/>
      <c r="G18" s="1166"/>
      <c r="H18" s="1165"/>
      <c r="I18" s="1165"/>
      <c r="J18" s="1167"/>
      <c r="K18" s="1167"/>
      <c r="L18" s="1167"/>
      <c r="M18" s="1165"/>
      <c r="N18" s="1165"/>
      <c r="O18" s="1165"/>
      <c r="P18" s="1165"/>
      <c r="Q18" s="1167"/>
      <c r="R18" s="1167"/>
      <c r="S18" s="1167"/>
      <c r="T18" s="1168"/>
      <c r="U18" s="1168"/>
      <c r="V18" s="1168"/>
      <c r="W18" s="1169"/>
      <c r="X18" s="1169"/>
      <c r="Y18" s="1169"/>
      <c r="Z18" s="1173"/>
    </row>
    <row r="19" spans="1:33" ht="21" customHeight="1">
      <c r="A19" s="1343"/>
      <c r="B19" s="1343"/>
      <c r="C19" s="1409"/>
      <c r="D19" s="1409"/>
      <c r="E19" s="1479"/>
      <c r="F19" s="1479"/>
      <c r="G19" s="1479"/>
      <c r="H19" s="1409"/>
      <c r="I19" s="1409"/>
      <c r="J19" s="1480"/>
      <c r="K19" s="1781" t="s">
        <v>2030</v>
      </c>
      <c r="L19" s="1781"/>
      <c r="N19" s="1757" t="s">
        <v>2043</v>
      </c>
      <c r="O19" s="1757"/>
      <c r="P19" s="1409"/>
      <c r="Q19" s="1480"/>
      <c r="R19" s="1480"/>
      <c r="S19" s="1480"/>
      <c r="T19" s="1481"/>
      <c r="U19" s="1481"/>
      <c r="V19" s="1481"/>
      <c r="W19" s="1478"/>
      <c r="X19" s="1478"/>
      <c r="Y19" s="1478"/>
      <c r="Z19" s="1482"/>
    </row>
    <row r="20" spans="1:33" ht="28">
      <c r="A20" s="1343"/>
      <c r="B20" s="1343"/>
      <c r="C20" s="1180" t="s">
        <v>1499</v>
      </c>
      <c r="D20" s="1180"/>
      <c r="E20" s="1180" t="s">
        <v>506</v>
      </c>
      <c r="F20" s="1180"/>
      <c r="G20" s="1180" t="s">
        <v>1171</v>
      </c>
      <c r="H20" s="1180"/>
      <c r="I20" s="1180" t="s">
        <v>507</v>
      </c>
      <c r="J20" s="1180"/>
      <c r="K20" s="1180"/>
      <c r="L20" s="1410"/>
      <c r="M20" s="1362"/>
      <c r="N20" s="1362"/>
      <c r="O20" s="1362"/>
      <c r="P20" s="1180"/>
      <c r="Q20" s="1180" t="s">
        <v>1172</v>
      </c>
      <c r="R20" s="1180"/>
      <c r="S20" s="1180" t="s">
        <v>518</v>
      </c>
      <c r="T20" s="1180"/>
      <c r="U20" s="1180" t="s">
        <v>520</v>
      </c>
      <c r="V20" s="1180"/>
      <c r="W20" s="1411" t="s">
        <v>521</v>
      </c>
      <c r="Y20" s="1411" t="s">
        <v>522</v>
      </c>
      <c r="Z20" s="1174"/>
      <c r="AG20" s="1041" t="s">
        <v>1870</v>
      </c>
    </row>
    <row r="21" spans="1:33" ht="15.65" customHeight="1">
      <c r="A21" s="1343"/>
      <c r="B21" s="1343"/>
      <c r="C21" s="1180"/>
      <c r="D21" s="1180"/>
      <c r="E21" s="1186"/>
      <c r="F21" s="1180"/>
      <c r="G21" s="1186"/>
      <c r="H21" s="1186"/>
      <c r="I21" s="1186"/>
      <c r="J21" s="1186"/>
      <c r="K21" s="1186"/>
      <c r="L21" s="1180"/>
      <c r="M21" s="1180"/>
      <c r="N21" s="1180"/>
      <c r="O21" s="1180"/>
      <c r="P21" s="1180"/>
      <c r="Q21" s="1186"/>
      <c r="R21" s="1180"/>
      <c r="S21" s="1186"/>
      <c r="T21" s="1186"/>
      <c r="U21" s="1186"/>
      <c r="V21" s="1180"/>
      <c r="W21" s="1186"/>
      <c r="X21" s="1180"/>
      <c r="Y21" s="1186"/>
      <c r="Z21" s="1174"/>
    </row>
    <row r="22" spans="1:33" ht="28">
      <c r="A22" s="1343"/>
      <c r="B22" s="1343"/>
      <c r="C22" s="1180"/>
      <c r="D22" s="1180">
        <v>98</v>
      </c>
      <c r="E22" s="1186"/>
      <c r="F22" s="1180">
        <v>115</v>
      </c>
      <c r="G22" s="1186"/>
      <c r="H22" s="1186">
        <v>264</v>
      </c>
      <c r="I22" s="1186"/>
      <c r="J22" s="1186">
        <v>113</v>
      </c>
      <c r="K22" s="1186"/>
      <c r="M22" s="1180">
        <v>140</v>
      </c>
      <c r="N22" s="1412"/>
      <c r="O22" s="1412"/>
      <c r="P22" s="1180">
        <v>202</v>
      </c>
      <c r="Q22" s="1186"/>
      <c r="R22" s="1180">
        <v>455</v>
      </c>
      <c r="S22" s="1186"/>
      <c r="T22" s="1186">
        <v>222</v>
      </c>
      <c r="U22" s="1186"/>
      <c r="V22" s="1180">
        <v>400</v>
      </c>
      <c r="W22" s="1186"/>
      <c r="X22" s="1180">
        <v>346</v>
      </c>
      <c r="Y22" s="1186"/>
      <c r="Z22" s="1174">
        <v>386</v>
      </c>
      <c r="AA22" s="1041">
        <f>SUM(D22:Z22)</f>
        <v>2741</v>
      </c>
    </row>
    <row r="23" spans="1:33" ht="16.25" customHeight="1" thickBot="1">
      <c r="A23" s="1343"/>
      <c r="B23" s="1343"/>
      <c r="C23" s="1180"/>
      <c r="D23" s="1180"/>
      <c r="E23" s="1186"/>
      <c r="F23" s="1180"/>
      <c r="G23" s="1186"/>
      <c r="H23" s="1186"/>
      <c r="I23" s="1186"/>
      <c r="J23" s="1186"/>
      <c r="K23" s="1186"/>
      <c r="L23" s="1180"/>
      <c r="M23" s="1180"/>
      <c r="N23" s="1180"/>
      <c r="O23" s="1180"/>
      <c r="P23" s="1180"/>
      <c r="Q23" s="1186"/>
      <c r="R23" s="1180"/>
      <c r="S23" s="1186"/>
      <c r="T23" s="1186"/>
      <c r="U23" s="1186"/>
      <c r="V23" s="1180"/>
      <c r="W23" s="1186"/>
      <c r="X23" s="1180"/>
      <c r="Y23" s="1186"/>
      <c r="Z23" s="1174"/>
    </row>
    <row r="24" spans="1:33" ht="53.4" customHeight="1" thickBot="1">
      <c r="A24" s="1343"/>
      <c r="C24" s="1186"/>
      <c r="D24" s="1180"/>
      <c r="E24" s="1526"/>
      <c r="F24" s="1180"/>
      <c r="G24" s="1526"/>
      <c r="H24" s="1180"/>
      <c r="I24" s="1526"/>
      <c r="J24" s="1180"/>
      <c r="K24" s="1116"/>
      <c r="L24" s="1186"/>
      <c r="M24" s="1448"/>
      <c r="N24" s="1180"/>
      <c r="O24" s="1116"/>
      <c r="P24" s="1180"/>
      <c r="Q24" s="1528" t="s">
        <v>264</v>
      </c>
      <c r="R24" s="1180"/>
      <c r="S24" s="1150"/>
      <c r="T24" s="1180"/>
      <c r="U24" s="1528"/>
      <c r="V24" s="1180"/>
      <c r="W24" s="1529"/>
      <c r="X24" s="1180"/>
      <c r="Y24" s="1526"/>
      <c r="Z24" s="1174"/>
    </row>
    <row r="25" spans="1:33" ht="17.399999999999999" customHeight="1" thickBot="1">
      <c r="A25" s="1343"/>
      <c r="B25" s="1343"/>
      <c r="C25" s="1180"/>
      <c r="D25" s="1180"/>
      <c r="E25" s="1527"/>
      <c r="F25" s="1180"/>
      <c r="G25" s="1527"/>
      <c r="H25" s="1188"/>
      <c r="I25" s="1527"/>
      <c r="J25" s="1188"/>
      <c r="K25" s="1188"/>
      <c r="L25" s="1180"/>
      <c r="M25" s="1180"/>
      <c r="N25" s="1180"/>
      <c r="O25" s="1180"/>
      <c r="P25" s="1180"/>
      <c r="Q25" s="1527"/>
      <c r="R25" s="1180"/>
      <c r="S25" s="1153"/>
      <c r="T25" s="1188"/>
      <c r="U25" s="1527"/>
      <c r="V25" s="1180"/>
      <c r="W25" s="1527"/>
      <c r="X25" s="1180"/>
      <c r="Y25" s="1527"/>
      <c r="Z25" s="1174"/>
    </row>
    <row r="26" spans="1:33" ht="28">
      <c r="A26" s="1343"/>
      <c r="B26" s="1343"/>
      <c r="C26" s="1756" t="s">
        <v>1499</v>
      </c>
      <c r="D26" s="1757"/>
      <c r="E26" s="1187" t="s">
        <v>1884</v>
      </c>
      <c r="F26" s="1299"/>
      <c r="G26" s="1187" t="s">
        <v>111</v>
      </c>
      <c r="H26" s="1299"/>
      <c r="I26" s="1187" t="s">
        <v>111</v>
      </c>
      <c r="J26" s="1299"/>
      <c r="K26" s="1357"/>
      <c r="L26" s="1413" t="s">
        <v>1817</v>
      </c>
      <c r="N26" s="1357"/>
      <c r="O26" s="1413" t="s">
        <v>1817</v>
      </c>
      <c r="P26" s="1180"/>
      <c r="Q26" s="1187" t="s">
        <v>129</v>
      </c>
      <c r="R26" s="1298"/>
      <c r="S26" s="1187" t="s">
        <v>103</v>
      </c>
      <c r="T26" s="1298"/>
      <c r="U26" s="1187" t="s">
        <v>133</v>
      </c>
      <c r="V26" s="1298"/>
      <c r="W26" s="1298" t="s">
        <v>168</v>
      </c>
      <c r="Y26" s="1298" t="s">
        <v>168</v>
      </c>
      <c r="Z26" s="1176"/>
    </row>
    <row r="27" spans="1:33" ht="24" customHeight="1">
      <c r="A27" s="1343"/>
      <c r="B27" s="1343"/>
      <c r="C27" s="1412"/>
      <c r="D27" s="1412"/>
      <c r="E27" s="1299"/>
      <c r="F27" s="1299"/>
      <c r="G27" s="1299"/>
      <c r="H27" s="1299"/>
      <c r="I27" s="1299"/>
      <c r="J27" s="1299"/>
      <c r="P27" s="1180"/>
      <c r="Q27" s="1359" t="s">
        <v>1978</v>
      </c>
      <c r="R27" s="1179"/>
      <c r="S27" s="1359" t="s">
        <v>440</v>
      </c>
      <c r="T27" s="1180"/>
      <c r="U27" s="1359" t="s">
        <v>452</v>
      </c>
      <c r="V27" s="1180"/>
      <c r="W27" s="1769"/>
      <c r="X27" s="1769"/>
      <c r="Y27" s="1359" t="s">
        <v>440</v>
      </c>
      <c r="Z27" s="1176"/>
    </row>
    <row r="28" spans="1:33" ht="32.5">
      <c r="A28" s="1343"/>
      <c r="B28" s="1343"/>
      <c r="C28" s="1533"/>
      <c r="D28" s="1534"/>
      <c r="E28" s="1534"/>
      <c r="F28" s="1534"/>
      <c r="G28" s="1534"/>
      <c r="H28" s="1534"/>
      <c r="I28" s="1534"/>
      <c r="J28" s="1534"/>
      <c r="K28" s="1534"/>
      <c r="L28" s="1534"/>
      <c r="M28" s="1534"/>
      <c r="N28" s="1534"/>
      <c r="O28" s="1534"/>
      <c r="P28" s="1534"/>
      <c r="Q28" s="1534"/>
      <c r="R28" s="1534"/>
      <c r="S28" s="1534"/>
      <c r="T28" s="1534"/>
      <c r="U28" s="2223"/>
      <c r="V28" s="2223"/>
      <c r="W28" s="2223"/>
      <c r="X28" s="2223"/>
      <c r="Y28" s="2223"/>
      <c r="Z28" s="2224"/>
    </row>
    <row r="29" spans="1:33" ht="9" customHeight="1">
      <c r="A29" s="1343"/>
      <c r="B29" s="1343"/>
      <c r="C29" s="1180"/>
      <c r="D29" s="1180"/>
      <c r="E29" s="1180"/>
      <c r="F29" s="1180"/>
      <c r="G29" s="1180"/>
      <c r="H29" s="1180"/>
      <c r="I29" s="1180"/>
      <c r="J29" s="1180"/>
      <c r="K29" s="1180"/>
      <c r="L29" s="1180"/>
      <c r="M29" s="1180"/>
      <c r="N29" s="1180"/>
      <c r="O29" s="1180"/>
      <c r="P29" s="1180"/>
      <c r="Q29" s="1180"/>
      <c r="R29" s="1180"/>
      <c r="S29" s="1180"/>
      <c r="T29" s="1180"/>
      <c r="U29" s="1180"/>
      <c r="V29" s="1180"/>
      <c r="W29" s="1180"/>
      <c r="X29" s="1180"/>
      <c r="Y29" s="1180"/>
      <c r="Z29" s="1174"/>
    </row>
    <row r="30" spans="1:33" ht="28">
      <c r="A30" s="1343"/>
      <c r="B30" s="1343"/>
      <c r="C30" s="1414" t="s">
        <v>1886</v>
      </c>
      <c r="D30" s="1180"/>
      <c r="E30" s="1414" t="s">
        <v>1887</v>
      </c>
      <c r="F30" s="1180"/>
      <c r="G30" s="1414" t="s">
        <v>1888</v>
      </c>
      <c r="H30" s="1180"/>
      <c r="I30" s="1414" t="s">
        <v>1889</v>
      </c>
      <c r="J30" s="1180"/>
      <c r="K30" s="1180" t="s">
        <v>1963</v>
      </c>
      <c r="L30" s="1180"/>
      <c r="M30" s="1180" t="s">
        <v>1891</v>
      </c>
      <c r="N30" s="1180"/>
      <c r="O30" s="1180" t="s">
        <v>1964</v>
      </c>
      <c r="P30" s="1180"/>
      <c r="Q30" s="1180" t="s">
        <v>2009</v>
      </c>
      <c r="R30" s="1180"/>
      <c r="S30" s="1180" t="s">
        <v>1965</v>
      </c>
      <c r="U30" s="1180" t="s">
        <v>1966</v>
      </c>
      <c r="W30" s="1180" t="s">
        <v>1967</v>
      </c>
      <c r="X30" s="1180"/>
      <c r="Y30" s="1180" t="s">
        <v>523</v>
      </c>
      <c r="Z30" s="1174"/>
    </row>
    <row r="31" spans="1:33" ht="28">
      <c r="A31" s="1343"/>
      <c r="B31" s="1343"/>
      <c r="C31" s="1186"/>
      <c r="D31" s="1180"/>
      <c r="E31" s="1186"/>
      <c r="F31" s="1180"/>
      <c r="G31" s="1186"/>
      <c r="H31" s="1180"/>
      <c r="I31" s="1186"/>
      <c r="J31" s="1508" t="s">
        <v>1497</v>
      </c>
      <c r="K31" s="1186"/>
      <c r="L31" s="1186"/>
      <c r="M31" s="1186"/>
      <c r="N31" s="1180"/>
      <c r="O31" s="1186"/>
      <c r="P31" s="1180"/>
      <c r="Q31" s="1186"/>
      <c r="R31" s="1180"/>
      <c r="S31" s="1186"/>
      <c r="T31" s="1186"/>
      <c r="U31" s="1186"/>
      <c r="V31" s="1300" t="s">
        <v>1790</v>
      </c>
      <c r="W31" s="1186"/>
      <c r="X31" s="1180"/>
      <c r="Y31" s="1186"/>
      <c r="Z31" s="1174"/>
    </row>
    <row r="32" spans="1:33" ht="28">
      <c r="A32" s="1343"/>
      <c r="B32" s="1343"/>
      <c r="C32" s="1186"/>
      <c r="D32" s="1180">
        <v>388</v>
      </c>
      <c r="E32" s="1186"/>
      <c r="F32" s="1180">
        <v>395</v>
      </c>
      <c r="G32" s="1186"/>
      <c r="H32" s="1180">
        <v>446</v>
      </c>
      <c r="I32" s="1186"/>
      <c r="J32" s="1180">
        <v>374</v>
      </c>
      <c r="K32" s="1186"/>
      <c r="L32" s="1186">
        <v>412</v>
      </c>
      <c r="M32" s="1186"/>
      <c r="N32" s="1180">
        <v>471</v>
      </c>
      <c r="O32" s="1186"/>
      <c r="P32" s="1180">
        <v>265</v>
      </c>
      <c r="Q32" s="1186"/>
      <c r="R32" s="1180">
        <v>358</v>
      </c>
      <c r="S32" s="1186"/>
      <c r="T32" s="1186">
        <v>268</v>
      </c>
      <c r="U32" s="1186"/>
      <c r="V32" s="1180">
        <v>163</v>
      </c>
      <c r="W32" s="1186"/>
      <c r="X32" s="1180">
        <v>250</v>
      </c>
      <c r="Y32" s="1186"/>
      <c r="Z32" s="1174">
        <v>258</v>
      </c>
      <c r="AA32" s="1041">
        <f>SUM(D32:Z32)</f>
        <v>4048</v>
      </c>
    </row>
    <row r="33" spans="1:27" ht="13.5" customHeight="1" thickBot="1">
      <c r="A33" s="1343"/>
      <c r="B33" s="1343"/>
      <c r="C33" s="1186"/>
      <c r="D33" s="1180"/>
      <c r="E33" s="1186"/>
      <c r="F33" s="1180"/>
      <c r="G33" s="1186"/>
      <c r="H33" s="1180"/>
      <c r="I33" s="1186"/>
      <c r="J33" s="1180"/>
      <c r="K33" s="1186"/>
      <c r="L33" s="1186"/>
      <c r="M33" s="1186"/>
      <c r="N33" s="1180"/>
      <c r="O33" s="1186"/>
      <c r="P33" s="1180"/>
      <c r="Q33" s="1186"/>
      <c r="R33" s="1180"/>
      <c r="S33" s="1186"/>
      <c r="T33" s="1186"/>
      <c r="U33" s="1186"/>
      <c r="V33" s="1180"/>
      <c r="W33" s="1186"/>
      <c r="X33" s="1180"/>
      <c r="Y33" s="1186"/>
      <c r="Z33" s="1174"/>
    </row>
    <row r="34" spans="1:27" ht="53.4" customHeight="1" thickBot="1">
      <c r="A34" s="1343"/>
      <c r="C34" s="1526"/>
      <c r="D34" s="1180"/>
      <c r="E34" s="1526"/>
      <c r="F34" s="1180"/>
      <c r="G34" s="1526"/>
      <c r="H34" s="1180"/>
      <c r="I34" s="1527"/>
      <c r="J34" s="1180"/>
      <c r="K34" s="1526"/>
      <c r="L34" s="1186"/>
      <c r="M34" s="1526"/>
      <c r="N34" s="1180"/>
      <c r="O34" s="1526"/>
      <c r="P34" s="1180"/>
      <c r="Q34" s="1528"/>
      <c r="R34" s="1180"/>
      <c r="S34" s="1528"/>
      <c r="T34" s="1180"/>
      <c r="U34" s="1528"/>
      <c r="V34" s="1180"/>
      <c r="W34" s="1529"/>
      <c r="X34" s="1180"/>
      <c r="Y34" s="1526"/>
      <c r="Z34" s="1174"/>
    </row>
    <row r="35" spans="1:27" ht="16.75" customHeight="1" thickBot="1">
      <c r="A35" s="1343"/>
      <c r="C35" s="1527"/>
      <c r="D35" s="1180"/>
      <c r="E35" s="1527"/>
      <c r="F35" s="1180"/>
      <c r="G35" s="1527"/>
      <c r="H35" s="1180"/>
      <c r="I35" s="1527"/>
      <c r="J35" s="1180"/>
      <c r="K35" s="1527"/>
      <c r="L35" s="1188"/>
      <c r="M35" s="1527"/>
      <c r="N35" s="1180"/>
      <c r="O35" s="1527"/>
      <c r="P35" s="1180"/>
      <c r="Q35" s="1527"/>
      <c r="R35" s="1180"/>
      <c r="S35" s="1527"/>
      <c r="T35" s="1188"/>
      <c r="U35" s="1527"/>
      <c r="V35" s="1180"/>
      <c r="W35" s="1527"/>
      <c r="X35" s="1180"/>
      <c r="Y35" s="1530"/>
      <c r="Z35" s="1174"/>
      <c r="AA35" s="1356"/>
    </row>
    <row r="36" spans="1:27" ht="24.65" customHeight="1">
      <c r="A36" s="1343"/>
      <c r="B36" s="1343"/>
      <c r="C36" s="1298" t="s">
        <v>168</v>
      </c>
      <c r="D36" s="1298"/>
      <c r="E36" s="1298" t="s">
        <v>168</v>
      </c>
      <c r="F36" s="1180"/>
      <c r="G36" s="1298" t="s">
        <v>168</v>
      </c>
      <c r="H36" s="1298"/>
      <c r="I36" s="1301" t="s">
        <v>228</v>
      </c>
      <c r="J36" s="1180"/>
      <c r="K36" s="1187" t="s">
        <v>133</v>
      </c>
      <c r="L36" s="1298"/>
      <c r="M36" s="1298" t="s">
        <v>118</v>
      </c>
      <c r="N36" s="1298"/>
      <c r="O36" s="1187" t="s">
        <v>114</v>
      </c>
      <c r="P36" s="1298"/>
      <c r="Q36" s="1187" t="s">
        <v>114</v>
      </c>
      <c r="R36" s="1298"/>
      <c r="S36" s="1187" t="s">
        <v>133</v>
      </c>
      <c r="T36" s="1298"/>
      <c r="U36" s="1187" t="s">
        <v>114</v>
      </c>
      <c r="V36" s="1298"/>
      <c r="W36" s="1187" t="s">
        <v>129</v>
      </c>
      <c r="X36" s="1298"/>
      <c r="Y36" s="1187" t="s">
        <v>101</v>
      </c>
      <c r="Z36" s="1176"/>
    </row>
    <row r="37" spans="1:27" s="1429" customFormat="1" ht="34.75" customHeight="1" thickBot="1">
      <c r="A37" s="1424"/>
      <c r="B37" s="1424"/>
      <c r="C37" s="1437"/>
      <c r="D37" s="1314"/>
      <c r="E37" s="1517" t="s">
        <v>440</v>
      </c>
      <c r="F37" s="1314"/>
      <c r="G37" s="1517" t="s">
        <v>440</v>
      </c>
      <c r="H37" s="1313"/>
      <c r="I37" s="1761">
        <v>2736</v>
      </c>
      <c r="J37" s="1761"/>
      <c r="K37" s="1313"/>
      <c r="L37" s="1313"/>
      <c r="M37" s="1762"/>
      <c r="N37" s="1762"/>
      <c r="O37" s="1313"/>
      <c r="P37" s="1313"/>
      <c r="Q37" s="1517" t="s">
        <v>440</v>
      </c>
      <c r="R37" s="1313"/>
      <c r="S37" s="1313"/>
      <c r="T37" s="1313"/>
      <c r="U37" s="1313"/>
      <c r="V37" s="1313"/>
      <c r="W37" s="1313"/>
      <c r="X37" s="1313"/>
      <c r="Y37" s="1313"/>
      <c r="Z37" s="1428"/>
    </row>
    <row r="38" spans="1:27" s="1429" customFormat="1" ht="34.75" customHeight="1">
      <c r="A38" s="1424"/>
      <c r="C38" s="2225"/>
      <c r="D38" s="2226"/>
      <c r="E38" s="2226"/>
      <c r="F38" s="2226"/>
      <c r="G38" s="2226"/>
      <c r="H38" s="2226"/>
      <c r="I38" s="2226"/>
      <c r="J38" s="2226"/>
      <c r="K38" s="2226"/>
      <c r="L38" s="2226"/>
      <c r="M38" s="2226"/>
      <c r="N38" s="2226"/>
      <c r="O38" s="2226"/>
      <c r="P38" s="1534"/>
      <c r="Q38" s="1534"/>
      <c r="R38" s="1534"/>
      <c r="S38" s="1534"/>
      <c r="T38" s="1534"/>
      <c r="U38" s="1534"/>
      <c r="V38" s="1534"/>
      <c r="W38" s="1534"/>
      <c r="X38" s="1534"/>
      <c r="Y38" s="1534"/>
      <c r="Z38" s="1660"/>
    </row>
    <row r="39" spans="1:27" ht="13.75" customHeight="1">
      <c r="A39" s="1343"/>
      <c r="C39" s="1763"/>
      <c r="D39" s="1763"/>
      <c r="E39" s="1763"/>
      <c r="F39" s="1763"/>
      <c r="G39" s="1763"/>
      <c r="H39" s="1763"/>
      <c r="I39" s="1763"/>
      <c r="J39" s="1763"/>
      <c r="K39" s="1763"/>
      <c r="L39" s="1763"/>
      <c r="M39" s="1763"/>
      <c r="N39" s="1763"/>
      <c r="O39" s="1763"/>
      <c r="P39" s="1763"/>
      <c r="Q39" s="1763"/>
      <c r="R39" s="1763"/>
      <c r="S39" s="1763"/>
      <c r="T39" s="1763"/>
      <c r="U39" s="1763"/>
      <c r="V39" s="1763"/>
      <c r="W39" s="1763"/>
      <c r="X39" s="1763"/>
      <c r="Y39" s="1763"/>
      <c r="Z39" s="1763"/>
    </row>
    <row r="40" spans="1:27" ht="28">
      <c r="A40" s="1343"/>
      <c r="B40" s="1343"/>
      <c r="C40" s="1180" t="s">
        <v>1968</v>
      </c>
      <c r="D40" s="1180"/>
      <c r="E40" s="1180" t="s">
        <v>1969</v>
      </c>
      <c r="F40" s="1180"/>
      <c r="G40" s="1180" t="s">
        <v>2010</v>
      </c>
      <c r="H40" s="1180"/>
      <c r="I40" s="1180" t="s">
        <v>2011</v>
      </c>
      <c r="J40" s="1180"/>
      <c r="K40" s="1180" t="s">
        <v>1970</v>
      </c>
      <c r="L40" s="1180"/>
      <c r="M40" s="1180" t="s">
        <v>1901</v>
      </c>
      <c r="N40" s="1180"/>
      <c r="O40" s="1180" t="s">
        <v>1902</v>
      </c>
      <c r="P40" s="1180"/>
      <c r="Q40" s="1180" t="s">
        <v>1903</v>
      </c>
      <c r="R40" s="1180"/>
      <c r="S40" s="1180" t="s">
        <v>1904</v>
      </c>
      <c r="T40" s="1180"/>
      <c r="U40" s="1180" t="s">
        <v>2035</v>
      </c>
      <c r="V40" s="1180"/>
      <c r="W40" s="1411" t="s">
        <v>524</v>
      </c>
      <c r="X40" s="1180"/>
      <c r="Y40" s="1414" t="s">
        <v>525</v>
      </c>
      <c r="Z40" s="1174"/>
    </row>
    <row r="41" spans="1:27" ht="28">
      <c r="A41" s="1343"/>
      <c r="B41" s="1343"/>
      <c r="C41" s="1186"/>
      <c r="D41" s="1180"/>
      <c r="E41" s="1186"/>
      <c r="F41" s="1180"/>
      <c r="G41" s="1186"/>
      <c r="H41" s="1180"/>
      <c r="I41" s="1186"/>
      <c r="J41" s="1180"/>
      <c r="K41" s="1186"/>
      <c r="L41" s="1186"/>
      <c r="M41" s="1186"/>
      <c r="N41" s="1180"/>
      <c r="O41" s="1186"/>
      <c r="P41" s="1180"/>
      <c r="Q41" s="1186"/>
      <c r="R41" s="1180"/>
      <c r="S41" s="1186"/>
      <c r="T41" s="1186"/>
      <c r="U41" s="1186"/>
      <c r="V41" s="1180"/>
      <c r="W41" s="1186"/>
      <c r="X41" s="1180"/>
      <c r="Y41" s="1186"/>
      <c r="Z41" s="1174"/>
    </row>
    <row r="42" spans="1:27" ht="28">
      <c r="A42" s="1343"/>
      <c r="B42" s="1343"/>
      <c r="C42" s="1186"/>
      <c r="D42" s="1180">
        <v>337</v>
      </c>
      <c r="E42" s="1186"/>
      <c r="F42" s="1180">
        <v>477</v>
      </c>
      <c r="G42" s="1186"/>
      <c r="H42" s="1180">
        <v>472</v>
      </c>
      <c r="I42" s="1186"/>
      <c r="J42" s="1180">
        <v>334</v>
      </c>
      <c r="K42" s="1186"/>
      <c r="L42" s="1186">
        <v>338</v>
      </c>
      <c r="M42" s="1186"/>
      <c r="N42" s="1180">
        <v>438</v>
      </c>
      <c r="O42" s="1186"/>
      <c r="P42" s="1180">
        <v>397</v>
      </c>
      <c r="Q42" s="1186"/>
      <c r="R42" s="1180">
        <v>377</v>
      </c>
      <c r="S42" s="1186"/>
      <c r="T42" s="1186">
        <v>450</v>
      </c>
      <c r="U42" s="1186"/>
      <c r="V42" s="1180">
        <v>192</v>
      </c>
      <c r="W42" s="1186"/>
      <c r="X42" s="1180">
        <v>384</v>
      </c>
      <c r="Y42" s="1186"/>
      <c r="Z42" s="1174">
        <v>396</v>
      </c>
      <c r="AA42" s="1041">
        <f>SUM(D42:Z42)</f>
        <v>4592</v>
      </c>
    </row>
    <row r="43" spans="1:27" ht="15" customHeight="1" thickBot="1">
      <c r="A43" s="1343"/>
      <c r="B43" s="1343"/>
      <c r="C43" s="1186"/>
      <c r="D43" s="1180"/>
      <c r="E43" s="1186"/>
      <c r="F43" s="1180"/>
      <c r="G43" s="1186"/>
      <c r="H43" s="1180"/>
      <c r="I43" s="1186"/>
      <c r="J43" s="1180"/>
      <c r="K43" s="1186"/>
      <c r="L43" s="1186"/>
      <c r="M43" s="1186"/>
      <c r="N43" s="1180"/>
      <c r="O43" s="1186"/>
      <c r="P43" s="1180"/>
      <c r="Q43" s="1186"/>
      <c r="R43" s="1180"/>
      <c r="S43" s="1186"/>
      <c r="T43" s="1186"/>
      <c r="U43" s="1186"/>
      <c r="V43" s="1180"/>
      <c r="W43" s="1186"/>
      <c r="X43" s="1180"/>
      <c r="Y43" s="1186"/>
      <c r="Z43" s="1174"/>
    </row>
    <row r="44" spans="1:27" ht="53.4" customHeight="1" thickBot="1">
      <c r="A44" s="1343"/>
      <c r="C44" s="1526"/>
      <c r="D44" s="1180"/>
      <c r="E44" s="1526"/>
      <c r="F44" s="1180"/>
      <c r="G44" s="1526"/>
      <c r="H44" s="1180"/>
      <c r="I44" s="1526"/>
      <c r="J44" s="1180"/>
      <c r="K44" s="1531"/>
      <c r="L44" s="1186"/>
      <c r="M44" s="1526"/>
      <c r="N44" s="1180"/>
      <c r="O44" s="1526"/>
      <c r="P44" s="1180"/>
      <c r="Q44" s="1528"/>
      <c r="R44" s="1180"/>
      <c r="S44" s="1528"/>
      <c r="T44" s="1180"/>
      <c r="U44" s="1528"/>
      <c r="V44" s="1180"/>
      <c r="W44" s="1529"/>
      <c r="X44" s="1180"/>
      <c r="Y44" s="1150"/>
      <c r="Z44" s="1174"/>
    </row>
    <row r="45" spans="1:27" ht="18" customHeight="1" thickBot="1">
      <c r="A45" s="1343"/>
      <c r="C45" s="1527"/>
      <c r="D45" s="1180"/>
      <c r="E45" s="1527"/>
      <c r="F45" s="1180"/>
      <c r="G45" s="1527"/>
      <c r="H45" s="1180"/>
      <c r="I45" s="1527"/>
      <c r="J45" s="1180"/>
      <c r="K45" s="1527"/>
      <c r="L45" s="1188"/>
      <c r="M45" s="1527"/>
      <c r="N45" s="1180"/>
      <c r="O45" s="1527"/>
      <c r="P45" s="1180"/>
      <c r="Q45" s="1527"/>
      <c r="R45" s="1180"/>
      <c r="S45" s="1527"/>
      <c r="T45" s="1188"/>
      <c r="U45" s="1527"/>
      <c r="V45" s="1180"/>
      <c r="W45" s="1527"/>
      <c r="X45" s="1180"/>
      <c r="Y45" s="1530"/>
      <c r="Z45" s="1174"/>
    </row>
    <row r="46" spans="1:27" ht="28.75" customHeight="1">
      <c r="A46" s="1343"/>
      <c r="B46" s="1343"/>
      <c r="C46" s="1187" t="s">
        <v>101</v>
      </c>
      <c r="D46" s="1298"/>
      <c r="E46" s="1187" t="s">
        <v>118</v>
      </c>
      <c r="F46" s="1180"/>
      <c r="G46" s="1187" t="s">
        <v>118</v>
      </c>
      <c r="H46" s="1298"/>
      <c r="I46" s="1187" t="s">
        <v>178</v>
      </c>
      <c r="J46" s="1298"/>
      <c r="K46" s="1187" t="s">
        <v>114</v>
      </c>
      <c r="L46" s="1298"/>
      <c r="M46" s="1301" t="s">
        <v>234</v>
      </c>
      <c r="N46" s="1180"/>
      <c r="O46" s="1377" t="s">
        <v>168</v>
      </c>
      <c r="P46" s="1298"/>
      <c r="Q46" s="1377" t="s">
        <v>168</v>
      </c>
      <c r="R46" s="1298"/>
      <c r="S46" s="1377" t="s">
        <v>168</v>
      </c>
      <c r="T46" s="1298"/>
      <c r="U46" s="1187" t="s">
        <v>103</v>
      </c>
      <c r="V46" s="1298"/>
      <c r="W46" s="1187" t="s">
        <v>109</v>
      </c>
      <c r="X46" s="1298"/>
      <c r="Y46" s="1377" t="s">
        <v>168</v>
      </c>
      <c r="Z46" s="1176"/>
    </row>
    <row r="47" spans="1:27" ht="31.75" customHeight="1">
      <c r="A47" s="1343"/>
      <c r="B47" s="1343"/>
      <c r="C47" s="1298"/>
      <c r="D47" s="1298"/>
      <c r="E47" s="1298"/>
      <c r="F47" s="1180"/>
      <c r="G47" s="1755"/>
      <c r="H47" s="1755"/>
      <c r="I47" s="1298"/>
      <c r="J47" s="1298"/>
      <c r="K47" s="1298"/>
      <c r="L47" s="1298"/>
      <c r="M47" s="1301"/>
      <c r="N47" s="1180"/>
      <c r="O47" s="1522" t="s">
        <v>440</v>
      </c>
      <c r="P47" s="1298"/>
      <c r="Q47" s="1377"/>
      <c r="R47" s="1298"/>
      <c r="S47" s="1777">
        <v>2000</v>
      </c>
      <c r="T47" s="1777"/>
      <c r="U47" s="1377"/>
      <c r="W47" s="1377"/>
      <c r="X47" s="1298"/>
      <c r="Y47" s="1377"/>
      <c r="Z47" s="1176"/>
    </row>
    <row r="48" spans="1:27" s="1315" customFormat="1" ht="6" hidden="1" customHeight="1">
      <c r="A48" s="1346"/>
      <c r="B48" s="1346"/>
      <c r="C48" s="1744"/>
      <c r="D48" s="1744"/>
      <c r="E48" s="1744"/>
      <c r="F48" s="1744"/>
      <c r="G48" s="1745"/>
      <c r="H48" s="1745"/>
      <c r="I48" s="1744"/>
      <c r="J48" s="1744"/>
      <c r="K48" s="1744"/>
      <c r="L48" s="1744"/>
      <c r="M48" s="1744"/>
      <c r="N48" s="1744"/>
      <c r="O48" s="1744"/>
      <c r="P48" s="1744"/>
      <c r="Q48" s="1744"/>
      <c r="R48" s="1744"/>
      <c r="S48" s="1744"/>
      <c r="T48" s="1744"/>
      <c r="U48" s="1744"/>
      <c r="V48" s="1744"/>
      <c r="W48" s="1744"/>
      <c r="X48" s="1744"/>
      <c r="Y48" s="1744"/>
      <c r="Z48" s="1746"/>
    </row>
    <row r="49" spans="1:27" ht="11.4" customHeight="1">
      <c r="A49" s="1343"/>
      <c r="B49" s="1343"/>
      <c r="C49" s="1180"/>
      <c r="D49" s="1180"/>
      <c r="E49" s="1180"/>
      <c r="F49" s="1180"/>
      <c r="G49" s="1180"/>
      <c r="H49" s="1180"/>
      <c r="I49" s="1180"/>
      <c r="J49" s="1180"/>
      <c r="K49" s="1180"/>
      <c r="L49" s="1180"/>
      <c r="M49" s="1180"/>
      <c r="N49" s="1180"/>
      <c r="O49" s="1180"/>
      <c r="P49" s="1180"/>
      <c r="Q49" s="1180"/>
      <c r="R49" s="1180"/>
      <c r="S49" s="1180"/>
      <c r="T49" s="1180"/>
      <c r="U49" s="1180"/>
      <c r="V49" s="1180"/>
      <c r="W49" s="1180"/>
      <c r="X49" s="1180"/>
      <c r="Y49" s="1180"/>
      <c r="Z49" s="1174"/>
    </row>
    <row r="50" spans="1:27" ht="28">
      <c r="A50" s="1343"/>
      <c r="B50" s="1343"/>
      <c r="C50" s="1414" t="s">
        <v>528</v>
      </c>
      <c r="D50" s="1180"/>
      <c r="E50" s="1411" t="s">
        <v>529</v>
      </c>
      <c r="F50" s="1180"/>
      <c r="G50" s="1414" t="s">
        <v>530</v>
      </c>
      <c r="H50" s="1180"/>
      <c r="I50" s="1414" t="s">
        <v>531</v>
      </c>
      <c r="J50" s="1180"/>
      <c r="K50" s="1414" t="s">
        <v>532</v>
      </c>
      <c r="L50" s="1180"/>
      <c r="M50" s="1411" t="s">
        <v>1192</v>
      </c>
      <c r="N50" s="1180"/>
      <c r="O50" s="1414" t="s">
        <v>1193</v>
      </c>
      <c r="P50" s="1180"/>
      <c r="Q50" s="1411" t="s">
        <v>1194</v>
      </c>
      <c r="R50" s="1180"/>
      <c r="S50" s="1414" t="s">
        <v>1195</v>
      </c>
      <c r="T50" s="1180"/>
      <c r="U50" s="1180" t="s">
        <v>534</v>
      </c>
      <c r="V50" s="1180"/>
      <c r="W50" s="1411" t="s">
        <v>1196</v>
      </c>
      <c r="X50" s="1180"/>
      <c r="Y50" s="1414" t="s">
        <v>1197</v>
      </c>
      <c r="Z50" s="1174"/>
    </row>
    <row r="51" spans="1:27" ht="28">
      <c r="A51" s="1343"/>
      <c r="B51" s="1343"/>
      <c r="C51" s="1186"/>
      <c r="D51" s="1180"/>
      <c r="E51" s="1186"/>
      <c r="F51" s="1180"/>
      <c r="G51" s="1186"/>
      <c r="H51" s="1180"/>
      <c r="I51" s="1186"/>
      <c r="J51" s="1180"/>
      <c r="K51" s="1186"/>
      <c r="L51" s="1186"/>
      <c r="M51" s="1186"/>
      <c r="N51" s="1180"/>
      <c r="O51" s="1186"/>
      <c r="P51" s="1180"/>
      <c r="Q51" s="1186"/>
      <c r="R51" s="1180"/>
      <c r="S51" s="1180"/>
      <c r="T51" s="1180"/>
      <c r="U51" s="1186"/>
      <c r="V51" s="1186"/>
      <c r="W51" s="1186"/>
      <c r="X51" s="1180"/>
      <c r="Y51" s="1186"/>
      <c r="Z51" s="1174"/>
    </row>
    <row r="52" spans="1:27" ht="28">
      <c r="A52" s="1343"/>
      <c r="B52" s="1343"/>
      <c r="C52" s="1186"/>
      <c r="D52" s="1180">
        <v>393</v>
      </c>
      <c r="E52" s="1186"/>
      <c r="F52" s="1180">
        <v>332</v>
      </c>
      <c r="G52" s="1186"/>
      <c r="H52" s="1180">
        <v>352</v>
      </c>
      <c r="I52" s="1186"/>
      <c r="J52" s="1180">
        <v>389</v>
      </c>
      <c r="K52" s="1186"/>
      <c r="L52" s="1186">
        <v>395</v>
      </c>
      <c r="M52" s="1186"/>
      <c r="N52" s="1180">
        <v>400</v>
      </c>
      <c r="O52" s="1186"/>
      <c r="P52" s="1180">
        <v>388</v>
      </c>
      <c r="Q52" s="1186"/>
      <c r="R52" s="1180">
        <v>408</v>
      </c>
      <c r="S52" s="1180"/>
      <c r="T52" s="1180">
        <v>402</v>
      </c>
      <c r="U52" s="1186"/>
      <c r="V52" s="1186">
        <v>372</v>
      </c>
      <c r="W52" s="1186"/>
      <c r="X52" s="1180">
        <v>411</v>
      </c>
      <c r="Y52" s="1186"/>
      <c r="Z52" s="1174">
        <v>379</v>
      </c>
      <c r="AA52" s="1041">
        <f>SUM(D52:Z52)</f>
        <v>4621</v>
      </c>
    </row>
    <row r="53" spans="1:27" ht="16" customHeight="1" thickBot="1">
      <c r="A53" s="1343"/>
      <c r="B53" s="1343"/>
      <c r="C53" s="1186"/>
      <c r="D53" s="1180"/>
      <c r="E53" s="1186"/>
      <c r="F53" s="1180"/>
      <c r="G53" s="1186"/>
      <c r="H53" s="1180"/>
      <c r="I53" s="1186"/>
      <c r="J53" s="1180"/>
      <c r="K53" s="1186"/>
      <c r="L53" s="1186"/>
      <c r="M53" s="1186"/>
      <c r="N53" s="1180"/>
      <c r="O53" s="1186"/>
      <c r="P53" s="1180"/>
      <c r="Q53" s="1186"/>
      <c r="R53" s="1180"/>
      <c r="S53" s="1180"/>
      <c r="T53" s="1180"/>
      <c r="U53" s="1186"/>
      <c r="V53" s="1186"/>
      <c r="W53" s="1186"/>
      <c r="X53" s="1180"/>
      <c r="Y53" s="1186"/>
      <c r="Z53" s="1174"/>
    </row>
    <row r="54" spans="1:27" ht="53.4" customHeight="1" thickBot="1">
      <c r="A54" s="1343"/>
      <c r="C54" s="1526" t="s">
        <v>264</v>
      </c>
      <c r="D54" s="1180"/>
      <c r="E54" s="1526"/>
      <c r="F54" s="1180"/>
      <c r="G54" s="1526"/>
      <c r="H54" s="1180"/>
      <c r="I54" s="1526"/>
      <c r="J54" s="1180"/>
      <c r="K54" s="1526"/>
      <c r="L54" s="1186"/>
      <c r="M54" s="1150"/>
      <c r="N54" s="1180"/>
      <c r="O54" s="1526"/>
      <c r="P54" s="1180"/>
      <c r="Q54" s="1150"/>
      <c r="R54" s="1180"/>
      <c r="S54" s="1528"/>
      <c r="T54" s="1180"/>
      <c r="U54" s="1528"/>
      <c r="V54" s="1180"/>
      <c r="W54" s="1528"/>
      <c r="X54" s="1180"/>
      <c r="Y54" s="1150"/>
      <c r="Z54" s="1174"/>
    </row>
    <row r="55" spans="1:27" ht="15" customHeight="1" thickBot="1">
      <c r="A55" s="1343"/>
      <c r="C55" s="1527"/>
      <c r="D55" s="1180"/>
      <c r="E55" s="1527"/>
      <c r="F55" s="1180"/>
      <c r="G55" s="1527"/>
      <c r="H55" s="1180"/>
      <c r="I55" s="1527"/>
      <c r="J55" s="1180"/>
      <c r="K55" s="1527"/>
      <c r="L55" s="1188"/>
      <c r="M55" s="1117"/>
      <c r="N55" s="1180"/>
      <c r="O55" s="1527"/>
      <c r="P55" s="1180"/>
      <c r="Q55" s="1117"/>
      <c r="R55" s="1180"/>
      <c r="S55" s="1528"/>
      <c r="T55" s="1180"/>
      <c r="U55" s="1527"/>
      <c r="V55" s="1188"/>
      <c r="W55" s="1527"/>
      <c r="X55" s="1180"/>
      <c r="Y55" s="1527"/>
      <c r="Z55" s="1174"/>
    </row>
    <row r="56" spans="1:27" ht="28">
      <c r="A56" s="1343"/>
      <c r="B56" s="1343"/>
      <c r="C56" s="1377" t="s">
        <v>168</v>
      </c>
      <c r="D56" s="1298"/>
      <c r="E56" s="1377" t="s">
        <v>168</v>
      </c>
      <c r="F56" s="1298"/>
      <c r="G56" s="1377" t="s">
        <v>168</v>
      </c>
      <c r="H56" s="1377"/>
      <c r="I56" s="1377" t="s">
        <v>168</v>
      </c>
      <c r="J56" s="1298"/>
      <c r="K56" s="1377" t="s">
        <v>168</v>
      </c>
      <c r="L56" s="1298"/>
      <c r="M56" s="1377" t="s">
        <v>171</v>
      </c>
      <c r="N56" s="1298"/>
      <c r="O56" s="1377" t="s">
        <v>171</v>
      </c>
      <c r="P56" s="1180"/>
      <c r="Q56" s="1298" t="s">
        <v>168</v>
      </c>
      <c r="R56" s="1298"/>
      <c r="S56" s="1298" t="s">
        <v>171</v>
      </c>
      <c r="T56" s="1298"/>
      <c r="U56" s="1187" t="s">
        <v>105</v>
      </c>
      <c r="V56" s="1298"/>
      <c r="W56" s="1377" t="s">
        <v>168</v>
      </c>
      <c r="X56" s="1298"/>
      <c r="Y56" s="1377" t="s">
        <v>168</v>
      </c>
      <c r="Z56" s="1176"/>
    </row>
    <row r="57" spans="1:27" ht="32.5">
      <c r="A57" s="1343"/>
      <c r="B57" s="1343"/>
      <c r="C57" s="1377"/>
      <c r="D57" s="1298"/>
      <c r="E57" s="1377"/>
      <c r="F57" s="1298"/>
      <c r="G57" s="1377"/>
      <c r="H57" s="1377"/>
      <c r="I57" s="1377"/>
      <c r="J57" s="1298"/>
      <c r="K57" s="1377"/>
      <c r="L57" s="1298"/>
      <c r="M57" s="1377"/>
      <c r="N57" s="1298"/>
      <c r="O57" s="1377"/>
      <c r="P57" s="1180"/>
      <c r="Q57" s="1522" t="s">
        <v>440</v>
      </c>
      <c r="R57" s="1298"/>
      <c r="S57" s="1713">
        <v>4239</v>
      </c>
      <c r="T57" s="1713"/>
      <c r="U57" s="1298"/>
      <c r="V57" s="1298"/>
      <c r="W57" s="1377"/>
      <c r="X57" s="1298"/>
      <c r="Y57" s="1377"/>
      <c r="Z57" s="1176"/>
    </row>
    <row r="58" spans="1:27" s="1315" customFormat="1" ht="4.75" customHeight="1" thickBot="1">
      <c r="A58" s="1346"/>
      <c r="C58" s="1436"/>
      <c r="D58" s="1436"/>
      <c r="E58" s="1436"/>
      <c r="F58" s="1436"/>
      <c r="G58" s="1436"/>
      <c r="H58" s="1436"/>
      <c r="I58" s="1436"/>
      <c r="J58" s="1436"/>
      <c r="K58" s="1436"/>
      <c r="L58" s="1436"/>
      <c r="M58" s="1436"/>
      <c r="N58" s="1436"/>
      <c r="O58" s="1436"/>
      <c r="P58" s="1436"/>
      <c r="Q58" s="1436"/>
      <c r="R58" s="1436"/>
      <c r="S58" s="1436"/>
      <c r="T58" s="1436"/>
      <c r="U58" s="1436"/>
      <c r="V58" s="1436"/>
      <c r="W58" s="1436"/>
      <c r="X58" s="1436"/>
      <c r="Y58" s="1436"/>
      <c r="Z58" s="1436"/>
    </row>
    <row r="59" spans="1:27" ht="10.25" customHeight="1">
      <c r="A59" s="1343"/>
      <c r="B59" s="1343"/>
      <c r="C59" s="1180"/>
      <c r="D59" s="1180"/>
      <c r="E59" s="1180"/>
      <c r="F59" s="1180"/>
      <c r="G59" s="1180"/>
      <c r="H59" s="1180"/>
      <c r="I59" s="1180"/>
      <c r="J59" s="1180"/>
      <c r="K59" s="1180"/>
      <c r="L59" s="1180"/>
      <c r="M59" s="1180"/>
      <c r="N59" s="1180"/>
      <c r="O59" s="1180"/>
      <c r="P59" s="1180"/>
      <c r="Q59" s="1180"/>
      <c r="R59" s="1180"/>
      <c r="S59" s="1180"/>
      <c r="T59" s="1180"/>
      <c r="U59" s="1180"/>
      <c r="V59" s="1180"/>
      <c r="W59" s="1180"/>
      <c r="X59" s="1180"/>
      <c r="Y59" s="1180"/>
      <c r="Z59" s="1174"/>
    </row>
    <row r="60" spans="1:27" ht="28">
      <c r="A60" s="1343"/>
      <c r="B60" s="1343"/>
      <c r="C60" s="1411" t="s">
        <v>1198</v>
      </c>
      <c r="D60" s="1180"/>
      <c r="E60" s="1414" t="s">
        <v>1199</v>
      </c>
      <c r="F60" s="1180"/>
      <c r="G60" s="1180" t="s">
        <v>542</v>
      </c>
      <c r="H60" s="1180"/>
      <c r="I60" s="1411" t="s">
        <v>2037</v>
      </c>
      <c r="J60" s="1180"/>
      <c r="K60" s="1414" t="s">
        <v>1201</v>
      </c>
      <c r="L60" s="1180"/>
      <c r="M60" s="1414" t="s">
        <v>1202</v>
      </c>
      <c r="N60" s="1180"/>
      <c r="O60" s="1414" t="s">
        <v>1203</v>
      </c>
      <c r="P60" s="1180"/>
      <c r="Q60" s="1411" t="s">
        <v>1204</v>
      </c>
      <c r="R60" s="1180"/>
      <c r="S60" s="1180" t="s">
        <v>549</v>
      </c>
      <c r="T60" s="1180"/>
      <c r="U60" s="1414" t="s">
        <v>1205</v>
      </c>
      <c r="V60" s="1180"/>
      <c r="W60" s="1414" t="s">
        <v>1206</v>
      </c>
      <c r="X60" s="1180"/>
      <c r="Y60" s="1411" t="s">
        <v>1207</v>
      </c>
      <c r="Z60" s="1174"/>
    </row>
    <row r="61" spans="1:27" ht="28">
      <c r="A61" s="1343"/>
      <c r="B61" s="1343"/>
      <c r="C61" s="1186"/>
      <c r="D61" s="1180"/>
      <c r="E61" s="1186"/>
      <c r="F61" s="1180"/>
      <c r="G61" s="1186"/>
      <c r="H61" s="1180"/>
      <c r="I61" s="1186"/>
      <c r="J61" s="1180"/>
      <c r="K61" s="1186"/>
      <c r="L61" s="1180"/>
      <c r="M61" s="1186"/>
      <c r="N61" s="1186"/>
      <c r="O61" s="1186"/>
      <c r="P61" s="1180"/>
      <c r="Q61" s="1186"/>
      <c r="R61" s="1180"/>
      <c r="S61" s="1180"/>
      <c r="T61" s="1180"/>
      <c r="U61" s="1180"/>
      <c r="V61" s="1180"/>
      <c r="W61" s="1180"/>
      <c r="X61" s="1180"/>
      <c r="Y61" s="1180"/>
      <c r="Z61" s="1174"/>
    </row>
    <row r="62" spans="1:27" ht="28">
      <c r="A62" s="1343"/>
      <c r="B62" s="1343"/>
      <c r="C62" s="1186"/>
      <c r="D62" s="1180">
        <v>413</v>
      </c>
      <c r="E62" s="1186"/>
      <c r="F62" s="1180">
        <v>340</v>
      </c>
      <c r="G62" s="1186"/>
      <c r="H62" s="1180">
        <v>446</v>
      </c>
      <c r="I62" s="1186"/>
      <c r="J62" s="1180">
        <v>441</v>
      </c>
      <c r="K62" s="1186"/>
      <c r="L62" s="1180">
        <v>402</v>
      </c>
      <c r="M62" s="1186"/>
      <c r="N62" s="1186">
        <v>409</v>
      </c>
      <c r="O62" s="1186"/>
      <c r="P62" s="1180">
        <v>436</v>
      </c>
      <c r="Q62" s="1186"/>
      <c r="R62" s="1180">
        <v>428</v>
      </c>
      <c r="S62" s="1180"/>
      <c r="T62" s="1179">
        <v>387</v>
      </c>
      <c r="U62" s="1180"/>
      <c r="V62" s="1180">
        <v>389</v>
      </c>
      <c r="W62" s="1180"/>
      <c r="X62" s="1180">
        <v>396</v>
      </c>
      <c r="Y62" s="1180"/>
      <c r="Z62" s="1174">
        <v>375</v>
      </c>
      <c r="AA62" s="1041">
        <f>SUM(D62:Z62)</f>
        <v>4862</v>
      </c>
    </row>
    <row r="63" spans="1:27" ht="16" customHeight="1" thickBot="1">
      <c r="A63" s="1343"/>
      <c r="B63" s="1343"/>
      <c r="C63" s="1186"/>
      <c r="D63" s="1180"/>
      <c r="E63" s="1186"/>
      <c r="F63" s="1180"/>
      <c r="G63" s="1186"/>
      <c r="H63" s="1180"/>
      <c r="I63" s="1186"/>
      <c r="J63" s="1180"/>
      <c r="K63" s="1186"/>
      <c r="L63" s="1180"/>
      <c r="M63" s="1186"/>
      <c r="N63" s="1186"/>
      <c r="O63" s="1186"/>
      <c r="P63" s="1180"/>
      <c r="Q63" s="1186"/>
      <c r="R63" s="1180"/>
      <c r="S63" s="1180"/>
      <c r="T63" s="1180"/>
      <c r="U63" s="1180"/>
      <c r="V63" s="1180"/>
      <c r="W63" s="1180"/>
      <c r="X63" s="1180"/>
      <c r="Y63" s="1180"/>
      <c r="Z63" s="1174"/>
    </row>
    <row r="64" spans="1:27" ht="53.4" customHeight="1" thickBot="1">
      <c r="A64" s="1343"/>
      <c r="C64" s="1526"/>
      <c r="D64" s="1180"/>
      <c r="E64" s="1526"/>
      <c r="F64" s="1180"/>
      <c r="G64" s="1526"/>
      <c r="H64" s="1180"/>
      <c r="I64" s="1526"/>
      <c r="J64" s="1180"/>
      <c r="K64" s="1526"/>
      <c r="L64" s="1180"/>
      <c r="M64" s="1526"/>
      <c r="N64" s="1186"/>
      <c r="O64" s="1526"/>
      <c r="P64" s="1180"/>
      <c r="Q64" s="1526"/>
      <c r="R64" s="1180"/>
      <c r="S64" s="1528"/>
      <c r="T64" s="1180"/>
      <c r="U64" s="1528"/>
      <c r="V64" s="1180"/>
      <c r="W64" s="1528"/>
      <c r="X64" s="1180"/>
      <c r="Y64" s="1150"/>
      <c r="Z64" s="1174"/>
    </row>
    <row r="65" spans="1:31" ht="17.399999999999999" customHeight="1" thickBot="1">
      <c r="A65" s="1343"/>
      <c r="C65" s="1530"/>
      <c r="D65" s="1180"/>
      <c r="E65" s="1527"/>
      <c r="G65" s="1527"/>
      <c r="H65" s="1180"/>
      <c r="I65" s="1527"/>
      <c r="J65" s="1180"/>
      <c r="K65" s="1527"/>
      <c r="L65" s="1180"/>
      <c r="M65" s="1527"/>
      <c r="N65" s="1188"/>
      <c r="O65" s="1527"/>
      <c r="P65" s="1180"/>
      <c r="Q65" s="1527"/>
      <c r="R65" s="1743"/>
      <c r="S65" s="1528"/>
      <c r="T65" s="1180"/>
      <c r="U65" s="1528"/>
      <c r="V65" s="1180"/>
      <c r="W65" s="1528"/>
      <c r="X65" s="1180"/>
      <c r="Y65" s="1142"/>
      <c r="Z65" s="1174"/>
    </row>
    <row r="66" spans="1:31" ht="28">
      <c r="A66" s="1343"/>
      <c r="B66" s="1343"/>
      <c r="C66" s="1377" t="s">
        <v>168</v>
      </c>
      <c r="D66" s="1298"/>
      <c r="E66" s="1298" t="s">
        <v>171</v>
      </c>
      <c r="G66" s="1187" t="s">
        <v>101</v>
      </c>
      <c r="H66" s="1180"/>
      <c r="I66" s="1187" t="s">
        <v>118</v>
      </c>
      <c r="J66" s="1298"/>
      <c r="K66" s="1301" t="s">
        <v>168</v>
      </c>
      <c r="L66" s="1298"/>
      <c r="M66" s="1298" t="s">
        <v>171</v>
      </c>
      <c r="N66" s="1298"/>
      <c r="O66" s="1298" t="s">
        <v>228</v>
      </c>
      <c r="Q66" s="1187" t="s">
        <v>153</v>
      </c>
      <c r="R66" s="1743"/>
      <c r="S66" s="1187" t="s">
        <v>123</v>
      </c>
      <c r="T66" s="1298"/>
      <c r="U66" s="1298" t="s">
        <v>171</v>
      </c>
      <c r="V66" s="1298"/>
      <c r="W66" s="1298" t="s">
        <v>168</v>
      </c>
      <c r="X66" s="1298"/>
      <c r="Y66" s="1298" t="s">
        <v>171</v>
      </c>
      <c r="Z66" s="1176"/>
    </row>
    <row r="67" spans="1:31" s="1328" customFormat="1" ht="31.25" customHeight="1" thickBot="1">
      <c r="A67" s="1347"/>
      <c r="B67" s="1347"/>
      <c r="C67" s="1354"/>
      <c r="D67" s="1183"/>
      <c r="E67" s="1713">
        <v>1915</v>
      </c>
      <c r="F67" s="1713"/>
      <c r="G67" s="1338"/>
      <c r="H67" s="1338"/>
      <c r="I67" s="1338"/>
      <c r="J67" s="1338"/>
      <c r="K67" s="1338"/>
      <c r="L67" s="1338"/>
      <c r="M67" s="1338"/>
      <c r="N67" s="1338"/>
      <c r="O67" s="1713">
        <v>1688</v>
      </c>
      <c r="P67" s="1713"/>
      <c r="Q67" s="1338"/>
      <c r="R67" s="1415"/>
      <c r="S67" s="1415"/>
      <c r="T67" s="1415"/>
      <c r="U67" s="1415"/>
      <c r="V67" s="1415"/>
      <c r="W67" s="1415"/>
      <c r="X67" s="1415"/>
      <c r="Y67" s="1416"/>
      <c r="Z67" s="1417"/>
    </row>
    <row r="68" spans="1:31" ht="10.25" customHeight="1">
      <c r="A68" s="1343"/>
      <c r="B68" s="1343"/>
      <c r="C68" s="1315"/>
      <c r="D68" s="1315"/>
      <c r="F68" s="1558"/>
      <c r="Q68" s="1133"/>
      <c r="R68" s="1133"/>
      <c r="S68" s="1133"/>
      <c r="T68" s="1133"/>
      <c r="U68" s="1133"/>
      <c r="V68" s="1133"/>
      <c r="W68" s="1133"/>
      <c r="X68" s="1133"/>
      <c r="Y68" s="1133"/>
      <c r="Z68" s="1371"/>
    </row>
    <row r="69" spans="1:31" ht="28">
      <c r="A69" s="1343"/>
      <c r="B69" s="1343"/>
      <c r="C69" s="1180" t="s">
        <v>1208</v>
      </c>
      <c r="E69" s="1180" t="s">
        <v>1209</v>
      </c>
      <c r="F69" s="1180"/>
      <c r="G69" s="1180" t="s">
        <v>1210</v>
      </c>
      <c r="H69" s="1180"/>
      <c r="I69" s="1180" t="s">
        <v>1211</v>
      </c>
      <c r="J69" s="1180"/>
      <c r="K69" s="1180" t="s">
        <v>1212</v>
      </c>
      <c r="M69" s="1180" t="s">
        <v>1213</v>
      </c>
      <c r="N69" s="1180"/>
      <c r="O69" s="1180" t="s">
        <v>1214</v>
      </c>
      <c r="Q69" s="1180" t="s">
        <v>1215</v>
      </c>
      <c r="R69" s="1180"/>
      <c r="S69" s="1180" t="s">
        <v>1216</v>
      </c>
      <c r="T69" s="1180"/>
      <c r="U69" s="1180" t="s">
        <v>1217</v>
      </c>
      <c r="V69" s="1180"/>
      <c r="W69" s="1180" t="s">
        <v>1218</v>
      </c>
      <c r="X69" s="1180"/>
      <c r="Y69" s="1180" t="s">
        <v>1219</v>
      </c>
      <c r="Z69" s="1174"/>
    </row>
    <row r="70" spans="1:31" ht="11.4" customHeight="1">
      <c r="A70" s="1343"/>
      <c r="B70" s="1343"/>
      <c r="D70" s="1180"/>
      <c r="L70" s="1180"/>
      <c r="P70" s="1180"/>
      <c r="Q70" s="1180"/>
      <c r="R70" s="1180"/>
      <c r="S70" s="1180"/>
      <c r="T70" s="1180"/>
      <c r="U70" s="1180"/>
      <c r="V70" s="1180"/>
      <c r="W70" s="1180"/>
      <c r="X70" s="1180"/>
      <c r="Y70" s="1180"/>
      <c r="Z70" s="1174"/>
    </row>
    <row r="71" spans="1:31" ht="28">
      <c r="A71" s="1343"/>
      <c r="B71" s="1343"/>
      <c r="C71" s="1186"/>
      <c r="D71" s="1180"/>
      <c r="E71" s="1186"/>
      <c r="F71" s="1186"/>
      <c r="G71" s="1186"/>
      <c r="H71" s="1180"/>
      <c r="I71" s="1186"/>
      <c r="J71" s="1180"/>
      <c r="K71" s="1186"/>
      <c r="L71" s="1180"/>
      <c r="M71" s="1186"/>
      <c r="N71" s="1180"/>
      <c r="O71" s="1186"/>
      <c r="P71" s="1180"/>
      <c r="Q71" s="1186"/>
      <c r="R71" s="1180"/>
      <c r="S71" s="1186"/>
      <c r="T71" s="1180"/>
      <c r="U71" s="1186"/>
      <c r="V71" s="1186"/>
      <c r="W71" s="1186"/>
      <c r="X71" s="1180"/>
      <c r="Y71" s="1186"/>
      <c r="Z71" s="1174"/>
    </row>
    <row r="72" spans="1:31" s="1152" customFormat="1" ht="28">
      <c r="A72" s="1348"/>
      <c r="B72" s="1348"/>
      <c r="C72" s="1186"/>
      <c r="D72" s="1180">
        <v>462</v>
      </c>
      <c r="E72" s="1186"/>
      <c r="F72" s="1186">
        <v>382</v>
      </c>
      <c r="G72" s="1186"/>
      <c r="H72" s="1180">
        <v>428</v>
      </c>
      <c r="I72" s="1186"/>
      <c r="J72" s="1180">
        <v>411</v>
      </c>
      <c r="K72" s="1186"/>
      <c r="L72" s="1180">
        <v>352</v>
      </c>
      <c r="M72" s="1186"/>
      <c r="N72" s="1180">
        <v>405</v>
      </c>
      <c r="O72" s="1186"/>
      <c r="P72" s="1180">
        <v>400</v>
      </c>
      <c r="Q72" s="1186"/>
      <c r="R72" s="1180">
        <v>384</v>
      </c>
      <c r="S72" s="1186"/>
      <c r="T72" s="1180">
        <v>406</v>
      </c>
      <c r="U72" s="1186"/>
      <c r="V72" s="1186">
        <v>378</v>
      </c>
      <c r="W72" s="1186"/>
      <c r="X72" s="1180">
        <v>373</v>
      </c>
      <c r="Y72" s="1186"/>
      <c r="Z72" s="1174">
        <v>378</v>
      </c>
      <c r="AA72" s="1152">
        <f>SUM(D72:Z72)</f>
        <v>4759</v>
      </c>
    </row>
    <row r="73" spans="1:31" ht="16.5" customHeight="1" thickBot="1">
      <c r="A73" s="1343"/>
      <c r="B73" s="1343"/>
      <c r="C73" s="1186"/>
      <c r="D73" s="1180"/>
      <c r="E73" s="1186"/>
      <c r="F73" s="1186"/>
      <c r="G73" s="1186"/>
      <c r="H73" s="1180"/>
      <c r="I73" s="1186"/>
      <c r="J73" s="1180"/>
      <c r="K73" s="1186"/>
      <c r="L73" s="1180"/>
      <c r="M73" s="1186"/>
      <c r="N73" s="1180"/>
      <c r="O73" s="1186"/>
      <c r="P73" s="1180"/>
      <c r="Q73" s="1186"/>
      <c r="R73" s="1180"/>
      <c r="S73" s="1186"/>
      <c r="T73" s="1180"/>
      <c r="U73" s="1186"/>
      <c r="V73" s="1186"/>
      <c r="W73" s="1186"/>
      <c r="X73" s="1180"/>
      <c r="Y73" s="1186"/>
      <c r="Z73" s="1174"/>
    </row>
    <row r="74" spans="1:31" ht="48.65" customHeight="1" thickBot="1">
      <c r="A74" s="1343"/>
      <c r="B74" s="1343"/>
      <c r="C74" s="1526"/>
      <c r="D74" s="1180"/>
      <c r="E74" s="1150"/>
      <c r="F74" s="1186"/>
      <c r="G74" s="1150"/>
      <c r="H74" s="1180"/>
      <c r="I74" s="1150"/>
      <c r="J74" s="1180"/>
      <c r="K74" s="1150"/>
      <c r="L74" s="1180"/>
      <c r="M74" s="1526"/>
      <c r="N74" s="1180"/>
      <c r="O74" s="1526"/>
      <c r="P74" s="1180"/>
      <c r="Q74" s="1526"/>
      <c r="R74" s="1180"/>
      <c r="S74" s="1532"/>
      <c r="T74" s="1180"/>
      <c r="U74" s="1526"/>
      <c r="V74" s="1186"/>
      <c r="W74" s="1526"/>
      <c r="X74" s="1180"/>
      <c r="Y74" s="1526"/>
      <c r="Z74" s="1174"/>
      <c r="AE74" s="1041" t="s">
        <v>1870</v>
      </c>
    </row>
    <row r="75" spans="1:31" ht="17.399999999999999" customHeight="1" thickBot="1">
      <c r="A75" s="1343"/>
      <c r="B75" s="1343"/>
      <c r="C75" s="1527"/>
      <c r="D75" s="1180"/>
      <c r="E75" s="1117"/>
      <c r="F75" s="1188"/>
      <c r="G75" s="1117"/>
      <c r="H75" s="1180"/>
      <c r="I75" s="1117"/>
      <c r="J75" s="1180"/>
      <c r="K75" s="1530"/>
      <c r="L75" s="1180"/>
      <c r="M75" s="1527"/>
      <c r="N75" s="1180"/>
      <c r="O75" s="1527"/>
      <c r="P75" s="1180"/>
      <c r="Q75" s="1527"/>
      <c r="R75" s="1180"/>
      <c r="S75" s="1527"/>
      <c r="T75" s="1180"/>
      <c r="U75" s="1527"/>
      <c r="V75" s="1188"/>
      <c r="W75" s="1527"/>
      <c r="X75" s="1180"/>
      <c r="Y75" s="1527"/>
      <c r="Z75" s="1174"/>
    </row>
    <row r="76" spans="1:31" ht="28">
      <c r="A76" s="1343"/>
      <c r="B76" s="1343"/>
      <c r="C76" s="1298" t="s">
        <v>228</v>
      </c>
      <c r="D76" s="1298"/>
      <c r="E76" s="1298" t="s">
        <v>168</v>
      </c>
      <c r="F76" s="1180"/>
      <c r="G76" s="1298" t="s">
        <v>168</v>
      </c>
      <c r="H76" s="1298"/>
      <c r="I76" s="1298" t="s">
        <v>168</v>
      </c>
      <c r="J76" s="1298"/>
      <c r="K76" s="1298" t="s">
        <v>168</v>
      </c>
      <c r="M76" s="1187" t="s">
        <v>105</v>
      </c>
      <c r="N76" s="1298"/>
      <c r="O76" s="1298" t="s">
        <v>168</v>
      </c>
      <c r="P76" s="1180"/>
      <c r="Q76" s="1298" t="s">
        <v>171</v>
      </c>
      <c r="R76" s="1180"/>
      <c r="S76" s="1298" t="s">
        <v>171</v>
      </c>
      <c r="T76" s="1298"/>
      <c r="U76" s="1298" t="s">
        <v>171</v>
      </c>
      <c r="V76" s="1298"/>
      <c r="W76" s="1298" t="s">
        <v>168</v>
      </c>
      <c r="X76" s="1298"/>
      <c r="Y76" s="1298" t="s">
        <v>228</v>
      </c>
      <c r="Z76" s="1176"/>
    </row>
    <row r="77" spans="1:31" s="1328" customFormat="1" ht="31.75" customHeight="1" thickBot="1">
      <c r="A77" s="1347"/>
      <c r="B77" s="1347"/>
      <c r="C77" s="1415"/>
      <c r="D77" s="1322"/>
      <c r="E77" s="1316"/>
      <c r="F77" s="1316"/>
      <c r="G77" s="1329"/>
      <c r="H77" s="1316"/>
      <c r="I77" s="1517" t="s">
        <v>1978</v>
      </c>
      <c r="J77" s="1316"/>
      <c r="K77" s="1727">
        <v>3582</v>
      </c>
      <c r="L77" s="1727"/>
      <c r="M77" s="1316"/>
      <c r="N77" s="1316"/>
      <c r="O77" s="1517" t="s">
        <v>1978</v>
      </c>
      <c r="P77" s="1316"/>
      <c r="Q77" s="1321"/>
      <c r="R77" s="1322"/>
      <c r="S77" s="1321"/>
      <c r="T77" s="1321"/>
      <c r="U77" s="1321"/>
      <c r="V77" s="1321"/>
      <c r="W77" s="1321"/>
      <c r="X77" s="1321"/>
      <c r="Y77" s="1770">
        <v>2724</v>
      </c>
      <c r="Z77" s="1771"/>
    </row>
    <row r="78" spans="1:31" ht="10.25" customHeight="1">
      <c r="A78" s="1343"/>
      <c r="B78" s="1343"/>
      <c r="C78" s="1133"/>
      <c r="D78" s="1180"/>
      <c r="E78" s="1180"/>
      <c r="F78" s="1180"/>
      <c r="G78" s="1180"/>
      <c r="H78" s="1180"/>
      <c r="I78" s="1180"/>
      <c r="J78" s="1180"/>
      <c r="K78" s="1180"/>
      <c r="M78" s="1179"/>
      <c r="N78" s="1179"/>
      <c r="O78" s="1299"/>
      <c r="P78" s="1179"/>
      <c r="Q78" s="1180"/>
      <c r="R78" s="1180"/>
      <c r="S78" s="1180"/>
      <c r="T78" s="1180"/>
      <c r="U78" s="1180"/>
      <c r="V78" s="1180"/>
      <c r="W78" s="1180"/>
      <c r="X78" s="1180"/>
      <c r="Y78" s="1180"/>
      <c r="Z78" s="1174"/>
    </row>
    <row r="79" spans="1:31" ht="28">
      <c r="A79" s="1343"/>
      <c r="B79" s="1343"/>
      <c r="C79" s="1180" t="s">
        <v>559</v>
      </c>
      <c r="D79" s="1180"/>
      <c r="E79" s="1180" t="s">
        <v>1220</v>
      </c>
      <c r="F79" s="1180"/>
      <c r="G79" s="1180" t="s">
        <v>1221</v>
      </c>
      <c r="H79" s="1180"/>
      <c r="I79" s="1180" t="s">
        <v>1222</v>
      </c>
      <c r="J79" s="1180"/>
      <c r="K79" s="1180" t="s">
        <v>1223</v>
      </c>
      <c r="L79" s="1180"/>
      <c r="M79" s="1414" t="s">
        <v>1224</v>
      </c>
      <c r="O79" s="1414" t="s">
        <v>1225</v>
      </c>
      <c r="Q79" s="1180" t="s">
        <v>561</v>
      </c>
      <c r="R79" s="1180"/>
      <c r="S79" s="1180" t="s">
        <v>1226</v>
      </c>
      <c r="T79" s="1180"/>
      <c r="U79" s="1180" t="s">
        <v>1227</v>
      </c>
      <c r="V79" s="1180"/>
      <c r="W79" s="1180" t="s">
        <v>570</v>
      </c>
      <c r="X79" s="1180"/>
      <c r="Y79" s="1180" t="s">
        <v>1228</v>
      </c>
      <c r="Z79" s="1174"/>
    </row>
    <row r="80" spans="1:31" ht="28">
      <c r="A80" s="1343"/>
      <c r="B80" s="1343"/>
      <c r="C80" s="1180"/>
      <c r="D80" s="1180"/>
      <c r="E80" s="1180"/>
      <c r="F80" s="1180"/>
      <c r="G80" s="1180"/>
      <c r="H80" s="1180"/>
      <c r="I80" s="1180"/>
      <c r="J80" s="1180"/>
      <c r="K80" s="1180"/>
      <c r="L80" s="1180"/>
      <c r="M80" s="1180"/>
      <c r="N80" s="1180"/>
      <c r="O80" s="1180"/>
      <c r="P80" s="1180"/>
      <c r="Q80" s="1180"/>
      <c r="R80" s="1180"/>
      <c r="S80" s="1180"/>
      <c r="T80" s="1180"/>
      <c r="U80" s="1180"/>
      <c r="V80" s="1180"/>
      <c r="W80" s="1180"/>
      <c r="X80" s="1180"/>
      <c r="Y80" s="1180"/>
      <c r="Z80" s="1174"/>
    </row>
    <row r="81" spans="1:27" ht="28">
      <c r="A81" s="1343"/>
      <c r="B81" s="1343"/>
      <c r="C81" s="1186"/>
      <c r="D81" s="1180"/>
      <c r="E81" s="1186"/>
      <c r="F81" s="1186"/>
      <c r="G81" s="1186"/>
      <c r="H81" s="1180"/>
      <c r="I81" s="1186"/>
      <c r="J81" s="1180"/>
      <c r="K81" s="1186"/>
      <c r="L81" s="1180"/>
      <c r="M81" s="1186"/>
      <c r="N81" s="1180"/>
      <c r="O81" s="1186"/>
      <c r="P81" s="1180"/>
      <c r="Q81" s="1186"/>
      <c r="R81" s="1180"/>
      <c r="S81" s="1186"/>
      <c r="T81" s="1180"/>
      <c r="U81" s="1186"/>
      <c r="V81" s="1186"/>
      <c r="W81" s="1186"/>
      <c r="X81" s="1180"/>
      <c r="Y81" s="1186"/>
      <c r="Z81" s="1174"/>
    </row>
    <row r="82" spans="1:27" ht="28">
      <c r="A82" s="1343"/>
      <c r="B82" s="1343"/>
      <c r="C82" s="1186"/>
      <c r="D82" s="1180">
        <v>434</v>
      </c>
      <c r="E82" s="1186"/>
      <c r="F82" s="1186">
        <v>371</v>
      </c>
      <c r="G82" s="1186"/>
      <c r="H82" s="1180">
        <v>324</v>
      </c>
      <c r="I82" s="1186"/>
      <c r="J82" s="1180">
        <v>384</v>
      </c>
      <c r="K82" s="1186"/>
      <c r="L82" s="1180">
        <v>381</v>
      </c>
      <c r="M82" s="1186"/>
      <c r="N82" s="1180">
        <v>336</v>
      </c>
      <c r="O82" s="1186"/>
      <c r="P82" s="1180">
        <v>439</v>
      </c>
      <c r="Q82" s="1186"/>
      <c r="R82" s="1180">
        <v>395</v>
      </c>
      <c r="S82" s="1186"/>
      <c r="T82" s="1180">
        <v>388</v>
      </c>
      <c r="U82" s="1186"/>
      <c r="V82" s="1186">
        <v>364</v>
      </c>
      <c r="W82" s="1186"/>
      <c r="X82" s="1180">
        <v>405</v>
      </c>
      <c r="Y82" s="1186"/>
      <c r="Z82" s="1174">
        <v>432</v>
      </c>
      <c r="AA82" s="1041">
        <f>SUM(D82:Z82)</f>
        <v>4653</v>
      </c>
    </row>
    <row r="83" spans="1:27" ht="15" customHeight="1" thickBot="1">
      <c r="A83" s="1343"/>
      <c r="B83" s="1343"/>
      <c r="C83" s="1186"/>
      <c r="D83" s="1180"/>
      <c r="E83" s="1186"/>
      <c r="F83" s="1186"/>
      <c r="G83" s="1186"/>
      <c r="H83" s="1180"/>
      <c r="I83" s="1186"/>
      <c r="J83" s="1180"/>
      <c r="K83" s="1186"/>
      <c r="L83" s="1180"/>
      <c r="M83" s="1186"/>
      <c r="N83" s="1180"/>
      <c r="O83" s="1186"/>
      <c r="P83" s="1180"/>
      <c r="Q83" s="1186"/>
      <c r="R83" s="1180"/>
      <c r="S83" s="1186"/>
      <c r="T83" s="1180"/>
      <c r="U83" s="1186"/>
      <c r="V83" s="1186"/>
      <c r="W83" s="1186"/>
      <c r="X83" s="1180"/>
      <c r="Y83" s="1186"/>
      <c r="Z83" s="1174"/>
    </row>
    <row r="84" spans="1:27" ht="46.25" customHeight="1" thickBot="1">
      <c r="A84" s="1343"/>
      <c r="B84" s="1343"/>
      <c r="C84" s="1526"/>
      <c r="D84" s="1180"/>
      <c r="E84" s="1526"/>
      <c r="F84" s="1186"/>
      <c r="G84" s="1526"/>
      <c r="H84" s="1180"/>
      <c r="I84" s="1526"/>
      <c r="J84" s="1180"/>
      <c r="K84" s="1526"/>
      <c r="L84" s="1180"/>
      <c r="M84" s="1526"/>
      <c r="N84" s="1180"/>
      <c r="O84" s="1526"/>
      <c r="P84" s="1180"/>
      <c r="Q84" s="1526"/>
      <c r="R84" s="1180"/>
      <c r="S84" s="1526"/>
      <c r="T84" s="1180"/>
      <c r="U84" s="1526"/>
      <c r="V84" s="1186"/>
      <c r="W84" s="1526"/>
      <c r="X84" s="1180"/>
      <c r="Y84" s="1526"/>
      <c r="Z84" s="1174"/>
    </row>
    <row r="85" spans="1:27" ht="18.649999999999999" customHeight="1" thickBot="1">
      <c r="A85" s="1343"/>
      <c r="B85" s="1343"/>
      <c r="C85" s="1527"/>
      <c r="D85" s="1180"/>
      <c r="E85" s="1527"/>
      <c r="F85" s="1188"/>
      <c r="G85" s="1527"/>
      <c r="H85" s="1180"/>
      <c r="I85" s="1527"/>
      <c r="J85" s="1180"/>
      <c r="K85" s="1530"/>
      <c r="L85" s="1180"/>
      <c r="M85" s="1527"/>
      <c r="N85" s="1180"/>
      <c r="O85" s="1527"/>
      <c r="P85" s="1180"/>
      <c r="Q85" s="1527"/>
      <c r="R85" s="1180"/>
      <c r="S85" s="1527"/>
      <c r="T85" s="1180"/>
      <c r="U85" s="1527"/>
      <c r="V85" s="1772">
        <v>1148</v>
      </c>
      <c r="W85" s="1527"/>
      <c r="X85" s="1180"/>
      <c r="Y85" s="1527"/>
      <c r="Z85" s="1174"/>
    </row>
    <row r="86" spans="1:27" ht="28">
      <c r="A86" s="1343"/>
      <c r="B86" s="1343"/>
      <c r="C86" s="1187" t="s">
        <v>105</v>
      </c>
      <c r="D86" s="1298"/>
      <c r="E86" s="1298" t="s">
        <v>171</v>
      </c>
      <c r="F86" s="1298"/>
      <c r="G86" s="1298" t="s">
        <v>168</v>
      </c>
      <c r="H86" s="1298"/>
      <c r="I86" s="1298" t="s">
        <v>168</v>
      </c>
      <c r="J86" s="1180"/>
      <c r="K86" s="1298" t="s">
        <v>168</v>
      </c>
      <c r="L86" s="1298"/>
      <c r="M86" s="1298" t="s">
        <v>168</v>
      </c>
      <c r="N86" s="1298"/>
      <c r="O86" s="1298" t="s">
        <v>168</v>
      </c>
      <c r="Q86" s="1187" t="s">
        <v>105</v>
      </c>
      <c r="R86" s="1298"/>
      <c r="S86" s="1298" t="s">
        <v>168</v>
      </c>
      <c r="T86" s="1298"/>
      <c r="U86" s="1298" t="s">
        <v>171</v>
      </c>
      <c r="V86" s="1772"/>
      <c r="W86" s="1187" t="s">
        <v>101</v>
      </c>
      <c r="X86" s="1298"/>
      <c r="Y86" s="1298" t="s">
        <v>234</v>
      </c>
      <c r="Z86" s="1176"/>
    </row>
    <row r="87" spans="1:27" s="1317" customFormat="1" ht="30" customHeight="1" thickBot="1">
      <c r="A87" s="1345"/>
      <c r="B87" s="1345"/>
      <c r="C87" s="1327"/>
      <c r="D87" s="1321"/>
      <c r="E87" s="1323"/>
      <c r="F87" s="1323"/>
      <c r="G87" s="1323"/>
      <c r="H87" s="1323"/>
      <c r="I87" s="1323"/>
      <c r="J87" s="1324"/>
      <c r="K87" s="1323"/>
      <c r="L87" s="1323"/>
      <c r="M87" s="1323"/>
      <c r="N87" s="1323"/>
      <c r="O87" s="1727">
        <v>2670</v>
      </c>
      <c r="P87" s="1727"/>
      <c r="Q87" s="1318"/>
      <c r="R87" s="1776" t="s">
        <v>2053</v>
      </c>
      <c r="S87" s="1776"/>
      <c r="T87" s="1319"/>
      <c r="U87" s="1555" t="s">
        <v>1791</v>
      </c>
      <c r="V87" s="1555"/>
      <c r="W87" s="1318"/>
      <c r="X87" s="1318"/>
      <c r="Y87" s="1318"/>
      <c r="Z87" s="1378"/>
    </row>
    <row r="88" spans="1:27" ht="8.4" customHeight="1">
      <c r="A88" s="1343"/>
      <c r="B88" s="1343"/>
      <c r="C88" s="1180"/>
      <c r="D88" s="1180"/>
      <c r="Q88" s="1180"/>
      <c r="R88" s="1180"/>
      <c r="S88" s="1180"/>
      <c r="T88" s="1180"/>
      <c r="U88" s="1180"/>
      <c r="V88" s="1180"/>
      <c r="W88" s="1180"/>
      <c r="X88" s="1180"/>
      <c r="Y88" s="1180"/>
      <c r="Z88" s="1174"/>
    </row>
    <row r="89" spans="1:27" ht="28">
      <c r="A89" s="1343"/>
      <c r="B89" s="1343"/>
      <c r="C89" s="1180" t="s">
        <v>1229</v>
      </c>
      <c r="D89" s="1180"/>
      <c r="E89" s="1180" t="s">
        <v>1230</v>
      </c>
      <c r="F89" s="1180"/>
      <c r="G89" s="1180" t="s">
        <v>575</v>
      </c>
      <c r="H89" s="1180"/>
      <c r="I89" s="1180" t="s">
        <v>1231</v>
      </c>
      <c r="J89" s="1180"/>
      <c r="K89" s="1180" t="s">
        <v>576</v>
      </c>
      <c r="L89" s="1180"/>
      <c r="M89" s="1180" t="s">
        <v>1232</v>
      </c>
      <c r="N89" s="1180"/>
      <c r="O89" s="1180" t="s">
        <v>581</v>
      </c>
      <c r="P89" s="1180"/>
      <c r="Q89" s="1180" t="s">
        <v>1233</v>
      </c>
      <c r="R89" s="1180"/>
      <c r="S89" s="1180" t="s">
        <v>590</v>
      </c>
      <c r="T89" s="1180"/>
      <c r="U89" s="1180" t="s">
        <v>1234</v>
      </c>
      <c r="V89" s="1180"/>
      <c r="W89" s="1180" t="s">
        <v>594</v>
      </c>
      <c r="X89" s="1180"/>
      <c r="Y89" s="1180" t="s">
        <v>1235</v>
      </c>
      <c r="Z89" s="1174"/>
    </row>
    <row r="90" spans="1:27" ht="28">
      <c r="A90" s="1343"/>
      <c r="B90" s="1343"/>
      <c r="C90" s="1180"/>
      <c r="D90" s="1180"/>
      <c r="E90" s="1180"/>
      <c r="F90" s="1180"/>
      <c r="G90" s="1180"/>
      <c r="H90" s="1180"/>
      <c r="I90" s="1180"/>
      <c r="J90" s="1180"/>
      <c r="K90" s="1180"/>
      <c r="L90" s="1180"/>
      <c r="M90" s="1180"/>
      <c r="N90" s="1180"/>
      <c r="O90" s="1180"/>
      <c r="P90" s="1180"/>
      <c r="Q90" s="1180"/>
      <c r="R90" s="1180"/>
      <c r="S90" s="1180"/>
      <c r="T90" s="1180"/>
      <c r="U90" s="1180"/>
      <c r="V90" s="1180"/>
      <c r="W90" s="1180"/>
      <c r="X90" s="1180"/>
      <c r="Y90" s="1180"/>
      <c r="Z90" s="1174"/>
    </row>
    <row r="91" spans="1:27" ht="28">
      <c r="A91" s="1343"/>
      <c r="B91" s="1343"/>
      <c r="C91" s="1186"/>
      <c r="D91" s="1180"/>
      <c r="E91" s="1186"/>
      <c r="F91" s="1186"/>
      <c r="G91" s="1186"/>
      <c r="H91" s="1180"/>
      <c r="I91" s="1186"/>
      <c r="J91" s="1180"/>
      <c r="K91" s="1186"/>
      <c r="L91" s="1180"/>
      <c r="M91" s="1186"/>
      <c r="N91" s="1180"/>
      <c r="O91" s="1186"/>
      <c r="P91" s="1180"/>
      <c r="Q91" s="1186"/>
      <c r="R91" s="1180"/>
      <c r="S91" s="1186"/>
      <c r="T91" s="1180"/>
      <c r="U91" s="1186"/>
      <c r="V91" s="1186"/>
      <c r="W91" s="1186"/>
      <c r="X91" s="1180"/>
      <c r="Y91" s="1186"/>
      <c r="Z91" s="1174"/>
    </row>
    <row r="92" spans="1:27" ht="28">
      <c r="A92" s="1343"/>
      <c r="B92" s="1343"/>
      <c r="C92" s="1186"/>
      <c r="D92" s="1180">
        <v>404</v>
      </c>
      <c r="E92" s="1186"/>
      <c r="F92" s="1186">
        <v>417</v>
      </c>
      <c r="G92" s="1186"/>
      <c r="H92" s="1180">
        <v>468</v>
      </c>
      <c r="I92" s="1186"/>
      <c r="J92" s="1180">
        <v>432</v>
      </c>
      <c r="K92" s="1186"/>
      <c r="L92" s="1180">
        <v>465</v>
      </c>
      <c r="M92" s="1186"/>
      <c r="N92" s="1180">
        <v>370</v>
      </c>
      <c r="O92" s="1186"/>
      <c r="P92" s="1180">
        <v>284</v>
      </c>
      <c r="Q92" s="1186"/>
      <c r="R92" s="1180">
        <v>271</v>
      </c>
      <c r="S92" s="1186"/>
      <c r="T92" s="1180">
        <v>287</v>
      </c>
      <c r="U92" s="1186"/>
      <c r="V92" s="1186">
        <v>292</v>
      </c>
      <c r="W92" s="1186"/>
      <c r="X92" s="1180">
        <v>399</v>
      </c>
      <c r="Y92" s="1186"/>
      <c r="Z92" s="1174">
        <v>425</v>
      </c>
      <c r="AA92" s="1041">
        <f>SUM(D92:Z92)</f>
        <v>4514</v>
      </c>
    </row>
    <row r="93" spans="1:27" ht="16.5" customHeight="1" thickBot="1">
      <c r="A93" s="1343"/>
      <c r="B93" s="1343"/>
      <c r="C93" s="1186"/>
      <c r="D93" s="1180"/>
      <c r="E93" s="1186"/>
      <c r="F93" s="1186"/>
      <c r="G93" s="1186"/>
      <c r="H93" s="1180"/>
      <c r="I93" s="1186"/>
      <c r="J93" s="1180"/>
      <c r="K93" s="1186"/>
      <c r="L93" s="1180"/>
      <c r="M93" s="1186"/>
      <c r="N93" s="1180"/>
      <c r="O93" s="1186"/>
      <c r="P93" s="1180"/>
      <c r="Q93" s="1186"/>
      <c r="R93" s="1180"/>
      <c r="S93" s="1186"/>
      <c r="T93" s="1180"/>
      <c r="U93" s="1186"/>
      <c r="V93" s="1186"/>
      <c r="W93" s="1186"/>
      <c r="X93" s="1180"/>
      <c r="Y93" s="1186"/>
      <c r="Z93" s="1174"/>
    </row>
    <row r="94" spans="1:27" ht="48.65" customHeight="1" thickBot="1">
      <c r="A94" s="1343"/>
      <c r="C94" s="1526"/>
      <c r="D94" s="1180"/>
      <c r="E94" s="1526"/>
      <c r="F94" s="1186"/>
      <c r="G94" s="1526"/>
      <c r="H94" s="1180"/>
      <c r="I94" s="1526"/>
      <c r="J94" s="1180"/>
      <c r="K94" s="1526"/>
      <c r="L94" s="1180"/>
      <c r="M94" s="1526"/>
      <c r="N94" s="1180"/>
      <c r="O94" s="1526"/>
      <c r="P94" s="1180"/>
      <c r="Q94" s="1526"/>
      <c r="R94" s="1180"/>
      <c r="S94" s="1526"/>
      <c r="T94" s="1180"/>
      <c r="U94" s="1526"/>
      <c r="V94" s="1186"/>
      <c r="W94" s="1526"/>
      <c r="X94" s="1180"/>
      <c r="Y94" s="1526"/>
      <c r="Z94" s="1174"/>
    </row>
    <row r="95" spans="1:27" ht="16.75" customHeight="1" thickBot="1">
      <c r="A95" s="1343"/>
      <c r="C95" s="1527"/>
      <c r="D95" s="1180"/>
      <c r="E95" s="1527"/>
      <c r="F95" s="1188"/>
      <c r="G95" s="1527"/>
      <c r="H95" s="1180"/>
      <c r="I95" s="1527"/>
      <c r="J95" s="1180"/>
      <c r="K95" s="1530"/>
      <c r="L95" s="1180"/>
      <c r="M95" s="1526"/>
      <c r="N95" s="1180"/>
      <c r="O95" s="1527"/>
      <c r="P95" s="1180"/>
      <c r="Q95" s="1527"/>
      <c r="R95" s="1180"/>
      <c r="S95" s="1527"/>
      <c r="T95" s="1180"/>
      <c r="U95" s="1527"/>
      <c r="V95" s="1188"/>
      <c r="W95" s="1527"/>
      <c r="X95" s="1180"/>
      <c r="Y95" s="1527"/>
      <c r="Z95" s="1174"/>
    </row>
    <row r="96" spans="1:27" ht="28">
      <c r="A96" s="1343"/>
      <c r="B96" s="1343"/>
      <c r="C96" s="1298" t="s">
        <v>228</v>
      </c>
      <c r="D96" s="1298"/>
      <c r="E96" s="1298" t="s">
        <v>171</v>
      </c>
      <c r="G96" s="1187" t="s">
        <v>105</v>
      </c>
      <c r="H96" s="1298"/>
      <c r="I96" s="1187" t="s">
        <v>118</v>
      </c>
      <c r="J96" s="1774"/>
      <c r="K96" s="1187" t="s">
        <v>109</v>
      </c>
      <c r="L96" s="1298"/>
      <c r="M96" s="1298" t="s">
        <v>228</v>
      </c>
      <c r="O96" s="1187" t="s">
        <v>111</v>
      </c>
      <c r="P96" s="1180"/>
      <c r="Q96" s="1298" t="s">
        <v>168</v>
      </c>
      <c r="S96" s="1187" t="s">
        <v>105</v>
      </c>
      <c r="T96" s="1298"/>
      <c r="U96" s="1298" t="s">
        <v>168</v>
      </c>
      <c r="W96" s="1187" t="s">
        <v>101</v>
      </c>
      <c r="Y96" s="1298" t="s">
        <v>228</v>
      </c>
    </row>
    <row r="97" spans="1:28" s="1317" customFormat="1" ht="31.75" customHeight="1" thickBot="1">
      <c r="A97" s="1345"/>
      <c r="B97" s="1345"/>
      <c r="C97" s="1431"/>
      <c r="D97" s="1318"/>
      <c r="E97" s="1713">
        <v>1658</v>
      </c>
      <c r="F97" s="1713"/>
      <c r="G97" s="1553" t="s">
        <v>2052</v>
      </c>
      <c r="H97" s="1554"/>
      <c r="I97" s="1318"/>
      <c r="J97" s="1775"/>
      <c r="K97" s="1432"/>
      <c r="L97" s="1432"/>
      <c r="M97" s="1716">
        <v>834</v>
      </c>
      <c r="N97" s="1716"/>
      <c r="O97" s="1319"/>
      <c r="P97" s="1319"/>
      <c r="Q97" s="1713">
        <v>555</v>
      </c>
      <c r="R97" s="1713"/>
      <c r="S97" s="1318"/>
      <c r="T97" s="1318"/>
      <c r="U97" s="1727">
        <v>578</v>
      </c>
      <c r="V97" s="1727"/>
      <c r="W97" s="1318"/>
      <c r="X97" s="1318"/>
      <c r="Y97" s="1713">
        <v>824</v>
      </c>
      <c r="Z97" s="1773"/>
    </row>
    <row r="98" spans="1:28" s="1042" customFormat="1" ht="1.25" customHeight="1" thickBot="1">
      <c r="A98" s="1344"/>
      <c r="B98" s="1344"/>
      <c r="C98" s="1180"/>
      <c r="D98" s="1180"/>
      <c r="E98" s="1144"/>
      <c r="F98" s="1139"/>
      <c r="G98" s="1139"/>
      <c r="H98" s="1139"/>
      <c r="I98" s="1144"/>
      <c r="J98" s="1144"/>
      <c r="K98" s="1144"/>
      <c r="L98" s="1144"/>
      <c r="M98" s="1171"/>
      <c r="N98" s="1171"/>
      <c r="O98" s="1171"/>
      <c r="P98" s="1171"/>
      <c r="Q98" s="1136"/>
      <c r="R98" s="1136"/>
      <c r="S98" s="1136"/>
      <c r="T98" s="1136"/>
      <c r="U98" s="1136"/>
      <c r="V98" s="1136"/>
      <c r="W98" s="1136"/>
      <c r="X98" s="1136"/>
      <c r="Y98" s="1136"/>
      <c r="Z98" s="1369"/>
    </row>
    <row r="99" spans="1:28" ht="17.5" customHeight="1">
      <c r="A99" s="1343"/>
      <c r="B99" s="1196"/>
      <c r="E99" s="1180"/>
      <c r="F99" s="1180"/>
      <c r="G99" s="1180"/>
      <c r="H99" s="1180"/>
      <c r="I99" s="1180"/>
      <c r="J99" s="1180"/>
      <c r="K99" s="1180"/>
      <c r="L99" s="1180"/>
      <c r="Q99" s="1133"/>
      <c r="R99" s="1133"/>
      <c r="S99" s="1133"/>
      <c r="T99" s="1133"/>
      <c r="U99" s="1133"/>
      <c r="V99" s="1133"/>
      <c r="W99" s="1133"/>
      <c r="X99" s="1133"/>
      <c r="Y99" s="1133"/>
      <c r="Z99" s="1371"/>
    </row>
    <row r="100" spans="1:28" ht="28">
      <c r="A100" s="1343"/>
      <c r="B100" s="1196"/>
      <c r="C100" s="1180" t="s">
        <v>595</v>
      </c>
      <c r="D100" s="1180"/>
      <c r="E100" s="1180" t="s">
        <v>1236</v>
      </c>
      <c r="F100" s="1180"/>
      <c r="G100" s="1180" t="s">
        <v>1237</v>
      </c>
      <c r="H100" s="1180"/>
      <c r="I100" s="1180" t="s">
        <v>1238</v>
      </c>
      <c r="J100" s="1180"/>
      <c r="K100" s="1180" t="s">
        <v>596</v>
      </c>
      <c r="L100" s="1180"/>
      <c r="M100" s="1180" t="s">
        <v>1239</v>
      </c>
      <c r="N100" s="1180"/>
      <c r="O100" s="1180" t="s">
        <v>1240</v>
      </c>
      <c r="P100" s="1180"/>
      <c r="Q100" s="1180" t="s">
        <v>1241</v>
      </c>
      <c r="R100" s="1180"/>
      <c r="S100" s="1180" t="s">
        <v>1242</v>
      </c>
      <c r="T100" s="1180"/>
      <c r="U100" s="1180" t="s">
        <v>1243</v>
      </c>
      <c r="V100" s="1180"/>
      <c r="W100" s="1180" t="s">
        <v>1244</v>
      </c>
      <c r="X100" s="1180"/>
      <c r="Y100" s="1180" t="s">
        <v>602</v>
      </c>
      <c r="Z100" s="1174"/>
    </row>
    <row r="101" spans="1:28" ht="28">
      <c r="A101" s="1343"/>
      <c r="B101" s="1196"/>
      <c r="C101" s="1180"/>
      <c r="D101" s="1180"/>
      <c r="E101" s="1180"/>
      <c r="F101" s="1180"/>
      <c r="G101" s="1180"/>
      <c r="H101" s="1180"/>
      <c r="I101" s="1180"/>
      <c r="J101" s="1180"/>
      <c r="K101" s="1180"/>
      <c r="L101" s="1180"/>
      <c r="M101" s="1180"/>
      <c r="N101" s="1180"/>
      <c r="O101" s="1180"/>
      <c r="P101" s="1180"/>
      <c r="Q101" s="1180"/>
      <c r="R101" s="1180"/>
      <c r="S101" s="1180"/>
      <c r="T101" s="1180"/>
      <c r="U101" s="1180"/>
      <c r="V101" s="1180"/>
      <c r="W101" s="1180"/>
      <c r="X101" s="1180"/>
      <c r="Y101" s="1180"/>
      <c r="Z101" s="1174"/>
    </row>
    <row r="102" spans="1:28" ht="28">
      <c r="A102" s="1343"/>
      <c r="B102" s="1196"/>
      <c r="C102" s="1186"/>
      <c r="D102" s="1180"/>
      <c r="E102" s="1186"/>
      <c r="F102" s="1186"/>
      <c r="G102" s="1186"/>
      <c r="H102" s="1180"/>
      <c r="I102" s="1186"/>
      <c r="J102" s="1180"/>
      <c r="K102" s="1186"/>
      <c r="L102" s="1180"/>
      <c r="M102" s="1186"/>
      <c r="N102" s="1180"/>
      <c r="O102" s="1186"/>
      <c r="P102" s="1180"/>
      <c r="Q102" s="1186"/>
      <c r="R102" s="1180"/>
      <c r="S102" s="1186"/>
      <c r="T102" s="1180"/>
      <c r="U102" s="1186"/>
      <c r="V102" s="1186"/>
      <c r="W102" s="1186"/>
      <c r="X102" s="1180"/>
      <c r="Y102" s="1186"/>
      <c r="Z102" s="1174"/>
    </row>
    <row r="103" spans="1:28" ht="28">
      <c r="A103" s="1343"/>
      <c r="B103" s="1196"/>
      <c r="C103" s="1186"/>
      <c r="D103" s="1180">
        <v>384</v>
      </c>
      <c r="E103" s="1186"/>
      <c r="F103" s="1186">
        <v>403</v>
      </c>
      <c r="G103" s="1186"/>
      <c r="H103" s="1180">
        <v>355</v>
      </c>
      <c r="I103" s="1186"/>
      <c r="J103" s="1180">
        <v>400</v>
      </c>
      <c r="K103" s="1186"/>
      <c r="L103" s="1180">
        <v>287</v>
      </c>
      <c r="M103" s="1186"/>
      <c r="N103" s="1180">
        <v>391</v>
      </c>
      <c r="O103" s="1186"/>
      <c r="P103" s="1180">
        <v>364</v>
      </c>
      <c r="Q103" s="1186"/>
      <c r="R103" s="1180">
        <v>338</v>
      </c>
      <c r="S103" s="1186"/>
      <c r="T103" s="1180">
        <v>348</v>
      </c>
      <c r="U103" s="1186"/>
      <c r="V103" s="1186">
        <v>419</v>
      </c>
      <c r="W103" s="1186"/>
      <c r="X103" s="1180">
        <v>409</v>
      </c>
      <c r="Y103" s="1186"/>
      <c r="Z103" s="1174">
        <v>359</v>
      </c>
      <c r="AA103" s="1041">
        <f>SUM(D103:Z103)</f>
        <v>4457</v>
      </c>
    </row>
    <row r="104" spans="1:28" ht="16" customHeight="1" thickBot="1">
      <c r="A104" s="1343"/>
      <c r="B104" s="1196"/>
      <c r="C104" s="1186"/>
      <c r="D104" s="1180"/>
      <c r="E104" s="1186"/>
      <c r="F104" s="1186"/>
      <c r="G104" s="1186"/>
      <c r="H104" s="1180"/>
      <c r="I104" s="1186"/>
      <c r="J104" s="1180"/>
      <c r="K104" s="1186"/>
      <c r="L104" s="1180"/>
      <c r="M104" s="1186"/>
      <c r="N104" s="1180"/>
      <c r="O104" s="1186"/>
      <c r="P104" s="1180"/>
      <c r="Q104" s="1186"/>
      <c r="R104" s="1180"/>
      <c r="S104" s="1186"/>
      <c r="T104" s="1180"/>
      <c r="U104" s="1186"/>
      <c r="V104" s="1186"/>
      <c r="W104" s="1186"/>
      <c r="X104" s="1180"/>
      <c r="Y104" s="1186"/>
      <c r="Z104" s="1174"/>
    </row>
    <row r="105" spans="1:28" ht="54.65" customHeight="1" thickBot="1">
      <c r="A105" s="1343"/>
      <c r="B105" s="1358"/>
      <c r="C105" s="1526"/>
      <c r="D105" s="1180"/>
      <c r="E105" s="1526"/>
      <c r="F105" s="1186"/>
      <c r="G105" s="1526"/>
      <c r="H105" s="1180"/>
      <c r="I105" s="1526"/>
      <c r="J105" s="1180"/>
      <c r="K105" s="1526"/>
      <c r="L105" s="1180"/>
      <c r="M105" s="1526"/>
      <c r="N105" s="1180"/>
      <c r="O105" s="1526"/>
      <c r="P105" s="1180"/>
      <c r="Q105" s="1526"/>
      <c r="R105" s="1180"/>
      <c r="S105" s="1526"/>
      <c r="T105" s="1180"/>
      <c r="U105" s="1526"/>
      <c r="V105" s="1186"/>
      <c r="W105" s="1526"/>
      <c r="X105" s="1180"/>
      <c r="Y105" s="1526"/>
      <c r="Z105" s="1174"/>
    </row>
    <row r="106" spans="1:28" ht="16.75" customHeight="1" thickBot="1">
      <c r="A106" s="1343"/>
      <c r="B106" s="1358"/>
      <c r="C106" s="1527"/>
      <c r="D106" s="1180"/>
      <c r="E106" s="1527"/>
      <c r="F106" s="1188"/>
      <c r="G106" s="1527"/>
      <c r="H106" s="1180"/>
      <c r="I106" s="1527"/>
      <c r="J106" s="1180"/>
      <c r="K106" s="1530"/>
      <c r="L106" s="1180"/>
      <c r="M106" s="1527"/>
      <c r="N106" s="1180"/>
      <c r="O106" s="1527"/>
      <c r="P106" s="1180"/>
      <c r="Q106" s="1528"/>
      <c r="R106" s="1180"/>
      <c r="S106" s="1528"/>
      <c r="T106" s="1180"/>
      <c r="U106" s="1528"/>
      <c r="V106" s="1180"/>
      <c r="W106" s="1528"/>
      <c r="X106" s="1180"/>
      <c r="Y106" s="1528"/>
      <c r="Z106" s="1174"/>
    </row>
    <row r="107" spans="1:28" ht="28.25" customHeight="1">
      <c r="A107" s="1343"/>
      <c r="B107" s="1196"/>
      <c r="C107" s="1187" t="s">
        <v>111</v>
      </c>
      <c r="D107" s="1298"/>
      <c r="E107" s="1298" t="s">
        <v>171</v>
      </c>
      <c r="F107" s="1298"/>
      <c r="G107" s="1298" t="s">
        <v>168</v>
      </c>
      <c r="H107" s="1298"/>
      <c r="I107" s="1298" t="s">
        <v>171</v>
      </c>
      <c r="K107" s="1187" t="s">
        <v>101</v>
      </c>
      <c r="L107" s="1298"/>
      <c r="M107" s="1298" t="s">
        <v>168</v>
      </c>
      <c r="N107" s="1298"/>
      <c r="O107" s="1298" t="s">
        <v>168</v>
      </c>
      <c r="P107" s="1180"/>
      <c r="Q107" s="1298" t="s">
        <v>168</v>
      </c>
      <c r="R107" s="1180"/>
      <c r="S107" s="1298" t="s">
        <v>168</v>
      </c>
      <c r="T107" s="1298"/>
      <c r="U107" s="1298" t="s">
        <v>171</v>
      </c>
      <c r="V107" s="1298"/>
      <c r="W107" s="1298" t="s">
        <v>234</v>
      </c>
      <c r="Y107" s="1187" t="s">
        <v>129</v>
      </c>
      <c r="Z107" s="1176"/>
    </row>
    <row r="108" spans="1:28" s="1429" customFormat="1" ht="25.75" customHeight="1">
      <c r="C108" s="1552" t="s">
        <v>2054</v>
      </c>
      <c r="D108" s="1521"/>
      <c r="E108" s="1430"/>
      <c r="F108" s="1430"/>
      <c r="G108" s="1430"/>
      <c r="H108" s="1430"/>
      <c r="I108" s="1713">
        <v>1542</v>
      </c>
      <c r="J108" s="1713"/>
      <c r="K108" s="1430"/>
      <c r="L108" s="1430"/>
      <c r="M108" s="1768" t="s">
        <v>2051</v>
      </c>
      <c r="N108" s="1768"/>
      <c r="O108" s="1430"/>
      <c r="P108" s="1430"/>
      <c r="Q108" s="1430"/>
      <c r="R108" s="1430"/>
      <c r="S108" s="1430"/>
      <c r="T108" s="1430"/>
      <c r="U108" s="1430"/>
      <c r="V108" s="1430"/>
      <c r="W108" s="1514" t="s">
        <v>1508</v>
      </c>
      <c r="X108" s="1713">
        <v>2556</v>
      </c>
      <c r="Y108" s="1713"/>
      <c r="Z108" s="1430"/>
    </row>
    <row r="109" spans="1:28" ht="5.4" customHeight="1" thickBot="1">
      <c r="A109" s="1343"/>
      <c r="B109" s="1196"/>
      <c r="C109" s="1144"/>
      <c r="D109" s="1144"/>
      <c r="E109" s="1179"/>
      <c r="F109" s="1179"/>
      <c r="G109" s="1179"/>
      <c r="H109" s="1179"/>
      <c r="I109" s="1136"/>
      <c r="J109" s="1136"/>
      <c r="K109" s="1136"/>
      <c r="L109" s="1179"/>
      <c r="M109" s="1302"/>
      <c r="N109" s="1302"/>
      <c r="O109" s="1179"/>
      <c r="P109" s="1179"/>
      <c r="Q109" s="1180"/>
      <c r="R109" s="1180"/>
      <c r="S109" s="1180"/>
      <c r="T109" s="1180"/>
      <c r="U109" s="1180"/>
      <c r="V109" s="1180"/>
      <c r="W109" s="1303"/>
      <c r="X109" s="1180"/>
      <c r="Y109" s="1180"/>
      <c r="Z109" s="1180"/>
      <c r="AA109" s="1172"/>
      <c r="AB109" s="1180"/>
    </row>
    <row r="110" spans="1:28" ht="9" customHeight="1">
      <c r="A110" s="1343"/>
      <c r="B110" s="1196"/>
      <c r="D110" s="1180"/>
      <c r="E110" s="1133"/>
      <c r="F110" s="1133"/>
      <c r="G110" s="1133"/>
      <c r="H110" s="1133"/>
      <c r="I110" s="1180"/>
      <c r="J110" s="1180"/>
      <c r="K110" s="1180"/>
      <c r="L110" s="1133"/>
      <c r="M110" s="1133"/>
      <c r="N110" s="1133"/>
      <c r="O110" s="1133"/>
      <c r="P110" s="1133"/>
      <c r="Q110" s="1133"/>
      <c r="R110" s="1133"/>
      <c r="S110" s="1133"/>
      <c r="T110" s="1133"/>
      <c r="U110" s="1133"/>
      <c r="V110" s="1133"/>
      <c r="W110" s="1133"/>
      <c r="X110" s="1133"/>
      <c r="Y110" s="1133"/>
      <c r="Z110" s="1133"/>
      <c r="AA110" s="1172"/>
    </row>
    <row r="111" spans="1:28" ht="28">
      <c r="A111" s="1343"/>
      <c r="B111" s="1196"/>
      <c r="C111" s="1180" t="s">
        <v>1245</v>
      </c>
      <c r="D111" s="1180"/>
      <c r="E111" s="1180" t="s">
        <v>1246</v>
      </c>
      <c r="F111" s="1180"/>
      <c r="G111" s="1180" t="s">
        <v>606</v>
      </c>
      <c r="H111" s="1180"/>
      <c r="I111" s="1180" t="s">
        <v>609</v>
      </c>
      <c r="J111" s="1180"/>
      <c r="K111" s="1180" t="s">
        <v>1247</v>
      </c>
      <c r="L111" s="1180"/>
      <c r="M111" s="1180" t="s">
        <v>1248</v>
      </c>
      <c r="N111" s="1180"/>
      <c r="O111" s="1180" t="s">
        <v>1249</v>
      </c>
      <c r="P111" s="1180"/>
      <c r="Q111" s="1180" t="s">
        <v>610</v>
      </c>
      <c r="R111" s="1180"/>
      <c r="S111" s="1180" t="s">
        <v>1250</v>
      </c>
      <c r="T111" s="1180"/>
      <c r="U111" s="1180" t="s">
        <v>611</v>
      </c>
      <c r="V111" s="1523" t="s">
        <v>1789</v>
      </c>
      <c r="W111" s="1817" t="s">
        <v>2036</v>
      </c>
      <c r="X111" s="1817"/>
      <c r="Y111" s="1811" t="s">
        <v>2031</v>
      </c>
      <c r="Z111" s="1811"/>
      <c r="AA111" s="1811"/>
    </row>
    <row r="112" spans="1:28" ht="28">
      <c r="A112" s="1343"/>
      <c r="B112" s="1196"/>
      <c r="C112" s="1180"/>
      <c r="D112" s="1180"/>
      <c r="E112" s="1180"/>
      <c r="F112" s="1180"/>
      <c r="G112" s="1180"/>
      <c r="H112" s="1180"/>
      <c r="I112" s="1180"/>
      <c r="J112" s="1180"/>
      <c r="K112" s="1180"/>
      <c r="L112" s="1180"/>
      <c r="M112" s="1180"/>
      <c r="N112" s="1180"/>
      <c r="O112" s="1180"/>
      <c r="P112" s="1180"/>
      <c r="Q112" s="1180"/>
      <c r="R112" s="1180"/>
      <c r="S112" s="1180"/>
      <c r="T112" s="1180"/>
      <c r="U112" s="1180"/>
      <c r="AA112" s="1358"/>
    </row>
    <row r="113" spans="1:28" ht="28.5">
      <c r="A113" s="1343"/>
      <c r="B113" s="1196"/>
      <c r="C113" s="1186"/>
      <c r="E113" s="1186"/>
      <c r="F113" s="1186"/>
      <c r="G113" s="1186"/>
      <c r="H113" s="1180"/>
      <c r="I113" s="1186"/>
      <c r="J113" s="1180"/>
      <c r="K113" s="1186"/>
      <c r="L113" s="1180"/>
      <c r="M113" s="1186"/>
      <c r="N113" s="1180"/>
      <c r="O113" s="1186"/>
      <c r="P113" s="1180"/>
      <c r="Q113" s="1186"/>
      <c r="R113" s="1180"/>
      <c r="S113" s="1186"/>
      <c r="T113" s="1180"/>
      <c r="U113" s="1186"/>
      <c r="V113" s="1186">
        <v>117</v>
      </c>
      <c r="X113" s="1190">
        <v>101</v>
      </c>
      <c r="Z113" s="1186">
        <v>220</v>
      </c>
      <c r="AA113" s="1358"/>
    </row>
    <row r="114" spans="1:28" ht="28.5">
      <c r="A114" s="1343"/>
      <c r="B114" s="1196"/>
      <c r="C114" s="1186"/>
      <c r="D114" s="1180">
        <v>443</v>
      </c>
      <c r="E114" s="1186"/>
      <c r="F114" s="1186">
        <v>363</v>
      </c>
      <c r="G114" s="1186"/>
      <c r="H114" s="1180">
        <v>160</v>
      </c>
      <c r="I114" s="1186"/>
      <c r="J114" s="1180">
        <v>300</v>
      </c>
      <c r="K114" s="1186"/>
      <c r="L114" s="1180">
        <v>293</v>
      </c>
      <c r="M114" s="1186"/>
      <c r="N114" s="1180">
        <v>357</v>
      </c>
      <c r="O114" s="1186"/>
      <c r="P114" s="1180">
        <v>341</v>
      </c>
      <c r="Q114" s="1186"/>
      <c r="R114" s="1180">
        <v>363</v>
      </c>
      <c r="S114" s="1186"/>
      <c r="T114" s="1180">
        <v>326</v>
      </c>
      <c r="U114" s="1186"/>
      <c r="Y114" s="1190"/>
      <c r="AA114" s="1358">
        <f>SUM(D114:Z114)+438</f>
        <v>3384</v>
      </c>
    </row>
    <row r="115" spans="1:28" ht="13.5" customHeight="1" thickBot="1">
      <c r="A115" s="1343"/>
      <c r="B115" s="1196"/>
      <c r="C115" s="1186"/>
      <c r="D115" s="1180"/>
      <c r="E115" s="1186"/>
      <c r="F115" s="1186"/>
      <c r="G115" s="1186"/>
      <c r="H115" s="1180"/>
      <c r="I115" s="1186"/>
      <c r="J115" s="1180"/>
      <c r="K115" s="1186"/>
      <c r="L115" s="1180"/>
      <c r="M115" s="1186"/>
      <c r="N115" s="1180"/>
      <c r="O115" s="1186"/>
      <c r="P115" s="1180"/>
      <c r="Q115" s="1186"/>
      <c r="R115" s="1180"/>
      <c r="S115" s="1186"/>
      <c r="T115" s="1180"/>
      <c r="U115" s="1186"/>
      <c r="V115" s="1186"/>
      <c r="AA115" s="1358"/>
    </row>
    <row r="116" spans="1:28" ht="47.4" customHeight="1" thickBot="1">
      <c r="A116" s="1343"/>
      <c r="B116" s="1358"/>
      <c r="C116" s="1526"/>
      <c r="D116" s="1180"/>
      <c r="E116" s="1526"/>
      <c r="F116" s="1186"/>
      <c r="G116" s="1526"/>
      <c r="H116" s="1180"/>
      <c r="I116" s="1526"/>
      <c r="J116" s="1180"/>
      <c r="K116" s="1526"/>
      <c r="L116" s="1180"/>
      <c r="M116" s="1526"/>
      <c r="N116" s="1180"/>
      <c r="O116" s="1526"/>
      <c r="P116" s="1180"/>
      <c r="Q116" s="1526"/>
      <c r="R116" s="1180"/>
      <c r="S116" s="1526"/>
      <c r="T116" s="1180"/>
      <c r="U116" s="1526"/>
      <c r="V116" s="1186"/>
      <c r="AA116" s="1358"/>
    </row>
    <row r="117" spans="1:28" ht="15" customHeight="1" thickBot="1">
      <c r="A117" s="1343"/>
      <c r="B117" s="1358"/>
      <c r="C117" s="1528"/>
      <c r="D117" s="1298"/>
      <c r="E117" s="1528"/>
      <c r="G117" s="1528"/>
      <c r="H117" s="1180"/>
      <c r="I117" s="1528"/>
      <c r="J117" s="1180"/>
      <c r="K117" s="1528"/>
      <c r="L117" s="1180"/>
      <c r="M117" s="1526"/>
      <c r="N117" s="1180"/>
      <c r="O117" s="1528"/>
      <c r="Q117" s="1527"/>
      <c r="R117" s="1180"/>
      <c r="S117" s="1527"/>
      <c r="U117" s="1527"/>
      <c r="V117" s="1188"/>
      <c r="AA117" s="1358"/>
    </row>
    <row r="118" spans="1:28" ht="28">
      <c r="A118" s="1343"/>
      <c r="B118" s="1196"/>
      <c r="C118" s="1298" t="s">
        <v>168</v>
      </c>
      <c r="D118" s="1320"/>
      <c r="E118" s="1298" t="s">
        <v>228</v>
      </c>
      <c r="G118" s="1187" t="s">
        <v>174</v>
      </c>
      <c r="H118" s="1298"/>
      <c r="I118" s="1187" t="s">
        <v>111</v>
      </c>
      <c r="J118" s="1298"/>
      <c r="K118" s="1187" t="s">
        <v>174</v>
      </c>
      <c r="L118" s="1298"/>
      <c r="M118" s="1298" t="s">
        <v>168</v>
      </c>
      <c r="N118" s="1298"/>
      <c r="O118" s="1298" t="s">
        <v>168</v>
      </c>
      <c r="Q118" s="1187" t="s">
        <v>109</v>
      </c>
      <c r="R118" s="1298"/>
      <c r="S118" s="1298" t="s">
        <v>234</v>
      </c>
      <c r="U118" s="1556" t="s">
        <v>178</v>
      </c>
      <c r="V118" s="1180"/>
      <c r="W118" s="1816" t="s">
        <v>1817</v>
      </c>
      <c r="X118" s="1816"/>
      <c r="Y118" s="1816"/>
      <c r="Z118" s="1352"/>
      <c r="AA118" s="1351"/>
    </row>
    <row r="119" spans="1:28" s="1042" customFormat="1" ht="31.75" customHeight="1" thickBot="1">
      <c r="A119" s="1344"/>
      <c r="B119" s="1351"/>
      <c r="E119" s="1713">
        <v>1166</v>
      </c>
      <c r="F119" s="1713"/>
      <c r="G119" s="1180"/>
      <c r="H119" s="1180"/>
      <c r="I119" s="1180"/>
      <c r="J119" s="1180"/>
      <c r="K119" s="1180"/>
      <c r="L119" s="1180"/>
      <c r="O119" s="1716">
        <v>992</v>
      </c>
      <c r="P119" s="1716"/>
      <c r="Q119" s="1299"/>
      <c r="R119" s="1301"/>
      <c r="S119" s="1713">
        <v>690</v>
      </c>
      <c r="T119" s="1713"/>
      <c r="U119" s="1299"/>
      <c r="V119" s="1179"/>
    </row>
    <row r="120" spans="1:28" s="1042" customFormat="1" ht="2.4" customHeight="1" thickBot="1">
      <c r="A120" s="1344"/>
      <c r="B120" s="1627"/>
      <c r="C120" s="1171"/>
      <c r="D120" s="1171"/>
      <c r="E120" s="1715"/>
      <c r="F120" s="1715"/>
      <c r="G120" s="1171"/>
      <c r="H120" s="1171"/>
      <c r="I120" s="1171"/>
      <c r="J120" s="1171"/>
      <c r="K120" s="1171"/>
      <c r="L120" s="1171"/>
      <c r="M120" s="1144"/>
      <c r="N120" s="1144"/>
      <c r="O120" s="1714"/>
      <c r="P120" s="1714"/>
      <c r="Q120" s="1144"/>
      <c r="R120" s="1144"/>
      <c r="S120" s="1715"/>
      <c r="T120" s="1715"/>
      <c r="U120" s="1144"/>
      <c r="V120" s="1144"/>
      <c r="W120" s="1144"/>
      <c r="X120" s="1144"/>
      <c r="Y120" s="1144"/>
      <c r="Z120" s="1144"/>
      <c r="AA120" s="1180"/>
      <c r="AB120" s="1180"/>
    </row>
    <row r="121" spans="1:28" s="1042" customFormat="1" ht="9" customHeight="1">
      <c r="A121" s="1344"/>
      <c r="B121" s="1197"/>
      <c r="C121" s="1041"/>
      <c r="D121" s="1041"/>
      <c r="E121" s="1041"/>
      <c r="F121" s="1041"/>
      <c r="G121" s="1041"/>
      <c r="H121" s="1041"/>
      <c r="I121" s="1041"/>
      <c r="J121" s="1041"/>
      <c r="M121" s="1180"/>
      <c r="N121" s="1180"/>
      <c r="O121" s="1180"/>
      <c r="P121" s="1180"/>
      <c r="Q121" s="1180"/>
      <c r="R121" s="1180"/>
      <c r="S121" s="1180"/>
      <c r="T121" s="1180"/>
      <c r="U121" s="1180"/>
      <c r="V121" s="1180"/>
      <c r="W121" s="1180"/>
      <c r="X121" s="1180"/>
      <c r="Y121" s="1172"/>
      <c r="Z121" s="1174"/>
    </row>
    <row r="122" spans="1:28" s="1042" customFormat="1" ht="28">
      <c r="A122" s="1344"/>
      <c r="B122" s="1197"/>
      <c r="C122" s="1180" t="s">
        <v>613</v>
      </c>
      <c r="D122" s="1180"/>
      <c r="E122" s="1180" t="s">
        <v>620</v>
      </c>
      <c r="F122" s="1180"/>
      <c r="G122" s="1180" t="s">
        <v>1251</v>
      </c>
      <c r="H122" s="1180"/>
      <c r="I122" s="1180" t="s">
        <v>1252</v>
      </c>
      <c r="J122" s="1041"/>
      <c r="K122" s="1180" t="s">
        <v>1253</v>
      </c>
      <c r="L122" s="1180"/>
      <c r="M122" s="1180" t="s">
        <v>1792</v>
      </c>
      <c r="N122" s="1180"/>
      <c r="O122" s="1180" t="s">
        <v>1256</v>
      </c>
      <c r="P122" s="1180"/>
      <c r="Q122" s="1180" t="s">
        <v>1257</v>
      </c>
      <c r="R122" s="1180"/>
      <c r="S122" s="1180" t="s">
        <v>1258</v>
      </c>
      <c r="T122" s="1180"/>
      <c r="U122" s="1180" t="s">
        <v>1794</v>
      </c>
      <c r="V122" s="1180"/>
      <c r="W122" s="1411" t="s">
        <v>624</v>
      </c>
      <c r="X122" s="1180"/>
      <c r="Y122" s="1180" t="s">
        <v>124</v>
      </c>
      <c r="Z122" s="1174"/>
    </row>
    <row r="123" spans="1:28" ht="28">
      <c r="A123" s="1343"/>
      <c r="B123" s="1196"/>
      <c r="C123" s="1180"/>
      <c r="D123" s="1180"/>
      <c r="E123" s="1180"/>
      <c r="F123" s="1365" t="s">
        <v>1793</v>
      </c>
      <c r="G123" s="1180"/>
      <c r="H123" s="1180"/>
      <c r="J123" s="1180"/>
      <c r="Z123" s="1366" t="s">
        <v>1799</v>
      </c>
    </row>
    <row r="124" spans="1:28" s="1042" customFormat="1" ht="28">
      <c r="A124" s="1344"/>
      <c r="B124" s="1197"/>
      <c r="C124" s="1186"/>
      <c r="D124" s="1180"/>
      <c r="E124" s="1186"/>
      <c r="F124" s="1180"/>
      <c r="G124" s="1186"/>
      <c r="H124" s="1180"/>
      <c r="I124" s="1180"/>
      <c r="J124" s="1180"/>
      <c r="K124" s="1180"/>
      <c r="L124" s="1180"/>
      <c r="M124" s="1180"/>
      <c r="N124" s="1180"/>
      <c r="O124" s="1180"/>
      <c r="P124" s="1180"/>
      <c r="Q124" s="1180"/>
      <c r="R124" s="1180"/>
      <c r="S124" s="1180"/>
      <c r="T124" s="1180"/>
      <c r="U124" s="1180"/>
      <c r="V124" s="1180"/>
      <c r="W124" s="1180"/>
      <c r="X124" s="1180"/>
      <c r="Y124" s="1180"/>
      <c r="Z124" s="1177"/>
    </row>
    <row r="125" spans="1:28" s="1042" customFormat="1" ht="28">
      <c r="A125" s="1344"/>
      <c r="B125" s="1197"/>
      <c r="C125" s="1186"/>
      <c r="D125" s="1180">
        <v>301</v>
      </c>
      <c r="E125" s="1186"/>
      <c r="F125" s="1180">
        <v>243</v>
      </c>
      <c r="G125" s="1186"/>
      <c r="H125" s="1180">
        <v>333</v>
      </c>
      <c r="I125" s="1186"/>
      <c r="J125" s="1186">
        <v>358</v>
      </c>
      <c r="K125" s="1186"/>
      <c r="L125" s="1180">
        <v>358</v>
      </c>
      <c r="M125" s="1186"/>
      <c r="N125" s="1180">
        <v>419</v>
      </c>
      <c r="O125" s="1186"/>
      <c r="P125" s="1180">
        <v>418</v>
      </c>
      <c r="Q125" s="1186"/>
      <c r="R125" s="1180">
        <v>408</v>
      </c>
      <c r="S125" s="1186"/>
      <c r="T125" s="1180">
        <v>382</v>
      </c>
      <c r="U125" s="1186"/>
      <c r="V125" s="1180">
        <v>400</v>
      </c>
      <c r="W125" s="1186"/>
      <c r="X125" s="1180">
        <v>403</v>
      </c>
      <c r="Y125" s="1186"/>
      <c r="Z125" s="1367">
        <v>428</v>
      </c>
      <c r="AA125" s="1042">
        <f>SUM(D125:Z125)</f>
        <v>4451</v>
      </c>
    </row>
    <row r="126" spans="1:28" ht="28.5" thickBot="1">
      <c r="A126" s="1343"/>
      <c r="B126" s="1196"/>
      <c r="C126" s="1186"/>
      <c r="D126" s="1180"/>
      <c r="E126" s="1186"/>
      <c r="F126" s="1180"/>
      <c r="G126" s="1186"/>
      <c r="H126" s="1180"/>
      <c r="I126" s="1186"/>
      <c r="K126" s="1186"/>
      <c r="Z126" s="1177"/>
    </row>
    <row r="127" spans="1:28" s="1042" customFormat="1" ht="60" customHeight="1" thickBot="1">
      <c r="A127" s="1344"/>
      <c r="B127" s="1351"/>
      <c r="C127" s="1526"/>
      <c r="D127" s="1180"/>
      <c r="E127" s="1526"/>
      <c r="F127" s="1180"/>
      <c r="G127" s="1526"/>
      <c r="H127" s="1180"/>
      <c r="I127" s="1526"/>
      <c r="J127" s="1186"/>
      <c r="K127" s="1526"/>
      <c r="L127" s="1180"/>
      <c r="M127" s="1526"/>
      <c r="N127" s="1180"/>
      <c r="O127" s="1526"/>
      <c r="P127" s="1180"/>
      <c r="Q127" s="1526"/>
      <c r="R127" s="1180"/>
      <c r="S127" s="1526"/>
      <c r="T127" s="1180"/>
      <c r="U127" s="1526"/>
      <c r="V127" s="1180"/>
      <c r="W127" s="1526"/>
      <c r="X127" s="1180"/>
      <c r="Y127" s="1526"/>
      <c r="Z127" s="1367"/>
    </row>
    <row r="128" spans="1:28" s="1042" customFormat="1" ht="16.75" customHeight="1" thickBot="1">
      <c r="A128" s="1344"/>
      <c r="B128" s="1351"/>
      <c r="C128" s="1527"/>
      <c r="D128" s="1180"/>
      <c r="E128" s="1527"/>
      <c r="F128" s="1180"/>
      <c r="G128" s="1527"/>
      <c r="H128" s="1180"/>
      <c r="I128" s="1528"/>
      <c r="J128" s="1180"/>
      <c r="K128" s="1528"/>
      <c r="L128" s="1180"/>
      <c r="M128" s="1528"/>
      <c r="N128" s="1180"/>
      <c r="O128" s="1528"/>
      <c r="P128" s="1180"/>
      <c r="Q128" s="1528"/>
      <c r="R128" s="1180"/>
      <c r="S128" s="1528"/>
      <c r="T128" s="1180"/>
      <c r="U128" s="1527"/>
      <c r="V128" s="1180"/>
      <c r="W128" s="1527"/>
      <c r="X128" s="1180"/>
      <c r="Y128" s="1527"/>
      <c r="Z128" s="1368"/>
    </row>
    <row r="129" spans="1:27" s="1042" customFormat="1" ht="28">
      <c r="A129" s="1344"/>
      <c r="B129" s="1197"/>
      <c r="C129" s="1187" t="s">
        <v>105</v>
      </c>
      <c r="D129" s="1298"/>
      <c r="E129" s="1187" t="s">
        <v>109</v>
      </c>
      <c r="F129" s="1298"/>
      <c r="G129" s="1187" t="s">
        <v>133</v>
      </c>
      <c r="H129" s="1298"/>
      <c r="I129" s="1298" t="s">
        <v>168</v>
      </c>
      <c r="K129" s="1298" t="s">
        <v>228</v>
      </c>
      <c r="M129" s="1187" t="s">
        <v>101</v>
      </c>
      <c r="N129" s="1298"/>
      <c r="O129" s="1298" t="s">
        <v>228</v>
      </c>
      <c r="P129" s="1298"/>
      <c r="Q129" s="1298" t="s">
        <v>168</v>
      </c>
      <c r="R129" s="1298"/>
      <c r="S129" s="1298" t="s">
        <v>234</v>
      </c>
      <c r="U129" s="1187" t="s">
        <v>174</v>
      </c>
      <c r="V129" s="1298"/>
      <c r="W129" s="1298" t="s">
        <v>171</v>
      </c>
      <c r="Y129" s="1187" t="s">
        <v>118</v>
      </c>
      <c r="Z129" s="1174"/>
    </row>
    <row r="130" spans="1:27" s="1042" customFormat="1" ht="26.4" customHeight="1" thickBot="1">
      <c r="A130" s="1344"/>
      <c r="B130" s="1197"/>
      <c r="C130" s="1135"/>
      <c r="D130" s="1134"/>
      <c r="E130" s="1135"/>
      <c r="F130" s="1134"/>
      <c r="G130" s="1135"/>
      <c r="H130" s="1134"/>
      <c r="I130" s="1134"/>
      <c r="J130" s="1134"/>
      <c r="K130" s="1722">
        <v>1049</v>
      </c>
      <c r="L130" s="1722"/>
      <c r="M130" s="1135"/>
      <c r="N130" s="1134"/>
      <c r="O130" s="1134"/>
      <c r="P130" s="1134"/>
      <c r="Q130" s="1134"/>
      <c r="R130" s="1134"/>
      <c r="S130" s="1716">
        <v>1628</v>
      </c>
      <c r="T130" s="1716"/>
      <c r="U130" s="1135"/>
      <c r="V130" s="1134"/>
      <c r="W130" s="1713">
        <v>803</v>
      </c>
      <c r="X130" s="1713"/>
      <c r="Y130" s="1135"/>
      <c r="Z130" s="1369"/>
    </row>
    <row r="131" spans="1:27" s="1042" customFormat="1" ht="16.75" customHeight="1">
      <c r="A131" s="1344"/>
      <c r="B131" s="1197"/>
      <c r="C131" s="1180"/>
      <c r="D131" s="1180"/>
      <c r="E131" s="1180"/>
      <c r="F131" s="1180"/>
      <c r="G131" s="1180"/>
      <c r="H131" s="1180"/>
      <c r="I131" s="1180"/>
      <c r="J131" s="1180"/>
      <c r="L131" s="1180"/>
      <c r="M131" s="1301"/>
      <c r="N131" s="1301"/>
      <c r="O131" s="1301"/>
      <c r="P131" s="1301"/>
      <c r="Q131" s="1299"/>
      <c r="R131" s="1301"/>
      <c r="S131" s="1301"/>
      <c r="T131" s="1301"/>
      <c r="U131" s="1301"/>
      <c r="V131" s="1301"/>
      <c r="W131" s="1301"/>
      <c r="X131" s="1179"/>
      <c r="Z131" s="1178"/>
    </row>
    <row r="132" spans="1:27" ht="18.5" customHeight="1">
      <c r="A132" s="1343"/>
      <c r="B132" s="1196"/>
      <c r="C132" s="1364" t="s">
        <v>1795</v>
      </c>
      <c r="D132" s="1180"/>
      <c r="E132" s="1180" t="s">
        <v>630</v>
      </c>
      <c r="F132" s="1180"/>
      <c r="G132" s="1364" t="s">
        <v>1796</v>
      </c>
      <c r="H132" s="1180"/>
      <c r="I132" s="1180" t="s">
        <v>1797</v>
      </c>
      <c r="J132" s="1180"/>
      <c r="K132" s="1411" t="s">
        <v>632</v>
      </c>
      <c r="L132" s="1180"/>
      <c r="M132" s="1180" t="s">
        <v>633</v>
      </c>
      <c r="N132" s="1180"/>
      <c r="O132" s="1411" t="s">
        <v>634</v>
      </c>
      <c r="P132" s="1180"/>
      <c r="Q132" s="1180" t="s">
        <v>125</v>
      </c>
      <c r="R132" s="1180"/>
      <c r="S132" s="1180" t="s">
        <v>1798</v>
      </c>
      <c r="T132" s="1180"/>
      <c r="U132" s="1180" t="s">
        <v>637</v>
      </c>
      <c r="V132" s="1180"/>
      <c r="W132" s="1180" t="s">
        <v>638</v>
      </c>
      <c r="X132" s="1180"/>
      <c r="Y132" s="1180" t="s">
        <v>639</v>
      </c>
      <c r="Z132" s="1174"/>
    </row>
    <row r="133" spans="1:27" ht="28">
      <c r="A133" s="1343"/>
      <c r="B133" s="1196"/>
      <c r="C133" s="1180"/>
      <c r="D133" s="1180"/>
      <c r="E133" s="1180"/>
      <c r="F133" s="1180"/>
      <c r="G133" s="1180"/>
      <c r="H133" s="1180"/>
      <c r="I133" s="1186"/>
      <c r="J133" s="1180"/>
      <c r="K133" s="1186"/>
      <c r="L133" s="1180"/>
      <c r="M133" s="1180"/>
      <c r="N133" s="1180"/>
      <c r="O133" s="1180"/>
      <c r="P133" s="1180"/>
      <c r="Q133" s="1180"/>
      <c r="R133" s="1180"/>
      <c r="S133" s="1180"/>
      <c r="T133" s="1180"/>
      <c r="U133" s="1186"/>
      <c r="V133" s="1180"/>
      <c r="W133" s="1186"/>
      <c r="X133" s="1180"/>
      <c r="Y133" s="1186"/>
      <c r="Z133" s="1367"/>
    </row>
    <row r="134" spans="1:27" ht="28">
      <c r="A134" s="1343"/>
      <c r="B134" s="1196"/>
      <c r="C134" s="1186"/>
      <c r="D134" s="1180">
        <v>411</v>
      </c>
      <c r="E134" s="1186"/>
      <c r="F134" s="1180">
        <v>380</v>
      </c>
      <c r="G134" s="1186"/>
      <c r="H134" s="1180">
        <v>485</v>
      </c>
      <c r="I134" s="1186"/>
      <c r="J134" s="1186">
        <v>288</v>
      </c>
      <c r="K134" s="1186"/>
      <c r="L134" s="1180">
        <v>337</v>
      </c>
      <c r="M134" s="1186"/>
      <c r="N134" s="1180">
        <v>325</v>
      </c>
      <c r="O134" s="1186"/>
      <c r="P134" s="1180">
        <v>214</v>
      </c>
      <c r="Q134" s="1186"/>
      <c r="R134" s="1180">
        <v>456</v>
      </c>
      <c r="S134" s="1186"/>
      <c r="T134" s="1180">
        <v>421</v>
      </c>
      <c r="U134" s="1186"/>
      <c r="V134" s="1180">
        <v>419</v>
      </c>
      <c r="W134" s="1186"/>
      <c r="X134" s="1180">
        <v>408</v>
      </c>
      <c r="Y134" s="1186"/>
      <c r="Z134" s="1367">
        <v>410</v>
      </c>
      <c r="AA134" s="1041">
        <f>SUM(D134:Z134)</f>
        <v>4554</v>
      </c>
    </row>
    <row r="135" spans="1:27" ht="28.5" thickBot="1">
      <c r="A135" s="1343"/>
      <c r="B135" s="1196"/>
      <c r="I135" s="1186"/>
      <c r="K135" s="1186"/>
      <c r="L135" s="1180"/>
      <c r="M135" s="1186"/>
      <c r="O135" s="1186"/>
      <c r="Q135" s="1186"/>
      <c r="S135" s="1186"/>
      <c r="U135" s="1186"/>
      <c r="V135" s="1180"/>
      <c r="W135" s="1186"/>
      <c r="X135" s="1180"/>
      <c r="Y135" s="1186"/>
      <c r="Z135" s="1367"/>
    </row>
    <row r="136" spans="1:27" ht="52.75" customHeight="1" thickBot="1">
      <c r="A136" s="1343"/>
      <c r="B136" s="1358"/>
      <c r="C136" s="1526"/>
      <c r="D136" s="1180"/>
      <c r="E136" s="1526"/>
      <c r="F136" s="1180"/>
      <c r="G136" s="1526"/>
      <c r="H136" s="1180"/>
      <c r="I136" s="1527"/>
      <c r="J136" s="1186"/>
      <c r="K136" s="1527"/>
      <c r="L136" s="1180"/>
      <c r="M136" s="1526"/>
      <c r="N136" s="1180"/>
      <c r="O136" s="1526"/>
      <c r="P136" s="1180"/>
      <c r="Q136" s="1526"/>
      <c r="R136" s="1180"/>
      <c r="S136" s="1526"/>
      <c r="T136" s="1180"/>
      <c r="U136" s="1526"/>
      <c r="V136" s="1180"/>
      <c r="W136" s="1526"/>
      <c r="X136" s="1180"/>
      <c r="Y136" s="1526"/>
      <c r="Z136" s="1367"/>
    </row>
    <row r="137" spans="1:27" ht="16.75" customHeight="1" thickBot="1">
      <c r="A137" s="1343"/>
      <c r="B137" s="1358"/>
      <c r="C137" s="1527"/>
      <c r="D137" s="1180"/>
      <c r="E137" s="1527"/>
      <c r="F137" s="1180"/>
      <c r="G137" s="1527"/>
      <c r="H137" s="1180"/>
      <c r="I137" s="1528"/>
      <c r="J137" s="1188"/>
      <c r="K137" s="1528"/>
      <c r="L137" s="1180"/>
      <c r="M137" s="1527"/>
      <c r="N137" s="1180"/>
      <c r="O137" s="1530"/>
      <c r="P137" s="1180"/>
      <c r="Q137" s="1527"/>
      <c r="R137" s="1180"/>
      <c r="S137" s="1527"/>
      <c r="T137" s="1180"/>
      <c r="U137" s="1527"/>
      <c r="V137" s="1180"/>
      <c r="W137" s="1527"/>
      <c r="X137" s="1180"/>
      <c r="Y137" s="1527"/>
      <c r="Z137" s="1368"/>
    </row>
    <row r="138" spans="1:27" ht="8.4" customHeight="1">
      <c r="A138" s="1343"/>
      <c r="B138" s="1196"/>
      <c r="L138" s="1298"/>
      <c r="M138" s="1180"/>
      <c r="N138" s="1180"/>
      <c r="O138" s="1180"/>
      <c r="P138" s="1180"/>
      <c r="Q138" s="1180"/>
      <c r="R138" s="1180"/>
      <c r="S138" s="1180"/>
      <c r="T138" s="1180"/>
      <c r="Z138" s="1177"/>
    </row>
    <row r="139" spans="1:27" ht="34.25" customHeight="1">
      <c r="A139" s="1343"/>
      <c r="B139" s="1196"/>
      <c r="C139" s="1298" t="s">
        <v>228</v>
      </c>
      <c r="D139" s="1298"/>
      <c r="E139" s="1298" t="s">
        <v>234</v>
      </c>
      <c r="F139" s="1298"/>
      <c r="G139" s="1187" t="s">
        <v>118</v>
      </c>
      <c r="I139" s="1187" t="s">
        <v>101</v>
      </c>
      <c r="J139" s="1180"/>
      <c r="K139" s="1298" t="s">
        <v>168</v>
      </c>
      <c r="L139" s="1042"/>
      <c r="M139" s="1298" t="s">
        <v>168</v>
      </c>
      <c r="N139" s="1298"/>
      <c r="O139" s="1298" t="s">
        <v>168</v>
      </c>
      <c r="Q139" s="1187" t="s">
        <v>109</v>
      </c>
      <c r="R139" s="1299"/>
      <c r="S139" s="1187" t="s">
        <v>109</v>
      </c>
      <c r="T139" s="1180"/>
      <c r="U139" s="1298" t="s">
        <v>171</v>
      </c>
      <c r="V139" s="1298"/>
      <c r="W139" s="1298" t="s">
        <v>171</v>
      </c>
      <c r="X139" s="1298"/>
      <c r="Y139" s="1298" t="s">
        <v>234</v>
      </c>
    </row>
    <row r="140" spans="1:27" s="1042" customFormat="1" ht="27" customHeight="1" thickBot="1">
      <c r="A140" s="1344"/>
      <c r="B140" s="1197"/>
      <c r="C140" s="1171"/>
      <c r="D140" s="1171"/>
      <c r="E140" s="1715">
        <v>1225</v>
      </c>
      <c r="F140" s="1715"/>
      <c r="G140" s="1568"/>
      <c r="H140" s="1171"/>
      <c r="I140" s="1171"/>
      <c r="J140" s="1171"/>
      <c r="K140" s="1134"/>
      <c r="L140" s="1134"/>
      <c r="M140" s="1299"/>
      <c r="N140" s="1301"/>
      <c r="O140" s="1715">
        <v>1164</v>
      </c>
      <c r="P140" s="1715"/>
      <c r="Q140" s="1299"/>
      <c r="R140" s="1179"/>
      <c r="S140" s="1301"/>
      <c r="T140" s="1301"/>
      <c r="U140" s="1301"/>
      <c r="V140" s="1301"/>
      <c r="W140" s="1301"/>
      <c r="X140" s="1301"/>
      <c r="Y140" s="1715">
        <v>1658</v>
      </c>
      <c r="Z140" s="1715"/>
    </row>
    <row r="141" spans="1:27" ht="13.25" customHeight="1">
      <c r="A141" s="1344"/>
      <c r="B141" s="1197"/>
      <c r="C141" s="1301"/>
      <c r="D141" s="1301"/>
      <c r="E141" s="1299"/>
      <c r="F141" s="1179"/>
      <c r="G141" s="1301"/>
      <c r="H141" s="1301"/>
      <c r="I141" s="1301"/>
      <c r="J141" s="1301"/>
      <c r="K141" s="1042"/>
      <c r="L141" s="1301"/>
      <c r="M141" s="1133"/>
      <c r="N141" s="1133"/>
      <c r="O141" s="1133"/>
      <c r="P141" s="1133"/>
      <c r="Q141" s="1133"/>
      <c r="R141" s="1133"/>
      <c r="S141" s="1133"/>
      <c r="T141" s="1133"/>
      <c r="U141" s="1133"/>
      <c r="V141" s="1133"/>
      <c r="W141" s="1133"/>
      <c r="X141" s="1133"/>
      <c r="Y141" s="1133"/>
      <c r="Z141" s="1371"/>
    </row>
    <row r="142" spans="1:27" ht="34.25" customHeight="1">
      <c r="A142" s="1343"/>
      <c r="B142" s="1196"/>
      <c r="C142" s="1180" t="s">
        <v>1800</v>
      </c>
      <c r="D142" s="1180"/>
      <c r="E142" s="1180" t="s">
        <v>1801</v>
      </c>
      <c r="F142" s="1180"/>
      <c r="G142" s="1180" t="s">
        <v>642</v>
      </c>
      <c r="H142" s="1180"/>
      <c r="I142" s="1180" t="s">
        <v>1802</v>
      </c>
      <c r="J142" s="1042"/>
      <c r="K142" s="1180" t="s">
        <v>644</v>
      </c>
      <c r="L142" s="1180"/>
      <c r="M142" s="1180" t="s">
        <v>1803</v>
      </c>
      <c r="N142" s="1180"/>
      <c r="O142" s="1180" t="s">
        <v>646</v>
      </c>
      <c r="P142" s="1180"/>
      <c r="Q142" s="1180" t="s">
        <v>647</v>
      </c>
      <c r="R142" s="1180"/>
      <c r="S142" s="1180" t="s">
        <v>2048</v>
      </c>
      <c r="T142" s="1180"/>
      <c r="U142" s="1180" t="s">
        <v>1804</v>
      </c>
      <c r="V142" s="1180"/>
      <c r="W142" s="1180" t="s">
        <v>127</v>
      </c>
      <c r="X142" s="1180"/>
      <c r="Y142" s="1180" t="s">
        <v>651</v>
      </c>
      <c r="Z142" s="1174"/>
    </row>
    <row r="143" spans="1:27" ht="21" customHeight="1">
      <c r="A143" s="1343"/>
      <c r="B143" s="1196"/>
      <c r="J143" s="1180"/>
      <c r="K143" s="1180"/>
      <c r="L143" s="1180"/>
      <c r="M143" s="1180"/>
      <c r="N143" s="1180"/>
      <c r="O143" s="1180"/>
      <c r="P143" s="1180"/>
      <c r="Q143" s="1180"/>
      <c r="R143" s="1180"/>
      <c r="S143" s="1180"/>
      <c r="T143" s="1184" t="s">
        <v>1799</v>
      </c>
      <c r="U143" s="1180"/>
      <c r="V143" s="1180"/>
      <c r="W143" s="1180"/>
      <c r="X143" s="1180"/>
      <c r="Y143" s="1180"/>
      <c r="Z143" s="1174"/>
    </row>
    <row r="144" spans="1:27" ht="28">
      <c r="A144" s="1343"/>
      <c r="B144" s="1196"/>
      <c r="C144" s="1186"/>
      <c r="D144" s="1180"/>
      <c r="E144" s="1186"/>
      <c r="F144" s="1180"/>
      <c r="G144" s="1186"/>
      <c r="I144" s="1180"/>
      <c r="J144" s="1180"/>
      <c r="K144" s="1186"/>
      <c r="L144" s="1180"/>
      <c r="M144" s="1186"/>
      <c r="N144" s="1180"/>
      <c r="O144" s="1186"/>
      <c r="P144" s="1180"/>
      <c r="Q144" s="1186"/>
      <c r="R144" s="1180"/>
      <c r="S144" s="1186"/>
      <c r="T144" s="1180"/>
      <c r="U144" s="1186"/>
      <c r="V144" s="1180"/>
      <c r="W144" s="1186"/>
      <c r="X144" s="1180"/>
      <c r="Y144" s="1186"/>
      <c r="Z144" s="1367"/>
    </row>
    <row r="145" spans="1:27" ht="28">
      <c r="A145" s="1343"/>
      <c r="B145" s="1196"/>
      <c r="C145" s="1186"/>
      <c r="D145" s="1180">
        <v>324</v>
      </c>
      <c r="E145" s="1186"/>
      <c r="F145" s="1180">
        <v>367</v>
      </c>
      <c r="G145" s="1186"/>
      <c r="H145" s="1180">
        <v>473</v>
      </c>
      <c r="I145" s="1186"/>
      <c r="J145" s="1186">
        <v>358</v>
      </c>
      <c r="K145" s="1186"/>
      <c r="L145" s="1180">
        <v>478</v>
      </c>
      <c r="M145" s="1186"/>
      <c r="N145" s="1180">
        <v>360</v>
      </c>
      <c r="O145" s="1186"/>
      <c r="P145" s="1180">
        <v>383</v>
      </c>
      <c r="Q145" s="1186"/>
      <c r="R145" s="1180">
        <v>281</v>
      </c>
      <c r="S145" s="1186"/>
      <c r="T145" s="1180">
        <v>396</v>
      </c>
      <c r="U145" s="1186"/>
      <c r="V145" s="1180">
        <v>307</v>
      </c>
      <c r="W145" s="1186"/>
      <c r="X145" s="1180">
        <v>449</v>
      </c>
      <c r="Y145" s="1186"/>
      <c r="Z145" s="1367">
        <v>415</v>
      </c>
      <c r="AA145" s="1041">
        <f>SUM(D145:Z145)</f>
        <v>4591</v>
      </c>
    </row>
    <row r="146" spans="1:27" ht="0.65" customHeight="1">
      <c r="A146" s="1343"/>
      <c r="B146" s="1196"/>
      <c r="C146" s="1186"/>
      <c r="D146" s="1180"/>
      <c r="E146" s="1186"/>
      <c r="F146" s="1180"/>
      <c r="G146" s="1186"/>
      <c r="I146" s="1186"/>
      <c r="J146" s="1186">
        <v>358</v>
      </c>
      <c r="K146" s="1158"/>
      <c r="L146" s="1180"/>
      <c r="M146" s="1186"/>
      <c r="N146" s="1180"/>
      <c r="O146" s="1186"/>
      <c r="P146" s="1180"/>
      <c r="Q146" s="1186"/>
      <c r="R146" s="1180"/>
      <c r="S146" s="1186"/>
      <c r="T146" s="1180"/>
      <c r="U146" s="1186"/>
      <c r="V146" s="1180"/>
      <c r="W146" s="1186"/>
      <c r="X146" s="1180"/>
      <c r="Y146" s="1186"/>
      <c r="Z146" s="1367"/>
    </row>
    <row r="147" spans="1:27" ht="59.4" customHeight="1">
      <c r="A147" s="1343"/>
      <c r="B147" s="1196"/>
      <c r="C147" s="1158"/>
      <c r="D147" s="1180"/>
      <c r="E147" s="1116"/>
      <c r="F147" s="1180"/>
      <c r="G147" s="1116"/>
      <c r="I147" s="1116"/>
      <c r="J147" s="1186"/>
      <c r="K147" s="1116"/>
      <c r="L147" s="1180"/>
      <c r="M147" s="1116"/>
      <c r="N147" s="1180"/>
      <c r="O147" s="1116"/>
      <c r="P147" s="1180"/>
      <c r="Q147" s="1116"/>
      <c r="R147" s="1180"/>
      <c r="S147" s="1116"/>
      <c r="T147" s="1180"/>
      <c r="U147" s="1116"/>
      <c r="V147" s="1180"/>
      <c r="W147" s="1116"/>
      <c r="X147" s="1180"/>
      <c r="Y147" s="1116"/>
      <c r="Z147" s="1367"/>
    </row>
    <row r="148" spans="1:27" ht="13.75" customHeight="1">
      <c r="A148" s="1343"/>
      <c r="B148" s="1196"/>
      <c r="C148" s="1130"/>
      <c r="D148" s="1180"/>
      <c r="E148" s="1117"/>
      <c r="F148" s="1180"/>
      <c r="G148" s="1117"/>
      <c r="I148" s="1116"/>
      <c r="J148" s="1186"/>
      <c r="K148" s="1117"/>
      <c r="L148" s="1180"/>
      <c r="M148" s="1117"/>
      <c r="N148" s="1180"/>
      <c r="O148" s="1118"/>
      <c r="P148" s="1180"/>
      <c r="Q148" s="1117"/>
      <c r="R148" s="1180"/>
      <c r="S148" s="1117"/>
      <c r="T148" s="1180"/>
      <c r="U148" s="1117"/>
      <c r="V148" s="1180"/>
      <c r="W148" s="1117"/>
      <c r="X148" s="1180"/>
      <c r="Y148" s="1117"/>
      <c r="Z148" s="1368"/>
    </row>
    <row r="149" spans="1:27" ht="31.25" customHeight="1">
      <c r="A149" s="1343"/>
      <c r="B149" s="1196"/>
      <c r="C149" s="1187" t="s">
        <v>105</v>
      </c>
      <c r="D149" s="1299"/>
      <c r="E149" s="1187" t="s">
        <v>114</v>
      </c>
      <c r="F149" s="1298"/>
      <c r="G149" s="1298" t="s">
        <v>234</v>
      </c>
      <c r="I149" s="1187" t="s">
        <v>109</v>
      </c>
      <c r="J149" s="1298"/>
      <c r="K149" s="1298" t="s">
        <v>234</v>
      </c>
      <c r="M149" s="1187" t="s">
        <v>114</v>
      </c>
      <c r="N149" s="1298"/>
      <c r="O149" s="1298" t="s">
        <v>234</v>
      </c>
      <c r="P149" s="1298"/>
      <c r="Q149" s="1298" t="s">
        <v>168</v>
      </c>
      <c r="S149" s="1187" t="s">
        <v>111</v>
      </c>
      <c r="T149" s="1180"/>
      <c r="U149" s="1187" t="s">
        <v>111</v>
      </c>
      <c r="V149" s="1298"/>
      <c r="W149" s="1187" t="s">
        <v>105</v>
      </c>
      <c r="X149" s="1298"/>
      <c r="Y149" s="1187" t="s">
        <v>153</v>
      </c>
      <c r="Z149" s="1176"/>
    </row>
    <row r="150" spans="1:27" s="1042" customFormat="1" ht="36" customHeight="1" thickBot="1">
      <c r="A150" s="1344"/>
      <c r="B150" s="1197"/>
      <c r="C150" s="1301"/>
      <c r="D150" s="1301"/>
      <c r="E150" s="1301"/>
      <c r="F150" s="1301"/>
      <c r="G150" s="1718">
        <v>840</v>
      </c>
      <c r="H150" s="1718"/>
      <c r="I150" s="1299"/>
      <c r="J150" s="1299"/>
      <c r="K150" s="1715">
        <v>836</v>
      </c>
      <c r="L150" s="1715"/>
      <c r="M150" s="1134"/>
      <c r="N150" s="1134"/>
      <c r="O150" s="1134"/>
      <c r="P150" s="1134"/>
      <c r="Q150" s="1715">
        <v>1024</v>
      </c>
      <c r="R150" s="1715"/>
      <c r="S150" s="1135"/>
      <c r="T150" s="1135"/>
      <c r="U150" s="1135"/>
      <c r="V150" s="1134"/>
      <c r="W150" s="1134"/>
      <c r="X150" s="1179"/>
      <c r="Y150" s="1299"/>
      <c r="Z150" s="1370"/>
    </row>
    <row r="151" spans="1:27" ht="12" customHeight="1">
      <c r="A151" s="1343"/>
      <c r="B151" s="1196"/>
      <c r="C151" s="1133"/>
      <c r="D151" s="1133"/>
      <c r="E151" s="1133"/>
      <c r="F151" s="1133"/>
      <c r="G151" s="1133"/>
      <c r="H151" s="1133"/>
      <c r="I151" s="1133"/>
      <c r="J151" s="1133"/>
      <c r="K151" s="1180"/>
      <c r="X151" s="1133"/>
      <c r="Y151" s="1133"/>
      <c r="Z151" s="1371"/>
    </row>
    <row r="152" spans="1:27" ht="28">
      <c r="A152" s="1343"/>
      <c r="B152" s="1196"/>
      <c r="C152" s="1180" t="s">
        <v>652</v>
      </c>
      <c r="D152" s="1180"/>
      <c r="E152" s="1180" t="s">
        <v>653</v>
      </c>
      <c r="F152" s="1180"/>
      <c r="G152" s="1180" t="s">
        <v>1627</v>
      </c>
      <c r="I152" s="1180" t="s">
        <v>1628</v>
      </c>
      <c r="J152" s="1180"/>
      <c r="K152" s="1180" t="s">
        <v>1805</v>
      </c>
      <c r="L152" s="1180"/>
      <c r="M152" s="1180" t="s">
        <v>655</v>
      </c>
      <c r="N152" s="1180"/>
      <c r="O152" s="1180" t="s">
        <v>656</v>
      </c>
      <c r="P152" s="1180"/>
      <c r="Q152" s="1180" t="s">
        <v>657</v>
      </c>
      <c r="R152" s="1180"/>
      <c r="S152" s="1180" t="s">
        <v>658</v>
      </c>
      <c r="T152" s="1180"/>
      <c r="U152" s="1180" t="s">
        <v>128</v>
      </c>
      <c r="V152" s="1180"/>
      <c r="W152" s="1180" t="s">
        <v>661</v>
      </c>
      <c r="X152" s="1180"/>
      <c r="Y152" s="1180" t="s">
        <v>662</v>
      </c>
      <c r="Z152" s="1174"/>
    </row>
    <row r="153" spans="1:27" ht="16.25" customHeight="1">
      <c r="A153" s="1343"/>
      <c r="B153" s="1196"/>
      <c r="C153" s="1180"/>
      <c r="D153" s="1180"/>
      <c r="E153" s="1180"/>
      <c r="F153" s="1180"/>
      <c r="G153" s="1180"/>
      <c r="I153" s="1180"/>
      <c r="J153" s="1180"/>
      <c r="K153" s="1180"/>
      <c r="L153" s="1180"/>
      <c r="M153" s="1180"/>
      <c r="N153" s="1180"/>
      <c r="O153" s="1180"/>
      <c r="P153" s="1180"/>
      <c r="Q153" s="1180"/>
      <c r="R153" s="1180"/>
      <c r="S153" s="1180"/>
      <c r="T153" s="1180"/>
      <c r="U153" s="1180"/>
      <c r="V153" s="1180"/>
      <c r="W153" s="1180"/>
      <c r="X153" s="1180"/>
      <c r="Y153" s="1180"/>
      <c r="Z153" s="1174"/>
    </row>
    <row r="154" spans="1:27" ht="28">
      <c r="A154" s="1343"/>
      <c r="B154" s="1196"/>
      <c r="C154" s="1186"/>
      <c r="D154" s="1180"/>
      <c r="E154" s="1186"/>
      <c r="F154" s="1180"/>
      <c r="G154" s="1186"/>
      <c r="I154" s="1186"/>
      <c r="J154" s="1186"/>
      <c r="K154" s="1186"/>
      <c r="L154" s="1180"/>
      <c r="M154" s="1186"/>
      <c r="N154" s="1180"/>
      <c r="O154" s="1186"/>
      <c r="P154" s="1180"/>
      <c r="Q154" s="1186"/>
      <c r="R154" s="1180"/>
      <c r="S154" s="1186"/>
      <c r="T154" s="1180"/>
      <c r="U154" s="1186"/>
      <c r="V154" s="1180"/>
      <c r="W154" s="1186"/>
      <c r="X154" s="1180"/>
      <c r="Y154" s="1186"/>
      <c r="Z154" s="1367"/>
    </row>
    <row r="155" spans="1:27" ht="28">
      <c r="A155" s="1343"/>
      <c r="B155" s="1196"/>
      <c r="C155" s="1186"/>
      <c r="D155" s="1180">
        <v>404</v>
      </c>
      <c r="E155" s="1186"/>
      <c r="F155" s="1180">
        <v>415</v>
      </c>
      <c r="G155" s="1186"/>
      <c r="H155" s="1180">
        <v>424</v>
      </c>
      <c r="I155" s="1186"/>
      <c r="J155" s="1186">
        <v>412</v>
      </c>
      <c r="K155" s="1186"/>
      <c r="L155" s="1180">
        <v>327</v>
      </c>
      <c r="M155" s="1186"/>
      <c r="N155" s="1180">
        <v>301</v>
      </c>
      <c r="O155" s="1186"/>
      <c r="P155" s="1180">
        <v>354</v>
      </c>
      <c r="Q155" s="1186"/>
      <c r="R155" s="1180">
        <v>426</v>
      </c>
      <c r="S155" s="1186"/>
      <c r="T155" s="1180">
        <v>395</v>
      </c>
      <c r="U155" s="1186"/>
      <c r="V155" s="1180">
        <v>370</v>
      </c>
      <c r="W155" s="1186"/>
      <c r="X155" s="1180">
        <v>437</v>
      </c>
      <c r="Y155" s="1186"/>
      <c r="Z155" s="1367">
        <v>398</v>
      </c>
      <c r="AA155" s="1041">
        <f>SUM(D155:Z155)</f>
        <v>4663</v>
      </c>
    </row>
    <row r="156" spans="1:27" ht="14.5" customHeight="1">
      <c r="A156" s="1343"/>
      <c r="B156" s="1196"/>
      <c r="C156" s="1186"/>
      <c r="D156" s="1180"/>
      <c r="E156" s="1186"/>
      <c r="F156" s="1180"/>
      <c r="G156" s="1186"/>
      <c r="I156" s="1186"/>
      <c r="J156" s="1186"/>
      <c r="K156" s="1186"/>
      <c r="L156" s="1180"/>
      <c r="M156" s="1186"/>
      <c r="N156" s="1180"/>
      <c r="O156" s="1186"/>
      <c r="P156" s="1180"/>
      <c r="Q156" s="1186"/>
      <c r="R156" s="1180"/>
      <c r="S156" s="1186"/>
      <c r="T156" s="1180"/>
      <c r="U156" s="1186"/>
      <c r="V156" s="1180"/>
      <c r="W156" s="1186"/>
      <c r="X156" s="1180"/>
      <c r="Y156" s="1186"/>
      <c r="Z156" s="1367"/>
    </row>
    <row r="157" spans="1:27" ht="48.65" customHeight="1">
      <c r="A157" s="1343"/>
      <c r="B157" s="1196"/>
      <c r="C157" s="1158"/>
      <c r="D157" s="1180"/>
      <c r="E157" s="1116"/>
      <c r="F157" s="1180"/>
      <c r="G157" s="1116"/>
      <c r="I157" s="1116"/>
      <c r="J157" s="1186"/>
      <c r="K157" s="1116"/>
      <c r="L157" s="1180"/>
      <c r="M157" s="1116"/>
      <c r="N157" s="1180"/>
      <c r="O157" s="1116"/>
      <c r="P157" s="1180"/>
      <c r="Q157" s="1116"/>
      <c r="R157" s="1180"/>
      <c r="S157" s="1116"/>
      <c r="T157" s="1180"/>
      <c r="U157" s="1116"/>
      <c r="V157" s="1180"/>
      <c r="W157" s="1116"/>
      <c r="X157" s="1180"/>
      <c r="Y157" s="1116"/>
      <c r="Z157" s="1367"/>
    </row>
    <row r="158" spans="1:27" ht="20.399999999999999" customHeight="1">
      <c r="A158" s="1343"/>
      <c r="B158" s="1196"/>
      <c r="C158" s="1130"/>
      <c r="D158" s="1180"/>
      <c r="E158" s="1117"/>
      <c r="F158" s="1180"/>
      <c r="G158" s="1117"/>
      <c r="I158" s="1117"/>
      <c r="J158" s="1188"/>
      <c r="K158" s="1117"/>
      <c r="L158" s="1180"/>
      <c r="M158" s="1127"/>
      <c r="N158" s="1180"/>
      <c r="O158" s="1118"/>
      <c r="P158" s="1180"/>
      <c r="Q158" s="1117"/>
      <c r="R158" s="1180"/>
      <c r="S158" s="1117"/>
      <c r="T158" s="1180"/>
      <c r="U158" s="1117"/>
      <c r="V158" s="1180"/>
      <c r="W158" s="1117"/>
      <c r="X158" s="1180"/>
      <c r="Y158" s="1117"/>
      <c r="Z158" s="1368"/>
    </row>
    <row r="159" spans="1:27" ht="28">
      <c r="A159" s="1343"/>
      <c r="B159" s="1196"/>
      <c r="C159" s="1298" t="s">
        <v>171</v>
      </c>
      <c r="D159" s="1298"/>
      <c r="E159" s="1298" t="s">
        <v>234</v>
      </c>
      <c r="F159" s="1298"/>
      <c r="G159" s="1298" t="s">
        <v>168</v>
      </c>
      <c r="I159" s="1298" t="s">
        <v>234</v>
      </c>
      <c r="K159" s="1187" t="s">
        <v>174</v>
      </c>
      <c r="L159" s="1298"/>
      <c r="M159" s="1298" t="s">
        <v>228</v>
      </c>
      <c r="N159" s="1298"/>
      <c r="O159" s="1298" t="s">
        <v>168</v>
      </c>
      <c r="P159" s="1179"/>
      <c r="Q159" s="1298" t="s">
        <v>168</v>
      </c>
      <c r="R159" s="1298"/>
      <c r="S159" s="1298" t="s">
        <v>228</v>
      </c>
      <c r="U159" s="1187" t="s">
        <v>129</v>
      </c>
      <c r="V159" s="1180"/>
      <c r="W159" s="1187" t="s">
        <v>153</v>
      </c>
      <c r="X159" s="1180"/>
      <c r="Y159" s="1298" t="s">
        <v>228</v>
      </c>
    </row>
    <row r="160" spans="1:27" s="1042" customFormat="1" ht="27.65" customHeight="1" thickBot="1">
      <c r="A160" s="1344"/>
      <c r="B160" s="1197"/>
      <c r="C160" s="1301"/>
      <c r="D160" s="1301"/>
      <c r="E160" s="1299"/>
      <c r="F160" s="1301"/>
      <c r="G160" s="1301"/>
      <c r="H160" s="1301"/>
      <c r="I160" s="1715">
        <v>2070</v>
      </c>
      <c r="J160" s="1715"/>
      <c r="K160" s="1301"/>
      <c r="L160" s="1179"/>
      <c r="M160" s="1299"/>
      <c r="N160" s="1301"/>
      <c r="O160" s="1299"/>
      <c r="P160" s="1301"/>
      <c r="Q160" s="1301"/>
      <c r="R160" s="1301"/>
      <c r="S160" s="1714">
        <v>1803</v>
      </c>
      <c r="T160" s="1714"/>
      <c r="U160" s="1301"/>
      <c r="V160" s="1301"/>
      <c r="W160" s="1301"/>
      <c r="X160" s="1301"/>
      <c r="Y160" s="1714">
        <v>834</v>
      </c>
      <c r="Z160" s="1812"/>
    </row>
    <row r="161" spans="1:27" ht="10.25" customHeight="1">
      <c r="A161" s="1343"/>
      <c r="B161" s="1196"/>
      <c r="C161" s="1133"/>
      <c r="D161" s="1133"/>
      <c r="E161" s="1133"/>
      <c r="F161" s="1133"/>
      <c r="G161" s="1133"/>
      <c r="H161" s="1133"/>
      <c r="I161" s="1133"/>
      <c r="J161" s="1133"/>
      <c r="K161" s="1133"/>
      <c r="L161" s="1133"/>
      <c r="M161" s="1133"/>
      <c r="N161" s="1133"/>
      <c r="O161" s="1133"/>
      <c r="P161" s="1133"/>
      <c r="Q161" s="1133"/>
      <c r="R161" s="1133"/>
      <c r="S161" s="1133"/>
      <c r="T161" s="1133"/>
      <c r="U161" s="1133"/>
      <c r="V161" s="1133"/>
      <c r="W161" s="1133"/>
      <c r="X161" s="1133"/>
      <c r="Y161" s="1133"/>
      <c r="Z161" s="1371"/>
    </row>
    <row r="162" spans="1:27" ht="32.5">
      <c r="A162" s="1343"/>
      <c r="B162" s="1196"/>
      <c r="C162" s="1180" t="s">
        <v>663</v>
      </c>
      <c r="D162" s="1180"/>
      <c r="E162" s="1180" t="s">
        <v>664</v>
      </c>
      <c r="F162" s="1180"/>
      <c r="G162" s="1180" t="s">
        <v>665</v>
      </c>
      <c r="I162" s="1180" t="s">
        <v>666</v>
      </c>
      <c r="J162" s="1180"/>
      <c r="K162" s="1180" t="s">
        <v>667</v>
      </c>
      <c r="L162" s="1180"/>
      <c r="M162" s="1180" t="s">
        <v>668</v>
      </c>
      <c r="N162" s="1180"/>
      <c r="O162" s="1504" t="s">
        <v>669</v>
      </c>
      <c r="P162" s="1180"/>
      <c r="Q162" s="1180" t="s">
        <v>670</v>
      </c>
      <c r="R162" s="1180"/>
      <c r="S162" s="1180" t="s">
        <v>671</v>
      </c>
      <c r="T162" s="1180"/>
      <c r="U162" s="1180" t="s">
        <v>672</v>
      </c>
      <c r="V162" s="1180"/>
      <c r="W162" s="1180" t="s">
        <v>673</v>
      </c>
      <c r="X162" s="1180"/>
      <c r="Y162" s="1180" t="s">
        <v>674</v>
      </c>
      <c r="Z162" s="1174"/>
    </row>
    <row r="163" spans="1:27" ht="28">
      <c r="A163" s="1343"/>
      <c r="B163" s="1196"/>
      <c r="C163" s="1180"/>
      <c r="D163" s="1180"/>
      <c r="E163" s="1180"/>
      <c r="F163" s="1180"/>
      <c r="G163" s="1180"/>
      <c r="I163" s="1180"/>
      <c r="J163" s="1180"/>
      <c r="K163" s="1180"/>
      <c r="L163" s="1180"/>
      <c r="M163" s="1180"/>
      <c r="N163" s="1180"/>
      <c r="O163" s="1180"/>
      <c r="P163" s="1180"/>
      <c r="Q163" s="1180"/>
      <c r="R163" s="1180"/>
      <c r="S163" s="1180"/>
      <c r="T163" s="1180"/>
      <c r="U163" s="1180"/>
      <c r="V163" s="1180"/>
      <c r="W163" s="1180"/>
      <c r="X163" s="1180"/>
      <c r="Y163" s="1180"/>
      <c r="Z163" s="1174"/>
    </row>
    <row r="164" spans="1:27" ht="28">
      <c r="A164" s="1343"/>
      <c r="B164" s="1196"/>
      <c r="C164" s="1186"/>
      <c r="D164" s="1180"/>
      <c r="E164" s="1186"/>
      <c r="F164" s="1180"/>
      <c r="G164" s="1180"/>
      <c r="I164" s="1186"/>
      <c r="J164" s="1186"/>
      <c r="K164" s="1186"/>
      <c r="L164" s="1180"/>
      <c r="M164" s="1186"/>
      <c r="N164" s="1180"/>
      <c r="O164" s="1186"/>
      <c r="P164" s="1180"/>
      <c r="Q164" s="1186"/>
      <c r="R164" s="1180"/>
      <c r="S164" s="1186"/>
      <c r="T164" s="1180"/>
      <c r="U164" s="1186"/>
      <c r="V164" s="1180"/>
      <c r="W164" s="1186"/>
      <c r="X164" s="1180"/>
      <c r="Y164" s="1186"/>
      <c r="Z164" s="1367"/>
    </row>
    <row r="165" spans="1:27" ht="28">
      <c r="A165" s="1343"/>
      <c r="B165" s="1196"/>
      <c r="C165" s="1186"/>
      <c r="D165" s="1180">
        <v>413</v>
      </c>
      <c r="E165" s="1186"/>
      <c r="F165" s="1180">
        <v>424</v>
      </c>
      <c r="G165" s="1186"/>
      <c r="H165" s="1180">
        <v>416</v>
      </c>
      <c r="I165" s="1186"/>
      <c r="J165" s="1186">
        <v>415</v>
      </c>
      <c r="K165" s="1186"/>
      <c r="L165" s="1180">
        <v>395</v>
      </c>
      <c r="M165" s="1186"/>
      <c r="N165" s="1180">
        <v>430</v>
      </c>
      <c r="O165" s="1186"/>
      <c r="P165" s="1180">
        <v>382</v>
      </c>
      <c r="Q165" s="1186"/>
      <c r="R165" s="1180">
        <v>405</v>
      </c>
      <c r="S165" s="1186"/>
      <c r="T165" s="1180">
        <v>338</v>
      </c>
      <c r="U165" s="1186"/>
      <c r="V165" s="1180">
        <v>288</v>
      </c>
      <c r="W165" s="1186"/>
      <c r="X165" s="1180">
        <v>297</v>
      </c>
      <c r="Y165" s="1186"/>
      <c r="Z165" s="1367">
        <v>196</v>
      </c>
      <c r="AA165" s="1041">
        <f>SUM(D165:Z165)</f>
        <v>4399</v>
      </c>
    </row>
    <row r="166" spans="1:27" ht="13.5" customHeight="1">
      <c r="A166" s="1343"/>
      <c r="B166" s="1196"/>
      <c r="C166" s="1186"/>
      <c r="D166" s="1180"/>
      <c r="E166" s="1186"/>
      <c r="F166" s="1180"/>
      <c r="G166" s="1186"/>
      <c r="I166" s="1186"/>
      <c r="J166" s="1186"/>
      <c r="K166" s="1186"/>
      <c r="L166" s="1180"/>
      <c r="M166" s="1186"/>
      <c r="N166" s="1180"/>
      <c r="O166" s="1186"/>
      <c r="P166" s="1180"/>
      <c r="Q166" s="1186"/>
      <c r="R166" s="1180"/>
      <c r="S166" s="1186"/>
      <c r="T166" s="1180"/>
      <c r="U166" s="1186"/>
      <c r="V166" s="1180"/>
      <c r="W166" s="1186"/>
      <c r="X166" s="1180"/>
      <c r="Y166" s="1186"/>
      <c r="Z166" s="1367"/>
    </row>
    <row r="167" spans="1:27" ht="55" customHeight="1">
      <c r="A167" s="1343"/>
      <c r="B167" s="1196"/>
      <c r="C167" s="1158"/>
      <c r="D167" s="1180"/>
      <c r="E167" s="1116"/>
      <c r="F167" s="1180"/>
      <c r="G167" s="1116"/>
      <c r="I167" s="1116"/>
      <c r="J167" s="1186"/>
      <c r="K167" s="1116"/>
      <c r="L167" s="1180"/>
      <c r="M167" s="1116"/>
      <c r="N167" s="1180"/>
      <c r="O167" s="1116"/>
      <c r="P167" s="1180"/>
      <c r="Q167" s="1116"/>
      <c r="R167" s="1180"/>
      <c r="S167" s="1116"/>
      <c r="T167" s="1180"/>
      <c r="U167" s="1116"/>
      <c r="V167" s="1180"/>
      <c r="W167" s="1116"/>
      <c r="X167" s="1180"/>
      <c r="Y167" s="1116"/>
      <c r="Z167" s="1367"/>
    </row>
    <row r="168" spans="1:27" ht="16.25" customHeight="1">
      <c r="A168" s="1343"/>
      <c r="B168" s="1196"/>
      <c r="C168" s="1130"/>
      <c r="D168" s="1180"/>
      <c r="E168" s="1117"/>
      <c r="F168" s="1180"/>
      <c r="G168" s="1117"/>
      <c r="I168" s="1117"/>
      <c r="J168" s="1188"/>
      <c r="K168" s="1127"/>
      <c r="L168" s="1180"/>
      <c r="M168" s="1127"/>
      <c r="N168" s="1180"/>
      <c r="O168" s="1118"/>
      <c r="P168" s="1180"/>
      <c r="Q168" s="1117"/>
      <c r="R168" s="1180"/>
      <c r="S168" s="1117"/>
      <c r="T168" s="1180"/>
      <c r="U168" s="1117"/>
      <c r="V168" s="1180"/>
      <c r="W168" s="1117"/>
      <c r="X168" s="1180"/>
      <c r="Y168" s="1117"/>
      <c r="Z168" s="1368"/>
    </row>
    <row r="169" spans="1:27" ht="28">
      <c r="A169" s="1343"/>
      <c r="B169" s="1196"/>
      <c r="C169" s="1187" t="s">
        <v>105</v>
      </c>
      <c r="D169" s="1180"/>
      <c r="E169" s="1298" t="s">
        <v>234</v>
      </c>
      <c r="F169" s="1298"/>
      <c r="G169" s="1298" t="s">
        <v>168</v>
      </c>
      <c r="I169" s="1298" t="s">
        <v>234</v>
      </c>
      <c r="K169" s="1187" t="s">
        <v>123</v>
      </c>
      <c r="L169" s="1298"/>
      <c r="M169" s="1298" t="s">
        <v>234</v>
      </c>
      <c r="N169" s="1298"/>
      <c r="O169" s="1505" t="s">
        <v>1259</v>
      </c>
      <c r="P169" s="1298"/>
      <c r="Q169" s="1298" t="s">
        <v>234</v>
      </c>
      <c r="R169" s="1180"/>
      <c r="S169" s="1298" t="s">
        <v>234</v>
      </c>
      <c r="T169" s="1180"/>
      <c r="U169" s="1298" t="s">
        <v>168</v>
      </c>
      <c r="V169" s="1298"/>
      <c r="W169" s="1298" t="s">
        <v>171</v>
      </c>
      <c r="X169" s="1298"/>
      <c r="Y169" s="1298" t="s">
        <v>168</v>
      </c>
      <c r="Z169" s="1813">
        <v>1907</v>
      </c>
    </row>
    <row r="170" spans="1:27" s="1317" customFormat="1" ht="28.75" customHeight="1" thickBot="1">
      <c r="A170" s="1345"/>
      <c r="B170" s="1422"/>
      <c r="C170" s="1325"/>
      <c r="D170" s="1323"/>
      <c r="E170" s="1323"/>
      <c r="F170" s="1323"/>
      <c r="G170" s="1323"/>
      <c r="H170" s="1324"/>
      <c r="I170" s="1713">
        <v>1668</v>
      </c>
      <c r="J170" s="1713"/>
      <c r="K170" s="1372"/>
      <c r="L170" s="1373"/>
      <c r="M170" s="1714">
        <v>824</v>
      </c>
      <c r="N170" s="1714"/>
      <c r="O170" s="1320"/>
      <c r="P170" s="1320"/>
      <c r="Q170" s="1522" t="s">
        <v>1508</v>
      </c>
      <c r="R170" s="1320"/>
      <c r="S170" s="1514" t="s">
        <v>1508</v>
      </c>
      <c r="T170" s="1320"/>
      <c r="U170" s="1514" t="s">
        <v>352</v>
      </c>
      <c r="V170" s="1374"/>
      <c r="W170" s="1361" t="s">
        <v>440</v>
      </c>
      <c r="X170" s="1374"/>
      <c r="Y170" s="1514" t="s">
        <v>352</v>
      </c>
      <c r="Z170" s="1813"/>
    </row>
    <row r="171" spans="1:27" ht="2.4" customHeight="1" thickBot="1">
      <c r="A171" s="1343"/>
      <c r="B171" s="1196"/>
      <c r="C171" s="1180"/>
      <c r="D171" s="1180"/>
      <c r="E171" s="1180"/>
      <c r="F171" s="1180"/>
      <c r="G171" s="1180"/>
      <c r="H171" s="1180"/>
      <c r="I171" s="1180"/>
      <c r="J171" s="1180"/>
      <c r="M171" s="1180"/>
      <c r="N171" s="1180"/>
      <c r="O171" s="1180"/>
      <c r="P171" s="1180"/>
      <c r="Q171" s="1375"/>
      <c r="R171" s="1180"/>
      <c r="S171" s="1303"/>
      <c r="T171" s="1180"/>
      <c r="Z171" s="1176"/>
    </row>
    <row r="172" spans="1:27" ht="28.75" hidden="1" customHeight="1" thickBot="1">
      <c r="A172" s="1343"/>
      <c r="B172" s="1196"/>
      <c r="C172" s="1170"/>
      <c r="D172" s="1170"/>
      <c r="E172" s="1170"/>
      <c r="F172" s="1170"/>
      <c r="G172" s="1170"/>
      <c r="H172" s="1170"/>
      <c r="I172" s="1170"/>
      <c r="J172" s="1170"/>
      <c r="M172" s="1180"/>
      <c r="N172" s="1180"/>
      <c r="O172" s="1180"/>
      <c r="P172" s="1180"/>
      <c r="Q172" s="1180"/>
      <c r="R172" s="1180"/>
      <c r="S172" s="1180"/>
      <c r="T172" s="1180"/>
      <c r="U172" s="1375"/>
      <c r="V172" s="1180"/>
      <c r="W172" s="1303"/>
      <c r="X172" s="1180"/>
      <c r="Y172" s="1303"/>
      <c r="Z172" s="1176"/>
    </row>
    <row r="173" spans="1:27" ht="5.4" customHeight="1">
      <c r="A173" s="1343"/>
      <c r="B173" s="1196"/>
      <c r="K173" s="1133"/>
      <c r="L173" s="1133"/>
      <c r="M173" s="1133"/>
      <c r="N173" s="1133"/>
      <c r="O173" s="1133"/>
      <c r="P173" s="1133"/>
      <c r="Q173" s="1133"/>
      <c r="R173" s="1133"/>
      <c r="S173" s="1133"/>
      <c r="T173" s="1133"/>
      <c r="U173" s="1133"/>
      <c r="V173" s="1133"/>
      <c r="W173" s="1133"/>
      <c r="X173" s="1133"/>
      <c r="Y173" s="1133"/>
      <c r="Z173" s="1371"/>
    </row>
    <row r="174" spans="1:27" ht="28">
      <c r="A174" s="1343"/>
      <c r="B174" s="1196"/>
      <c r="C174" s="1180" t="s">
        <v>675</v>
      </c>
      <c r="D174" s="1375"/>
      <c r="E174" s="1180" t="s">
        <v>676</v>
      </c>
      <c r="F174" s="1180"/>
      <c r="G174" s="1180" t="s">
        <v>677</v>
      </c>
      <c r="I174" s="1180" t="s">
        <v>678</v>
      </c>
      <c r="J174" s="1180"/>
      <c r="K174" s="1180" t="s">
        <v>679</v>
      </c>
      <c r="L174" s="1180"/>
      <c r="M174" s="1180" t="s">
        <v>680</v>
      </c>
      <c r="N174" s="1180"/>
      <c r="O174" s="1180" t="s">
        <v>681</v>
      </c>
      <c r="P174" s="1180"/>
      <c r="Q174" s="1180" t="s">
        <v>682</v>
      </c>
      <c r="R174" s="1180"/>
      <c r="S174" s="1180" t="s">
        <v>683</v>
      </c>
      <c r="T174" s="1180"/>
      <c r="U174" s="1180" t="s">
        <v>684</v>
      </c>
      <c r="V174" s="1180"/>
      <c r="W174" s="1180" t="s">
        <v>685</v>
      </c>
      <c r="X174" s="1180"/>
      <c r="Y174" s="1180" t="s">
        <v>686</v>
      </c>
      <c r="Z174" s="1174"/>
    </row>
    <row r="175" spans="1:27" ht="28.5" thickBot="1">
      <c r="A175" s="1343"/>
      <c r="B175" s="1196"/>
      <c r="C175" s="1180"/>
      <c r="D175" s="1507" t="s">
        <v>1496</v>
      </c>
      <c r="E175" s="1180"/>
      <c r="F175" s="1180"/>
      <c r="G175" s="1180"/>
      <c r="I175" s="1180"/>
      <c r="J175" s="1180"/>
      <c r="K175" s="1180"/>
      <c r="L175" s="1180"/>
      <c r="M175" s="1180"/>
      <c r="N175" s="1180"/>
      <c r="O175" s="1180"/>
      <c r="P175" s="1180"/>
      <c r="Q175" s="1180"/>
      <c r="R175" s="1180"/>
      <c r="T175" s="1140" t="s">
        <v>1806</v>
      </c>
      <c r="U175" s="1180"/>
      <c r="V175" s="1180"/>
      <c r="W175" s="1180"/>
      <c r="X175" s="1180"/>
      <c r="Y175" s="1180"/>
      <c r="Z175" s="1174"/>
    </row>
    <row r="176" spans="1:27" ht="28">
      <c r="A176" s="1343"/>
      <c r="B176" s="1196"/>
      <c r="C176" s="1186"/>
      <c r="D176" s="1180"/>
      <c r="E176" s="1186"/>
      <c r="F176" s="1180"/>
      <c r="G176" s="1186"/>
      <c r="I176" s="1186"/>
      <c r="J176" s="1186"/>
      <c r="K176" s="1186"/>
      <c r="L176" s="1180"/>
      <c r="M176" s="1186"/>
      <c r="N176" s="1180"/>
      <c r="O176" s="1186"/>
      <c r="P176" s="1180"/>
      <c r="Q176" s="1186"/>
      <c r="R176" s="1180"/>
      <c r="S176" s="1186"/>
      <c r="T176" s="1180"/>
      <c r="U176" s="1186"/>
      <c r="V176" s="1180"/>
      <c r="W176" s="1186"/>
      <c r="X176" s="1180"/>
      <c r="Y176" s="1186"/>
      <c r="Z176" s="1367"/>
    </row>
    <row r="177" spans="1:27" ht="28">
      <c r="A177" s="1343"/>
      <c r="B177" s="1196"/>
      <c r="C177" s="1186"/>
      <c r="D177" s="1180">
        <v>250</v>
      </c>
      <c r="E177" s="1186"/>
      <c r="F177" s="1180">
        <v>374</v>
      </c>
      <c r="G177" s="1186"/>
      <c r="H177" s="1180">
        <v>430</v>
      </c>
      <c r="I177" s="1186"/>
      <c r="J177" s="1186">
        <v>416</v>
      </c>
      <c r="K177" s="1186"/>
      <c r="L177" s="1180">
        <v>341</v>
      </c>
      <c r="M177" s="1186"/>
      <c r="N177" s="1180">
        <v>305</v>
      </c>
      <c r="O177" s="1186"/>
      <c r="P177" s="1180">
        <v>319</v>
      </c>
      <c r="Q177" s="1186"/>
      <c r="R177" s="1180">
        <v>350</v>
      </c>
      <c r="S177" s="1186"/>
      <c r="T177" s="1180">
        <v>223</v>
      </c>
      <c r="U177" s="1186"/>
      <c r="V177" s="1180">
        <v>394</v>
      </c>
      <c r="W177" s="1186"/>
      <c r="X177" s="1180">
        <v>435</v>
      </c>
      <c r="Y177" s="1186"/>
      <c r="Z177" s="1367">
        <v>403</v>
      </c>
      <c r="AA177" s="1041">
        <f>SUM(D177:Z177)</f>
        <v>4240</v>
      </c>
    </row>
    <row r="178" spans="1:27" ht="17" customHeight="1">
      <c r="A178" s="1343"/>
      <c r="B178" s="1196"/>
      <c r="C178" s="1186"/>
      <c r="D178" s="1180"/>
      <c r="E178" s="1186"/>
      <c r="F178" s="1180"/>
      <c r="G178" s="1186"/>
      <c r="I178" s="1186"/>
      <c r="J178" s="1186"/>
      <c r="K178" s="1186"/>
      <c r="L178" s="1180"/>
      <c r="M178" s="1186"/>
      <c r="N178" s="1180"/>
      <c r="O178" s="1186"/>
      <c r="P178" s="1180"/>
      <c r="Q178" s="1186"/>
      <c r="R178" s="1180"/>
      <c r="S178" s="1186"/>
      <c r="T178" s="1180"/>
      <c r="U178" s="1186"/>
      <c r="V178" s="1180"/>
      <c r="W178" s="1186"/>
      <c r="X178" s="1180"/>
      <c r="Y178" s="1186"/>
      <c r="Z178" s="1367"/>
    </row>
    <row r="179" spans="1:27" ht="55" customHeight="1">
      <c r="A179" s="1343"/>
      <c r="B179" s="1196"/>
      <c r="C179" s="1158"/>
      <c r="D179" s="1180"/>
      <c r="E179" s="1116"/>
      <c r="F179" s="1180"/>
      <c r="G179" s="1116"/>
      <c r="I179" s="1116"/>
      <c r="J179" s="1186"/>
      <c r="K179" s="1116" t="s">
        <v>2042</v>
      </c>
      <c r="L179" s="1180"/>
      <c r="M179" s="1442" t="s">
        <v>1684</v>
      </c>
      <c r="N179" s="1180"/>
      <c r="O179" s="1116"/>
      <c r="P179" s="1180"/>
      <c r="Q179" s="1116"/>
      <c r="R179" s="1180"/>
      <c r="S179" s="1116"/>
      <c r="T179" s="1180"/>
      <c r="U179" s="1117"/>
      <c r="V179" s="1180"/>
      <c r="W179" s="1117"/>
      <c r="X179" s="1180"/>
      <c r="Y179" s="1127" t="s">
        <v>2042</v>
      </c>
      <c r="Z179" s="1368"/>
    </row>
    <row r="180" spans="1:27" ht="18" customHeight="1">
      <c r="A180" s="1343"/>
      <c r="B180" s="1196"/>
      <c r="C180" s="1130"/>
      <c r="D180" s="1180"/>
      <c r="E180" s="1117"/>
      <c r="F180" s="1180"/>
      <c r="G180" s="1117"/>
      <c r="I180" s="1117"/>
      <c r="J180" s="1188"/>
      <c r="K180" s="1117"/>
      <c r="L180" s="1180"/>
      <c r="M180" s="1117"/>
      <c r="N180" s="1180"/>
      <c r="O180" s="1118"/>
      <c r="P180" s="1180"/>
      <c r="Q180" s="1117"/>
      <c r="R180" s="1180"/>
      <c r="S180" s="1117"/>
      <c r="T180" s="1180"/>
      <c r="U180" s="1149"/>
      <c r="V180" s="1179"/>
      <c r="W180" s="1142"/>
      <c r="X180" s="1180"/>
      <c r="Y180" s="1142"/>
      <c r="Z180" s="1174"/>
    </row>
    <row r="181" spans="1:27" ht="28.25" customHeight="1">
      <c r="A181" s="1343"/>
      <c r="B181" s="1196"/>
      <c r="C181" s="1187" t="s">
        <v>114</v>
      </c>
      <c r="D181" s="1298"/>
      <c r="E181" s="1187" t="s">
        <v>118</v>
      </c>
      <c r="F181" s="1298"/>
      <c r="G181" s="1298" t="s">
        <v>234</v>
      </c>
      <c r="I181" s="1187" t="s">
        <v>133</v>
      </c>
      <c r="J181" s="1298"/>
      <c r="K181" s="1298" t="s">
        <v>168</v>
      </c>
      <c r="M181" s="1298" t="s">
        <v>228</v>
      </c>
      <c r="N181" s="1298"/>
      <c r="O181" s="1298" t="s">
        <v>168</v>
      </c>
      <c r="P181" s="1298"/>
      <c r="Q181" s="1298" t="s">
        <v>228</v>
      </c>
      <c r="S181" s="1187" t="s">
        <v>129</v>
      </c>
      <c r="T181" s="1376"/>
      <c r="U181" s="1187" t="s">
        <v>133</v>
      </c>
      <c r="V181" s="1180"/>
      <c r="W181" s="1377" t="s">
        <v>234</v>
      </c>
      <c r="X181" s="1298"/>
      <c r="Y181" s="1377" t="s">
        <v>234</v>
      </c>
      <c r="Z181" s="1814">
        <v>1232</v>
      </c>
    </row>
    <row r="182" spans="1:27" s="1317" customFormat="1" ht="28.25" customHeight="1" thickBot="1">
      <c r="A182" s="1345"/>
      <c r="B182" s="1422"/>
      <c r="C182" s="1339"/>
      <c r="D182" s="1326"/>
      <c r="E182" s="1520" t="s">
        <v>1508</v>
      </c>
      <c r="F182" s="1326"/>
      <c r="G182" s="1520" t="s">
        <v>1508</v>
      </c>
      <c r="H182" s="1716">
        <v>805</v>
      </c>
      <c r="I182" s="1716"/>
      <c r="J182" s="1319"/>
      <c r="K182" s="1520" t="s">
        <v>214</v>
      </c>
      <c r="L182" s="1319"/>
      <c r="M182" s="1319"/>
      <c r="N182" s="1319"/>
      <c r="O182" s="1319"/>
      <c r="P182" s="1319"/>
      <c r="Q182" s="1721">
        <v>1732</v>
      </c>
      <c r="R182" s="1721"/>
      <c r="S182" s="1319"/>
      <c r="T182" s="1318"/>
      <c r="U182" s="1318"/>
      <c r="V182" s="1318"/>
      <c r="W182" s="1318"/>
      <c r="X182" s="1318"/>
      <c r="Y182" s="1438" t="s">
        <v>214</v>
      </c>
      <c r="Z182" s="1815"/>
    </row>
    <row r="183" spans="1:27" ht="1.75" customHeight="1">
      <c r="A183" s="1343"/>
      <c r="B183" s="1196"/>
      <c r="X183" s="1180"/>
      <c r="Y183" s="1180"/>
      <c r="Z183" s="1371"/>
    </row>
    <row r="184" spans="1:27" ht="7.25" customHeight="1">
      <c r="A184" s="1343"/>
      <c r="B184" s="1196"/>
      <c r="C184" s="1303"/>
      <c r="D184" s="1298"/>
      <c r="E184" s="1303"/>
      <c r="F184" s="1298"/>
      <c r="G184" s="1377"/>
      <c r="H184" s="1298"/>
      <c r="I184" s="1303"/>
      <c r="J184" s="1298"/>
      <c r="K184" s="1180"/>
      <c r="L184" s="1180"/>
      <c r="M184" s="1180"/>
      <c r="N184" s="1180"/>
      <c r="O184" s="1180"/>
      <c r="P184" s="1180"/>
      <c r="Q184" s="1180"/>
      <c r="R184" s="1180"/>
      <c r="S184" s="1180"/>
      <c r="T184" s="1180"/>
      <c r="U184" s="1180"/>
      <c r="V184" s="1180"/>
      <c r="W184" s="1180"/>
      <c r="X184" s="1180"/>
      <c r="Y184" s="1180"/>
      <c r="Z184" s="1174"/>
    </row>
    <row r="185" spans="1:27" ht="28">
      <c r="A185" s="1343"/>
      <c r="B185" s="1196"/>
      <c r="C185" s="1180" t="s">
        <v>687</v>
      </c>
      <c r="D185" s="1180"/>
      <c r="E185" s="1180" t="s">
        <v>688</v>
      </c>
      <c r="F185" s="1180"/>
      <c r="G185" s="1180" t="s">
        <v>1261</v>
      </c>
      <c r="H185" s="1180"/>
      <c r="I185" s="1180" t="s">
        <v>296</v>
      </c>
      <c r="J185" s="1180"/>
      <c r="K185" s="1180" t="s">
        <v>258</v>
      </c>
      <c r="L185" s="1180"/>
      <c r="M185" s="1180" t="s">
        <v>259</v>
      </c>
      <c r="N185" s="1180"/>
      <c r="O185" s="1180" t="s">
        <v>297</v>
      </c>
      <c r="P185" s="1180"/>
      <c r="Q185" s="1180" t="s">
        <v>298</v>
      </c>
      <c r="R185" s="1180"/>
      <c r="S185" s="1180" t="s">
        <v>299</v>
      </c>
      <c r="T185" s="1180"/>
      <c r="U185" s="1180" t="s">
        <v>300</v>
      </c>
      <c r="V185" s="1180"/>
      <c r="W185" s="1180" t="s">
        <v>301</v>
      </c>
      <c r="X185" s="1180"/>
      <c r="Y185" s="1180" t="s">
        <v>302</v>
      </c>
      <c r="Z185" s="1174"/>
    </row>
    <row r="186" spans="1:27" ht="28">
      <c r="A186" s="1343"/>
      <c r="B186" s="1196"/>
      <c r="C186" s="1180"/>
      <c r="D186" s="1180"/>
      <c r="E186" s="1180"/>
      <c r="F186" s="1180"/>
      <c r="G186" s="1180"/>
      <c r="H186" s="1379" t="s">
        <v>1793</v>
      </c>
      <c r="I186" s="1180"/>
      <c r="J186" s="1180"/>
      <c r="K186" s="1180"/>
      <c r="L186" s="1180"/>
      <c r="M186" s="1180"/>
      <c r="N186" s="1180"/>
      <c r="O186" s="1180"/>
      <c r="P186" s="1180"/>
      <c r="Q186" s="1180"/>
      <c r="R186" s="1180"/>
      <c r="S186" s="1180"/>
      <c r="T186" s="1180"/>
      <c r="U186" s="1180"/>
      <c r="V186" s="1506" t="s">
        <v>1807</v>
      </c>
      <c r="W186" s="1180"/>
      <c r="X186" s="1180"/>
      <c r="Y186" s="1180"/>
      <c r="Z186" s="1174"/>
    </row>
    <row r="187" spans="1:27" ht="28">
      <c r="A187" s="1343"/>
      <c r="B187" s="1196"/>
      <c r="C187" s="1186"/>
      <c r="D187" s="1180"/>
      <c r="E187" s="1186"/>
      <c r="F187" s="1180"/>
      <c r="G187" s="1186"/>
      <c r="H187" s="1180"/>
      <c r="I187" s="1186"/>
      <c r="J187" s="1186"/>
      <c r="K187" s="1186"/>
      <c r="L187" s="1180"/>
      <c r="M187" s="1186"/>
      <c r="N187" s="1180"/>
      <c r="O187" s="1186"/>
      <c r="P187" s="1180"/>
      <c r="Q187" s="1186"/>
      <c r="R187" s="1180"/>
      <c r="S187" s="1186"/>
      <c r="T187" s="1180"/>
      <c r="U187" s="1186"/>
      <c r="V187" s="1180"/>
      <c r="W187" s="1186"/>
      <c r="X187" s="1180"/>
      <c r="Y187" s="1186"/>
      <c r="Z187" s="1367"/>
    </row>
    <row r="188" spans="1:27" ht="28">
      <c r="A188" s="1343"/>
      <c r="B188" s="1196"/>
      <c r="C188" s="1186"/>
      <c r="D188" s="1180">
        <v>423</v>
      </c>
      <c r="E188" s="1186"/>
      <c r="F188" s="1180">
        <v>353</v>
      </c>
      <c r="G188" s="1186"/>
      <c r="H188" s="1180">
        <v>275</v>
      </c>
      <c r="I188" s="1186"/>
      <c r="J188" s="1186">
        <v>465</v>
      </c>
      <c r="K188" s="1186"/>
      <c r="L188" s="1180">
        <v>374</v>
      </c>
      <c r="M188" s="1186"/>
      <c r="N188" s="1180">
        <v>417</v>
      </c>
      <c r="O188" s="1186"/>
      <c r="P188" s="1180">
        <v>381</v>
      </c>
      <c r="Q188" s="1186"/>
      <c r="R188" s="1180">
        <v>392</v>
      </c>
      <c r="S188" s="1186"/>
      <c r="T188" s="1180">
        <v>375</v>
      </c>
      <c r="U188" s="1186"/>
      <c r="V188" s="1180">
        <v>249</v>
      </c>
      <c r="W188" s="1186"/>
      <c r="X188" s="1180">
        <v>384</v>
      </c>
      <c r="Y188" s="1186"/>
      <c r="Z188" s="1367">
        <v>331</v>
      </c>
      <c r="AA188" s="1041">
        <f>SUM(D188:Z188)</f>
        <v>4419</v>
      </c>
    </row>
    <row r="189" spans="1:27" ht="14.5" customHeight="1">
      <c r="A189" s="1343"/>
      <c r="B189" s="1196"/>
      <c r="C189" s="1186"/>
      <c r="D189" s="1180"/>
      <c r="E189" s="1186"/>
      <c r="F189" s="1180"/>
      <c r="G189" s="1186"/>
      <c r="H189" s="1180"/>
      <c r="I189" s="1186"/>
      <c r="J189" s="1186"/>
      <c r="K189" s="1186"/>
      <c r="L189" s="1180"/>
      <c r="M189" s="1186"/>
      <c r="N189" s="1180"/>
      <c r="O189" s="1186"/>
      <c r="P189" s="1180"/>
      <c r="Q189" s="1186"/>
      <c r="R189" s="1180"/>
      <c r="S189" s="1186"/>
      <c r="T189" s="1180"/>
      <c r="U189" s="1186"/>
      <c r="V189" s="1180"/>
      <c r="W189" s="1186"/>
      <c r="X189" s="1180"/>
      <c r="Y189" s="1186"/>
      <c r="Z189" s="1367"/>
    </row>
    <row r="190" spans="1:27" ht="55" customHeight="1">
      <c r="A190" s="1343"/>
      <c r="B190" s="1196"/>
      <c r="C190" s="1418"/>
      <c r="D190" s="1180"/>
      <c r="E190" s="1117"/>
      <c r="F190" s="1180"/>
      <c r="G190" s="1117"/>
      <c r="H190" s="1180"/>
      <c r="I190" s="1117"/>
      <c r="J190" s="1188"/>
      <c r="K190" s="1117"/>
      <c r="L190" s="1180"/>
      <c r="M190" s="1119"/>
      <c r="N190" s="1180"/>
      <c r="O190" s="1120"/>
      <c r="P190" s="1180"/>
      <c r="Q190" s="1117"/>
      <c r="R190" s="1180"/>
      <c r="S190" s="1117"/>
      <c r="T190" s="1180"/>
      <c r="U190" s="1117"/>
      <c r="V190" s="1180"/>
      <c r="W190" s="1117"/>
      <c r="X190" s="1180"/>
      <c r="Y190" s="1117"/>
      <c r="Z190" s="1368"/>
    </row>
    <row r="191" spans="1:27" ht="13.25" customHeight="1">
      <c r="A191" s="1343"/>
      <c r="B191" s="1196"/>
      <c r="C191" s="1159"/>
      <c r="D191" s="1180"/>
      <c r="E191" s="1142"/>
      <c r="F191" s="1180"/>
      <c r="G191" s="1142"/>
      <c r="H191" s="1180"/>
      <c r="I191" s="1142"/>
      <c r="J191" s="1180"/>
      <c r="K191" s="1142"/>
      <c r="L191" s="1180"/>
      <c r="M191" s="1142"/>
      <c r="N191" s="1180"/>
      <c r="O191" s="1142"/>
      <c r="P191" s="1180"/>
      <c r="Q191" s="1142"/>
      <c r="R191" s="1180"/>
      <c r="S191" s="1142"/>
      <c r="T191" s="1180"/>
      <c r="U191" s="1117"/>
      <c r="V191" s="1179"/>
      <c r="W191" s="1117"/>
      <c r="X191" s="1179"/>
      <c r="Y191" s="1117"/>
      <c r="Z191" s="1368"/>
    </row>
    <row r="192" spans="1:27" ht="28.25" customHeight="1">
      <c r="A192" s="1343"/>
      <c r="B192" s="1196"/>
      <c r="C192" s="1187" t="s">
        <v>129</v>
      </c>
      <c r="D192" s="1298"/>
      <c r="E192" s="1187" t="s">
        <v>129</v>
      </c>
      <c r="F192" s="1298"/>
      <c r="G192" s="1187" t="s">
        <v>133</v>
      </c>
      <c r="H192" s="1298"/>
      <c r="I192" s="1187" t="s">
        <v>103</v>
      </c>
      <c r="J192" s="1298"/>
      <c r="K192" s="1377" t="s">
        <v>171</v>
      </c>
      <c r="L192" s="1298"/>
      <c r="M192" s="1377" t="s">
        <v>168</v>
      </c>
      <c r="N192" s="1298"/>
      <c r="O192" s="1377" t="s">
        <v>171</v>
      </c>
      <c r="Q192" s="1187" t="s">
        <v>174</v>
      </c>
      <c r="R192" s="1298"/>
      <c r="S192" s="1377" t="s">
        <v>228</v>
      </c>
      <c r="U192" s="1382" t="s">
        <v>111</v>
      </c>
      <c r="V192" s="1179"/>
      <c r="W192" s="1382" t="s">
        <v>101</v>
      </c>
      <c r="X192" s="1179"/>
      <c r="Y192" s="1380" t="s">
        <v>171</v>
      </c>
      <c r="Z192" s="1381"/>
    </row>
    <row r="193" spans="1:27" s="1317" customFormat="1" ht="29.4" customHeight="1" thickBot="1">
      <c r="A193" s="1345"/>
      <c r="B193" s="1422"/>
      <c r="C193" s="1318"/>
      <c r="D193" s="1318"/>
      <c r="E193" s="1318"/>
      <c r="F193" s="1318"/>
      <c r="G193" s="1519" t="s">
        <v>1508</v>
      </c>
      <c r="H193" s="1319"/>
      <c r="I193" s="1319"/>
      <c r="J193" s="1319"/>
      <c r="K193" s="1319"/>
      <c r="L193" s="1319"/>
      <c r="M193" s="1324"/>
      <c r="N193" s="1324"/>
      <c r="O193" s="1723">
        <v>1637</v>
      </c>
      <c r="P193" s="1723"/>
      <c r="Q193" s="1325"/>
      <c r="R193" s="1326"/>
      <c r="S193" s="1519" t="s">
        <v>440</v>
      </c>
      <c r="T193" s="1714">
        <v>766</v>
      </c>
      <c r="U193" s="1714"/>
      <c r="V193" s="1318"/>
      <c r="W193" s="1318"/>
      <c r="X193" s="1318"/>
      <c r="Y193" s="1318"/>
      <c r="Z193" s="1378"/>
    </row>
    <row r="194" spans="1:27" ht="7.25" customHeight="1">
      <c r="A194" s="1343"/>
      <c r="B194" s="1196"/>
      <c r="C194" s="1133"/>
      <c r="D194" s="1133"/>
      <c r="E194" s="1133"/>
      <c r="F194" s="1133"/>
      <c r="G194" s="1133"/>
      <c r="H194" s="1133"/>
      <c r="I194" s="1133"/>
      <c r="J194" s="1133"/>
      <c r="K194" s="1133"/>
      <c r="L194" s="1133"/>
      <c r="M194" s="1133"/>
      <c r="N194" s="1133"/>
      <c r="O194" s="1133"/>
      <c r="P194" s="1133"/>
      <c r="Q194" s="1133"/>
      <c r="R194" s="1133"/>
      <c r="S194" s="1133"/>
      <c r="T194" s="1133"/>
      <c r="U194" s="1133"/>
      <c r="V194" s="1133"/>
      <c r="W194" s="1133"/>
      <c r="X194" s="1133"/>
      <c r="Y194" s="1133"/>
      <c r="Z194" s="1371"/>
    </row>
    <row r="195" spans="1:27" ht="28">
      <c r="A195" s="1343"/>
      <c r="B195" s="1196"/>
      <c r="C195" s="1180" t="s">
        <v>306</v>
      </c>
      <c r="D195" s="1180"/>
      <c r="E195" s="1180" t="s">
        <v>307</v>
      </c>
      <c r="F195" s="1180"/>
      <c r="G195" s="1180" t="s">
        <v>308</v>
      </c>
      <c r="H195" s="1180"/>
      <c r="I195" s="1180" t="s">
        <v>309</v>
      </c>
      <c r="J195" s="1180"/>
      <c r="K195" s="1180" t="s">
        <v>310</v>
      </c>
      <c r="L195" s="1180"/>
      <c r="M195" s="1180" t="s">
        <v>311</v>
      </c>
      <c r="N195" s="1180"/>
      <c r="O195" s="1180" t="s">
        <v>312</v>
      </c>
      <c r="P195" s="1180"/>
      <c r="Q195" s="1180" t="s">
        <v>313</v>
      </c>
      <c r="R195" s="1180"/>
      <c r="S195" s="1180" t="s">
        <v>314</v>
      </c>
      <c r="T195" s="1180"/>
      <c r="U195" s="1180" t="s">
        <v>315</v>
      </c>
      <c r="V195" s="1180"/>
      <c r="W195" s="1180" t="s">
        <v>319</v>
      </c>
      <c r="X195" s="1180"/>
      <c r="Y195" s="1180" t="s">
        <v>320</v>
      </c>
      <c r="Z195" s="1174"/>
    </row>
    <row r="196" spans="1:27" ht="28">
      <c r="A196" s="1343"/>
      <c r="B196" s="1196"/>
      <c r="C196" s="1180"/>
      <c r="D196" s="1180"/>
      <c r="E196" s="1180"/>
      <c r="F196" s="1180"/>
      <c r="G196" s="1180"/>
      <c r="H196" s="1180"/>
      <c r="I196" s="1180"/>
      <c r="J196" s="1180"/>
      <c r="K196" s="1180"/>
      <c r="L196" s="1180"/>
      <c r="M196" s="1180"/>
      <c r="N196" s="1180"/>
      <c r="O196" s="1180"/>
      <c r="P196" s="1180"/>
      <c r="Q196" s="1180"/>
      <c r="R196" s="1180"/>
      <c r="S196" s="1180"/>
      <c r="T196" s="1180"/>
      <c r="U196" s="1180"/>
      <c r="V196" s="1180"/>
      <c r="W196" s="1180"/>
      <c r="X196" s="1359" t="s">
        <v>1790</v>
      </c>
      <c r="Y196" s="1180"/>
      <c r="Z196" s="1174"/>
    </row>
    <row r="197" spans="1:27" ht="21" customHeight="1">
      <c r="A197" s="1343"/>
      <c r="B197" s="1196"/>
      <c r="C197" s="1186"/>
      <c r="D197" s="1180"/>
      <c r="E197" s="1186"/>
      <c r="F197" s="1180"/>
      <c r="G197" s="1186"/>
      <c r="H197" s="1180"/>
      <c r="I197" s="1186"/>
      <c r="J197" s="1186"/>
      <c r="K197" s="1186"/>
      <c r="L197" s="1180"/>
      <c r="M197" s="1186"/>
      <c r="N197" s="1180"/>
      <c r="O197" s="1186"/>
      <c r="P197" s="1180"/>
      <c r="Q197" s="1186"/>
      <c r="R197" s="1180"/>
      <c r="S197" s="1186"/>
      <c r="T197" s="1180"/>
      <c r="U197" s="1186"/>
      <c r="V197" s="1180"/>
      <c r="W197" s="1186"/>
      <c r="X197" s="1180"/>
      <c r="Y197" s="1186"/>
      <c r="Z197" s="1367"/>
    </row>
    <row r="198" spans="1:27" ht="21" customHeight="1">
      <c r="A198" s="1343"/>
      <c r="B198" s="1196"/>
      <c r="C198" s="1186"/>
      <c r="D198" s="1180">
        <v>285</v>
      </c>
      <c r="E198" s="1186"/>
      <c r="F198" s="1180">
        <v>355</v>
      </c>
      <c r="G198" s="1186"/>
      <c r="H198" s="1180">
        <v>421</v>
      </c>
      <c r="I198" s="1186"/>
      <c r="J198" s="1186">
        <v>341</v>
      </c>
      <c r="K198" s="1186"/>
      <c r="L198" s="1180">
        <v>337</v>
      </c>
      <c r="M198" s="1186"/>
      <c r="N198" s="1180">
        <v>376</v>
      </c>
      <c r="O198" s="1186"/>
      <c r="P198" s="1180">
        <v>308</v>
      </c>
      <c r="Q198" s="1186"/>
      <c r="R198" s="1180">
        <v>445</v>
      </c>
      <c r="S198" s="1186"/>
      <c r="T198" s="1180">
        <v>392</v>
      </c>
      <c r="U198" s="1186"/>
      <c r="V198" s="1180">
        <v>408</v>
      </c>
      <c r="W198" s="1186"/>
      <c r="X198" s="1397">
        <v>206</v>
      </c>
      <c r="Y198" s="1186"/>
      <c r="Z198" s="1367">
        <v>417</v>
      </c>
      <c r="AA198" s="1041">
        <f>SUM(D198:Z198)</f>
        <v>4291</v>
      </c>
    </row>
    <row r="199" spans="1:27" ht="14.5" customHeight="1">
      <c r="A199" s="1343"/>
      <c r="B199" s="1196"/>
      <c r="C199" s="1186"/>
      <c r="D199" s="1180"/>
      <c r="E199" s="1186"/>
      <c r="F199" s="1180"/>
      <c r="G199" s="1186"/>
      <c r="H199" s="1180"/>
      <c r="I199" s="1186"/>
      <c r="J199" s="1186"/>
      <c r="K199" s="1186"/>
      <c r="L199" s="1180"/>
      <c r="M199" s="1186"/>
      <c r="N199" s="1180"/>
      <c r="O199" s="1186"/>
      <c r="P199" s="1180"/>
      <c r="Q199" s="1186"/>
      <c r="R199" s="1180"/>
      <c r="S199" s="1186"/>
      <c r="T199" s="1180"/>
      <c r="U199" s="1186"/>
      <c r="V199" s="1180"/>
      <c r="W199" s="1186"/>
      <c r="X199" s="1180"/>
      <c r="Y199" s="1186"/>
      <c r="Z199" s="1367"/>
    </row>
    <row r="200" spans="1:27" ht="55" customHeight="1">
      <c r="A200" s="1343"/>
      <c r="B200" s="1196"/>
      <c r="C200" s="1130"/>
      <c r="D200" s="1180"/>
      <c r="E200" s="1117"/>
      <c r="F200" s="1180"/>
      <c r="G200" s="1117"/>
      <c r="H200" s="1180"/>
      <c r="I200" s="1117"/>
      <c r="J200" s="1188"/>
      <c r="K200" s="1119"/>
      <c r="L200" s="1180"/>
      <c r="M200" s="1119"/>
      <c r="N200" s="1180"/>
      <c r="O200" s="1118"/>
      <c r="P200" s="1180"/>
      <c r="Q200" s="1119"/>
      <c r="R200" s="1180"/>
      <c r="S200" s="1119"/>
      <c r="T200" s="1180"/>
      <c r="U200" s="1119"/>
      <c r="V200" s="1180"/>
      <c r="W200" s="1119"/>
      <c r="X200" s="1180"/>
      <c r="Y200" s="1119"/>
      <c r="Z200" s="1368"/>
    </row>
    <row r="201" spans="1:27" s="1042" customFormat="1" ht="17.399999999999999" customHeight="1">
      <c r="A201" s="1344"/>
      <c r="B201" s="1197"/>
      <c r="C201" s="1130"/>
      <c r="D201" s="1179"/>
      <c r="E201" s="1117"/>
      <c r="F201" s="1179"/>
      <c r="G201" s="1117"/>
      <c r="H201" s="1179"/>
      <c r="I201" s="1117"/>
      <c r="J201" s="1188"/>
      <c r="K201" s="1121"/>
      <c r="L201" s="1179"/>
      <c r="M201" s="1121"/>
      <c r="N201" s="1179"/>
      <c r="O201" s="1118"/>
      <c r="P201" s="1179"/>
      <c r="Q201" s="1121"/>
      <c r="R201" s="1179"/>
      <c r="S201" s="1121"/>
      <c r="T201" s="1179"/>
      <c r="U201" s="1142"/>
      <c r="V201" s="1180"/>
      <c r="W201" s="1142"/>
      <c r="X201" s="1180"/>
      <c r="Y201" s="1142"/>
      <c r="Z201" s="1174"/>
    </row>
    <row r="202" spans="1:27" s="1042" customFormat="1" ht="34.25" customHeight="1">
      <c r="A202" s="1344"/>
      <c r="B202" s="1197"/>
      <c r="C202" s="1188" t="s">
        <v>228</v>
      </c>
      <c r="D202" s="1179"/>
      <c r="E202" s="1188" t="s">
        <v>171</v>
      </c>
      <c r="F202" s="1709">
        <v>1355</v>
      </c>
      <c r="G202" s="1382" t="s">
        <v>103</v>
      </c>
      <c r="H202" s="1179"/>
      <c r="I202" s="1382" t="s">
        <v>118</v>
      </c>
      <c r="J202" s="1380"/>
      <c r="K202" s="1518" t="s">
        <v>118</v>
      </c>
      <c r="L202" s="1179"/>
      <c r="M202" s="1383" t="s">
        <v>168</v>
      </c>
      <c r="N202" s="1179"/>
      <c r="O202" s="1382" t="s">
        <v>118</v>
      </c>
      <c r="P202" s="1179"/>
      <c r="Q202" s="1383" t="s">
        <v>228</v>
      </c>
      <c r="R202" s="1179"/>
      <c r="S202" s="1383" t="s">
        <v>228</v>
      </c>
      <c r="T202" s="1709">
        <v>1145</v>
      </c>
      <c r="U202" s="1187" t="s">
        <v>118</v>
      </c>
      <c r="V202" s="1298"/>
      <c r="W202" s="1187" t="s">
        <v>118</v>
      </c>
      <c r="X202" s="1298"/>
      <c r="Y202" s="1187" t="s">
        <v>109</v>
      </c>
      <c r="Z202" s="1176"/>
    </row>
    <row r="203" spans="1:27" s="1429" customFormat="1" ht="30" customHeight="1" thickBot="1">
      <c r="A203" s="1424"/>
      <c r="B203" s="1425"/>
      <c r="C203" s="1426"/>
      <c r="D203" s="1427"/>
      <c r="E203" s="1519" t="s">
        <v>440</v>
      </c>
      <c r="F203" s="1710"/>
      <c r="G203" s="1519" t="s">
        <v>1508</v>
      </c>
      <c r="H203" s="1525"/>
      <c r="I203" s="1519" t="s">
        <v>2034</v>
      </c>
      <c r="J203" s="1524"/>
      <c r="K203" s="1313"/>
      <c r="L203" s="1313"/>
      <c r="M203" s="1717">
        <v>713</v>
      </c>
      <c r="N203" s="1717"/>
      <c r="O203" s="1313"/>
      <c r="P203" s="1313"/>
      <c r="Q203" s="1313"/>
      <c r="R203" s="1711" t="s">
        <v>2055</v>
      </c>
      <c r="S203" s="1711"/>
      <c r="T203" s="1710"/>
      <c r="U203" s="1776" t="s">
        <v>2056</v>
      </c>
      <c r="V203" s="1776"/>
      <c r="W203" s="1313"/>
      <c r="X203" s="1313"/>
      <c r="Y203" s="1313"/>
      <c r="Z203" s="1428"/>
    </row>
    <row r="204" spans="1:27" ht="18.5" customHeight="1">
      <c r="A204" s="1343"/>
      <c r="B204" s="1196"/>
      <c r="C204" s="1180"/>
      <c r="D204" s="1180"/>
      <c r="E204" s="1180"/>
      <c r="F204" s="1180"/>
      <c r="G204" s="1180"/>
      <c r="H204" s="1180"/>
      <c r="I204" s="1180"/>
      <c r="J204" s="1180"/>
      <c r="K204" s="1180"/>
      <c r="L204" s="1180"/>
      <c r="M204" s="1180"/>
      <c r="N204" s="1180"/>
      <c r="O204" s="1180"/>
      <c r="P204" s="1180"/>
      <c r="Q204" s="1180"/>
      <c r="R204" s="1180"/>
      <c r="S204" s="1180"/>
      <c r="T204" s="1180"/>
      <c r="U204" s="1180"/>
      <c r="V204" s="1180"/>
      <c r="W204" s="1180"/>
      <c r="X204" s="1180"/>
      <c r="Y204" s="1180"/>
      <c r="Z204" s="1174"/>
    </row>
    <row r="205" spans="1:27" ht="21" customHeight="1">
      <c r="A205" s="1343"/>
      <c r="B205" s="1196"/>
      <c r="C205" s="1180" t="s">
        <v>321</v>
      </c>
      <c r="D205" s="1180"/>
      <c r="E205" s="1180" t="s">
        <v>322</v>
      </c>
      <c r="F205" s="1180"/>
      <c r="G205" s="1180" t="s">
        <v>323</v>
      </c>
      <c r="H205" s="1180"/>
      <c r="I205" s="1180" t="s">
        <v>324</v>
      </c>
      <c r="J205" s="1180"/>
      <c r="K205" s="1180" t="s">
        <v>325</v>
      </c>
      <c r="L205" s="1180"/>
      <c r="M205" s="1180" t="s">
        <v>326</v>
      </c>
      <c r="N205" s="1180"/>
      <c r="O205" s="1180" t="s">
        <v>267</v>
      </c>
      <c r="P205" s="1180"/>
      <c r="Q205" s="1180" t="s">
        <v>327</v>
      </c>
      <c r="R205" s="1180"/>
      <c r="S205" s="1180" t="s">
        <v>332</v>
      </c>
      <c r="T205" s="1180"/>
      <c r="U205" s="1180" t="s">
        <v>333</v>
      </c>
      <c r="V205" s="1180"/>
      <c r="W205" s="1180" t="s">
        <v>334</v>
      </c>
      <c r="X205" s="1180"/>
      <c r="Y205" s="1180" t="s">
        <v>268</v>
      </c>
      <c r="Z205" s="1174"/>
    </row>
    <row r="206" spans="1:27" ht="19.5" customHeight="1">
      <c r="A206" s="1343"/>
      <c r="B206" s="1196"/>
      <c r="C206" s="1180"/>
      <c r="D206" s="1180"/>
      <c r="E206" s="1180"/>
      <c r="F206" s="1180"/>
      <c r="G206" s="1180"/>
      <c r="H206" s="1180"/>
      <c r="I206" s="1180"/>
      <c r="J206" s="1180"/>
      <c r="K206" s="1180"/>
      <c r="L206" s="1180"/>
      <c r="M206" s="1180"/>
      <c r="N206" s="1180"/>
      <c r="O206" s="1180"/>
      <c r="P206" s="1180"/>
      <c r="Q206" s="1180"/>
      <c r="R206" s="1180"/>
      <c r="S206" s="1180"/>
      <c r="T206" s="1180"/>
      <c r="U206" s="1180"/>
      <c r="V206" s="1180"/>
      <c r="W206" s="1180"/>
      <c r="X206" s="1180"/>
      <c r="Y206" s="1180"/>
      <c r="Z206" s="1174"/>
    </row>
    <row r="207" spans="1:27" ht="28">
      <c r="A207" s="1343"/>
      <c r="B207" s="1196"/>
      <c r="C207" s="1186"/>
      <c r="D207" s="1180"/>
      <c r="E207" s="1186"/>
      <c r="F207" s="1180"/>
      <c r="G207" s="1186"/>
      <c r="H207" s="1180"/>
      <c r="I207" s="1186"/>
      <c r="J207" s="1186"/>
      <c r="K207" s="1186"/>
      <c r="L207" s="1180"/>
      <c r="M207" s="1186"/>
      <c r="N207" s="1180"/>
      <c r="O207" s="1186"/>
      <c r="P207" s="1180"/>
      <c r="Q207" s="1186"/>
      <c r="R207" s="1180"/>
      <c r="S207" s="1186"/>
      <c r="T207" s="1180"/>
      <c r="U207" s="1186"/>
      <c r="V207" s="1180"/>
      <c r="W207" s="1186"/>
      <c r="X207" s="1180"/>
      <c r="Y207" s="1186"/>
      <c r="Z207" s="1367"/>
    </row>
    <row r="208" spans="1:27" ht="28">
      <c r="A208" s="1343"/>
      <c r="B208" s="1196"/>
      <c r="C208" s="1186"/>
      <c r="D208" s="1180">
        <v>305</v>
      </c>
      <c r="E208" s="1186"/>
      <c r="F208" s="1180">
        <v>396</v>
      </c>
      <c r="G208" s="1186"/>
      <c r="H208" s="1180">
        <v>431</v>
      </c>
      <c r="I208" s="1186"/>
      <c r="J208" s="1186">
        <v>403</v>
      </c>
      <c r="K208" s="1186"/>
      <c r="L208" s="1180">
        <v>420</v>
      </c>
      <c r="M208" s="1186"/>
      <c r="N208" s="1180">
        <v>446</v>
      </c>
      <c r="O208" s="1186"/>
      <c r="P208" s="1180">
        <v>298</v>
      </c>
      <c r="Q208" s="1186"/>
      <c r="R208" s="1180">
        <v>280</v>
      </c>
      <c r="S208" s="1186"/>
      <c r="T208" s="1180">
        <v>273</v>
      </c>
      <c r="U208" s="1186"/>
      <c r="V208" s="1180">
        <v>348</v>
      </c>
      <c r="W208" s="1186"/>
      <c r="X208" s="1180">
        <v>379</v>
      </c>
      <c r="Y208" s="1186"/>
      <c r="Z208" s="1367">
        <v>399</v>
      </c>
      <c r="AA208" s="1041">
        <f>SUM(D208:Z208)</f>
        <v>4378</v>
      </c>
    </row>
    <row r="209" spans="1:27" ht="17" customHeight="1">
      <c r="A209" s="1343"/>
      <c r="B209" s="1196"/>
      <c r="C209" s="1186"/>
      <c r="D209" s="1180"/>
      <c r="E209" s="1186"/>
      <c r="F209" s="1180"/>
      <c r="G209" s="1186"/>
      <c r="H209" s="1180"/>
      <c r="I209" s="1186"/>
      <c r="J209" s="1186"/>
      <c r="K209" s="1186"/>
      <c r="L209" s="1180"/>
      <c r="M209" s="1186"/>
      <c r="N209" s="1180"/>
      <c r="O209" s="1186"/>
      <c r="P209" s="1180"/>
      <c r="Q209" s="1186"/>
      <c r="R209" s="1180"/>
      <c r="S209" s="1186"/>
      <c r="T209" s="1180"/>
      <c r="U209" s="1186"/>
      <c r="V209" s="1180"/>
      <c r="W209" s="1186"/>
      <c r="X209" s="1180"/>
      <c r="Y209" s="1186"/>
      <c r="Z209" s="1367"/>
    </row>
    <row r="210" spans="1:27" ht="55" customHeight="1">
      <c r="A210" s="1343"/>
      <c r="B210" s="1196"/>
      <c r="C210" s="1130"/>
      <c r="D210" s="1180"/>
      <c r="E210" s="1117"/>
      <c r="F210" s="1180"/>
      <c r="G210" s="1117"/>
      <c r="H210" s="1180"/>
      <c r="I210" s="1181"/>
      <c r="J210" s="1188"/>
      <c r="K210" s="1117"/>
      <c r="L210" s="1180"/>
      <c r="M210" s="1117"/>
      <c r="N210" s="1180"/>
      <c r="O210" s="1118"/>
      <c r="P210" s="1180"/>
      <c r="Q210" s="1117"/>
      <c r="R210" s="1180"/>
      <c r="S210" s="1117"/>
      <c r="T210" s="1180"/>
      <c r="U210" s="1117"/>
      <c r="V210" s="1180"/>
      <c r="W210" s="1117"/>
      <c r="X210" s="1180"/>
      <c r="Y210" s="1119"/>
      <c r="Z210" s="1368"/>
    </row>
    <row r="211" spans="1:27" ht="16.25" customHeight="1">
      <c r="A211" s="1343"/>
      <c r="B211" s="1196"/>
      <c r="C211" s="1159"/>
      <c r="D211" s="1180"/>
      <c r="E211" s="1142"/>
      <c r="F211" s="1180"/>
      <c r="G211" s="1142"/>
      <c r="H211" s="1180"/>
      <c r="I211" s="1142"/>
      <c r="J211" s="1180"/>
      <c r="K211" s="1142"/>
      <c r="L211" s="1180"/>
      <c r="M211" s="1142"/>
      <c r="N211" s="1180"/>
      <c r="O211" s="1142"/>
      <c r="P211" s="1180"/>
      <c r="Q211" s="1142"/>
      <c r="R211" s="1180"/>
      <c r="S211" s="1142"/>
      <c r="T211" s="1180"/>
      <c r="U211" s="1117"/>
      <c r="V211" s="1179"/>
      <c r="W211" s="1117"/>
      <c r="X211" s="1179"/>
      <c r="Y211" s="1121"/>
      <c r="Z211" s="1368"/>
    </row>
    <row r="212" spans="1:27" ht="28.25" customHeight="1">
      <c r="A212" s="1343"/>
      <c r="B212" s="1196"/>
      <c r="C212" s="1340" t="s">
        <v>168</v>
      </c>
      <c r="E212" s="1187" t="s">
        <v>111</v>
      </c>
      <c r="F212" s="1180"/>
      <c r="G212" s="1377" t="s">
        <v>234</v>
      </c>
      <c r="H212" s="1298"/>
      <c r="I212" s="1377" t="s">
        <v>171</v>
      </c>
      <c r="J212" s="1298"/>
      <c r="K212" s="1377" t="s">
        <v>234</v>
      </c>
      <c r="M212" s="1187" t="s">
        <v>101</v>
      </c>
      <c r="N212" s="1298"/>
      <c r="O212" s="1377" t="s">
        <v>234</v>
      </c>
      <c r="P212" s="1536">
        <v>744</v>
      </c>
      <c r="Q212" s="1187" t="s">
        <v>105</v>
      </c>
      <c r="R212" s="1298"/>
      <c r="S212" s="1377" t="s">
        <v>168</v>
      </c>
      <c r="T212" s="1180"/>
      <c r="U212" s="1377" t="s">
        <v>168</v>
      </c>
      <c r="V212" s="1298"/>
      <c r="W212" s="1377" t="s">
        <v>234</v>
      </c>
      <c r="X212" s="1298"/>
      <c r="Y212" s="1377" t="s">
        <v>228</v>
      </c>
      <c r="Z212" s="1176"/>
    </row>
    <row r="213" spans="1:27" ht="32.4" customHeight="1">
      <c r="A213" s="1343"/>
      <c r="B213" s="1196"/>
      <c r="C213" s="1187" t="s">
        <v>352</v>
      </c>
      <c r="D213" s="1722">
        <v>722</v>
      </c>
      <c r="E213" s="1722"/>
      <c r="F213" s="1180"/>
      <c r="G213" s="1187" t="s">
        <v>1508</v>
      </c>
      <c r="H213" s="1298"/>
      <c r="K213" s="1721">
        <v>1650</v>
      </c>
      <c r="L213" s="1721"/>
      <c r="M213" s="1377"/>
      <c r="N213" s="1712" t="s">
        <v>2050</v>
      </c>
      <c r="O213" s="1712"/>
      <c r="P213" s="1712"/>
      <c r="Q213" s="1377"/>
      <c r="R213" s="1764" t="s">
        <v>2050</v>
      </c>
      <c r="S213" s="1764"/>
      <c r="T213" s="1764"/>
      <c r="U213" s="1180"/>
      <c r="V213" s="1712" t="s">
        <v>2050</v>
      </c>
      <c r="W213" s="1712"/>
      <c r="X213" s="1712"/>
      <c r="Y213" s="1712"/>
      <c r="Z213" s="1174"/>
    </row>
    <row r="214" spans="1:27" s="1042" customFormat="1" ht="5.4" customHeight="1" thickBot="1">
      <c r="A214" s="1344"/>
      <c r="B214" s="1197"/>
      <c r="C214" s="1136"/>
      <c r="D214" s="1136"/>
      <c r="E214" s="1136"/>
      <c r="F214" s="1136"/>
      <c r="G214" s="1136"/>
      <c r="H214" s="1136"/>
      <c r="I214" s="1136"/>
      <c r="J214" s="1136"/>
      <c r="K214" s="1135"/>
      <c r="L214" s="1136"/>
      <c r="M214" s="1143"/>
      <c r="N214" s="1143"/>
      <c r="O214" s="1136"/>
      <c r="P214" s="1136"/>
      <c r="Q214" s="1136"/>
      <c r="R214" s="1136"/>
      <c r="S214" s="1135"/>
      <c r="T214" s="1136"/>
      <c r="U214" s="1136"/>
      <c r="V214" s="1136"/>
      <c r="W214" s="1135"/>
      <c r="X214" s="1134"/>
      <c r="Y214" s="1137"/>
      <c r="Z214" s="1384"/>
    </row>
    <row r="215" spans="1:27" ht="8.4" customHeight="1">
      <c r="A215" s="1343"/>
      <c r="B215" s="1196"/>
      <c r="C215" s="1180"/>
      <c r="D215" s="1180"/>
      <c r="E215" s="1180"/>
      <c r="F215" s="1180"/>
      <c r="G215" s="1180"/>
      <c r="H215" s="1180"/>
      <c r="I215" s="1180"/>
      <c r="J215" s="1180"/>
      <c r="K215" s="1180"/>
      <c r="L215" s="1180"/>
      <c r="M215" s="1180"/>
      <c r="N215" s="1180"/>
      <c r="O215" s="1180"/>
      <c r="P215" s="1180"/>
      <c r="Q215" s="1180"/>
      <c r="R215" s="1180"/>
      <c r="S215" s="1180"/>
      <c r="T215" s="1180"/>
      <c r="U215" s="1180"/>
      <c r="V215" s="1180"/>
      <c r="W215" s="1180"/>
      <c r="X215" s="1180"/>
      <c r="Y215" s="1180"/>
      <c r="Z215" s="1174"/>
    </row>
    <row r="216" spans="1:27" ht="21" customHeight="1">
      <c r="A216" s="1343"/>
      <c r="B216" s="1196"/>
      <c r="C216" s="1180" t="s">
        <v>269</v>
      </c>
      <c r="D216" s="1180"/>
      <c r="E216" s="1180" t="s">
        <v>335</v>
      </c>
      <c r="F216" s="1180"/>
      <c r="G216" s="1180" t="s">
        <v>336</v>
      </c>
      <c r="H216" s="1180"/>
      <c r="I216" s="1180" t="s">
        <v>337</v>
      </c>
      <c r="J216" s="1180"/>
      <c r="K216" s="1180" t="s">
        <v>338</v>
      </c>
      <c r="L216" s="1180"/>
      <c r="M216" s="1180" t="s">
        <v>339</v>
      </c>
      <c r="N216" s="1180"/>
      <c r="O216" s="1180" t="s">
        <v>260</v>
      </c>
      <c r="P216" s="1180"/>
      <c r="Q216" s="1180" t="s">
        <v>261</v>
      </c>
      <c r="R216" s="1180"/>
      <c r="S216" s="1180" t="s">
        <v>341</v>
      </c>
      <c r="T216" s="1180"/>
      <c r="U216" s="1180" t="s">
        <v>270</v>
      </c>
      <c r="V216" s="1180"/>
      <c r="W216" s="1180" t="s">
        <v>271</v>
      </c>
      <c r="X216" s="1180"/>
      <c r="Y216" s="1180" t="s">
        <v>691</v>
      </c>
      <c r="Z216" s="1174"/>
    </row>
    <row r="217" spans="1:27" ht="21" customHeight="1">
      <c r="A217" s="1343"/>
      <c r="B217" s="1196"/>
      <c r="C217" s="1180"/>
      <c r="D217" s="1180"/>
      <c r="E217" s="1180"/>
      <c r="F217" s="1180"/>
      <c r="G217" s="1180"/>
      <c r="H217" s="1180"/>
      <c r="I217" s="1180"/>
      <c r="J217" s="1180"/>
      <c r="K217" s="1180"/>
      <c r="L217" s="1180"/>
      <c r="M217" s="1180"/>
      <c r="N217" s="1180"/>
      <c r="O217" s="1180"/>
      <c r="P217" s="1180"/>
      <c r="Q217" s="1180"/>
      <c r="R217" s="1180"/>
      <c r="S217" s="1180"/>
      <c r="T217" s="1180"/>
      <c r="U217" s="1180"/>
      <c r="V217" s="1180"/>
      <c r="W217" s="1180"/>
      <c r="X217" s="1180"/>
      <c r="Y217" s="1180"/>
      <c r="Z217" s="1174"/>
    </row>
    <row r="218" spans="1:27" ht="21" customHeight="1">
      <c r="A218" s="1343"/>
      <c r="B218" s="1196"/>
      <c r="C218" s="1186"/>
      <c r="D218" s="1180"/>
      <c r="E218" s="1186"/>
      <c r="F218" s="1180"/>
      <c r="G218" s="1186"/>
      <c r="H218" s="1180"/>
      <c r="I218" s="1186"/>
      <c r="J218" s="1186"/>
      <c r="K218" s="1186"/>
      <c r="L218" s="1180"/>
      <c r="M218" s="1186"/>
      <c r="N218" s="1180"/>
      <c r="O218" s="1186"/>
      <c r="P218" s="1180"/>
      <c r="Q218" s="1186"/>
      <c r="R218" s="1180"/>
      <c r="S218" s="1186"/>
      <c r="T218" s="1180"/>
      <c r="U218" s="1186"/>
      <c r="V218" s="1180"/>
      <c r="W218" s="1186"/>
      <c r="X218" s="1180"/>
      <c r="Y218" s="1186"/>
      <c r="Z218" s="1367"/>
    </row>
    <row r="219" spans="1:27" ht="21" customHeight="1">
      <c r="A219" s="1343"/>
      <c r="B219" s="1196"/>
      <c r="C219" s="1186"/>
      <c r="D219" s="1180">
        <v>439</v>
      </c>
      <c r="E219" s="1186"/>
      <c r="F219" s="1180">
        <v>360</v>
      </c>
      <c r="G219" s="1186"/>
      <c r="H219" s="1180">
        <v>380</v>
      </c>
      <c r="I219" s="1186"/>
      <c r="J219" s="1186">
        <v>384</v>
      </c>
      <c r="K219" s="1186"/>
      <c r="L219" s="1180">
        <v>442</v>
      </c>
      <c r="M219" s="1186"/>
      <c r="N219" s="1180">
        <v>397</v>
      </c>
      <c r="O219" s="1186"/>
      <c r="P219" s="1180">
        <v>395</v>
      </c>
      <c r="Q219" s="1186"/>
      <c r="R219" s="1180">
        <v>432</v>
      </c>
      <c r="S219" s="1186"/>
      <c r="T219" s="1180">
        <v>408</v>
      </c>
      <c r="U219" s="1186"/>
      <c r="V219" s="1180">
        <v>426</v>
      </c>
      <c r="W219" s="1186"/>
      <c r="X219" s="1180">
        <v>393</v>
      </c>
      <c r="Y219" s="1186"/>
      <c r="Z219" s="1367">
        <v>432</v>
      </c>
      <c r="AA219" s="1041">
        <f>SUM(D219:Z219)</f>
        <v>4888</v>
      </c>
    </row>
    <row r="220" spans="1:27" ht="14.5" customHeight="1">
      <c r="A220" s="1343"/>
      <c r="B220" s="1196"/>
      <c r="C220" s="1186"/>
      <c r="D220" s="1180"/>
      <c r="E220" s="1186"/>
      <c r="F220" s="1180"/>
      <c r="G220" s="1186"/>
      <c r="H220" s="1180"/>
      <c r="I220" s="1186"/>
      <c r="J220" s="1186"/>
      <c r="K220" s="1186"/>
      <c r="L220" s="1180"/>
      <c r="M220" s="1186"/>
      <c r="N220" s="1180"/>
      <c r="O220" s="1186"/>
      <c r="P220" s="1180"/>
      <c r="Q220" s="1186"/>
      <c r="R220" s="1180"/>
      <c r="S220" s="1186"/>
      <c r="T220" s="1180"/>
      <c r="U220" s="1186"/>
      <c r="V220" s="1180"/>
      <c r="W220" s="1186"/>
      <c r="X220" s="1180"/>
      <c r="Y220" s="1186"/>
      <c r="Z220" s="1367"/>
    </row>
    <row r="221" spans="1:27" ht="55" customHeight="1">
      <c r="A221" s="1343"/>
      <c r="B221" s="1196"/>
      <c r="C221" s="1419"/>
      <c r="D221" s="1180"/>
      <c r="E221" s="1117"/>
      <c r="F221" s="1180"/>
      <c r="G221" s="1120"/>
      <c r="H221" s="1180"/>
      <c r="I221" s="1120"/>
      <c r="J221" s="1188"/>
      <c r="K221" s="1117"/>
      <c r="L221" s="1180"/>
      <c r="M221" s="1117"/>
      <c r="N221" s="1180"/>
      <c r="O221" s="1119"/>
      <c r="P221" s="1180"/>
      <c r="Q221" s="1119"/>
      <c r="R221" s="1180"/>
      <c r="S221" s="1119"/>
      <c r="T221" s="1180"/>
      <c r="U221" s="1119"/>
      <c r="V221" s="1180"/>
      <c r="W221" s="1119"/>
      <c r="X221" s="1180"/>
      <c r="Y221" s="1119"/>
      <c r="Z221" s="1368"/>
    </row>
    <row r="222" spans="1:27" s="1042" customFormat="1" ht="18" customHeight="1">
      <c r="A222" s="1344"/>
      <c r="B222" s="1197"/>
      <c r="C222" s="1420"/>
      <c r="D222" s="1179"/>
      <c r="E222" s="1117"/>
      <c r="F222" s="1179"/>
      <c r="G222" s="1122"/>
      <c r="H222" s="1179"/>
      <c r="I222" s="1122"/>
      <c r="J222" s="1188"/>
      <c r="K222" s="1117"/>
      <c r="L222" s="1179"/>
      <c r="M222" s="1117"/>
      <c r="N222" s="1179"/>
      <c r="O222" s="1121"/>
      <c r="P222" s="1179"/>
      <c r="Q222" s="1121"/>
      <c r="R222" s="1179"/>
      <c r="S222" s="1121"/>
      <c r="T222" s="1179"/>
      <c r="U222" s="1121"/>
      <c r="V222" s="1179"/>
      <c r="W222" s="1121"/>
      <c r="X222" s="1179"/>
      <c r="Y222" s="1117"/>
      <c r="Z222" s="1368"/>
    </row>
    <row r="223" spans="1:27" ht="21" customHeight="1">
      <c r="A223" s="1343"/>
      <c r="B223" s="1196"/>
      <c r="C223" s="1377" t="s">
        <v>228</v>
      </c>
      <c r="E223" s="1187" t="s">
        <v>101</v>
      </c>
      <c r="F223" s="1298"/>
      <c r="G223" s="1377" t="s">
        <v>168</v>
      </c>
      <c r="I223" s="1187" t="s">
        <v>109</v>
      </c>
      <c r="J223" s="1180"/>
      <c r="K223" s="1298" t="s">
        <v>234</v>
      </c>
      <c r="L223" s="1298"/>
      <c r="M223" s="1298" t="s">
        <v>234</v>
      </c>
      <c r="N223" s="1298"/>
      <c r="O223" s="1298" t="s">
        <v>234</v>
      </c>
      <c r="P223" s="1298"/>
      <c r="Q223" s="1298" t="s">
        <v>234</v>
      </c>
      <c r="R223" s="1298"/>
      <c r="S223" s="1298" t="s">
        <v>234</v>
      </c>
      <c r="T223" s="1180"/>
      <c r="U223" s="1298" t="s">
        <v>171</v>
      </c>
      <c r="V223" s="1298"/>
      <c r="W223" s="1298" t="s">
        <v>171</v>
      </c>
      <c r="Y223" s="1187" t="s">
        <v>111</v>
      </c>
      <c r="Z223" s="1176"/>
    </row>
    <row r="224" spans="1:27" s="1429" customFormat="1" ht="30" customHeight="1" thickBot="1">
      <c r="A224" s="1424"/>
      <c r="B224" s="1425"/>
      <c r="C224" s="1720">
        <v>2118</v>
      </c>
      <c r="D224" s="1716"/>
      <c r="E224" s="1433"/>
      <c r="F224" s="1430"/>
      <c r="G224" s="1717">
        <v>740</v>
      </c>
      <c r="H224" s="1717"/>
      <c r="J224" s="1430"/>
      <c r="K224" s="1551" t="s">
        <v>1508</v>
      </c>
      <c r="L224" s="1434"/>
      <c r="M224" s="1514" t="s">
        <v>440</v>
      </c>
      <c r="N224" s="1430"/>
      <c r="O224" s="1430"/>
      <c r="P224" s="1430"/>
      <c r="Q224" s="1430"/>
      <c r="R224" s="1430"/>
      <c r="S224" s="1430"/>
      <c r="T224" s="1430"/>
      <c r="U224" s="1430"/>
      <c r="V224" s="1430"/>
      <c r="W224" s="1716">
        <v>3277</v>
      </c>
      <c r="X224" s="1716"/>
      <c r="Y224" s="1435"/>
      <c r="Z224" s="1385"/>
    </row>
    <row r="225" spans="1:27" s="1042" customFormat="1" ht="1.75" customHeight="1" thickBot="1">
      <c r="A225" s="1344"/>
      <c r="B225" s="1197"/>
      <c r="C225" s="1137"/>
      <c r="D225" s="1134"/>
      <c r="E225" s="1137"/>
      <c r="F225" s="1134"/>
      <c r="G225" s="1135"/>
      <c r="H225" s="1136"/>
      <c r="I225" s="1137"/>
      <c r="J225" s="1134"/>
      <c r="K225" s="1135"/>
      <c r="L225" s="1136"/>
      <c r="M225" s="1136"/>
      <c r="N225" s="1135"/>
      <c r="O225" s="1135"/>
      <c r="P225" s="1135"/>
      <c r="Q225" s="1136"/>
      <c r="R225" s="1136"/>
      <c r="S225" s="1136"/>
      <c r="T225" s="1136"/>
      <c r="U225" s="1135"/>
      <c r="V225" s="1136"/>
      <c r="W225" s="1136"/>
      <c r="X225" s="1136"/>
      <c r="Y225" s="1041"/>
      <c r="Z225" s="1369"/>
    </row>
    <row r="226" spans="1:27" ht="10.25" customHeight="1">
      <c r="A226" s="1343"/>
      <c r="B226" s="1196"/>
      <c r="C226" s="1180"/>
      <c r="D226" s="1180"/>
      <c r="E226" s="1180"/>
      <c r="F226" s="1180"/>
      <c r="G226" s="1180"/>
      <c r="H226" s="1180"/>
      <c r="I226" s="1180"/>
      <c r="J226" s="1180"/>
      <c r="K226" s="1180"/>
      <c r="L226" s="1180"/>
      <c r="M226" s="1180"/>
      <c r="N226" s="1180"/>
      <c r="O226" s="1180"/>
      <c r="P226" s="1180"/>
      <c r="Q226" s="1180"/>
      <c r="R226" s="1180"/>
      <c r="S226" s="1180"/>
      <c r="T226" s="1180"/>
      <c r="U226" s="1180"/>
      <c r="V226" s="1180"/>
      <c r="W226" s="1180"/>
      <c r="X226" s="1180"/>
      <c r="Z226" s="1174"/>
    </row>
    <row r="227" spans="1:27" ht="28">
      <c r="A227" s="1343"/>
      <c r="B227" s="1196"/>
      <c r="C227" s="1180" t="s">
        <v>343</v>
      </c>
      <c r="D227" s="1180"/>
      <c r="E227" s="1180" t="s">
        <v>692</v>
      </c>
      <c r="F227" s="1180"/>
      <c r="G227" s="1180" t="s">
        <v>233</v>
      </c>
      <c r="H227" s="1180"/>
      <c r="I227" s="1180" t="s">
        <v>246</v>
      </c>
      <c r="J227" s="1180"/>
      <c r="K227" s="1180" t="s">
        <v>247</v>
      </c>
      <c r="L227" s="1180"/>
      <c r="M227" s="1180" t="s">
        <v>272</v>
      </c>
      <c r="N227" s="1180"/>
      <c r="O227" s="1180" t="s">
        <v>693</v>
      </c>
      <c r="P227" s="1180"/>
      <c r="Q227" s="1180" t="s">
        <v>345</v>
      </c>
      <c r="R227" s="1180"/>
      <c r="S227" s="1180" t="s">
        <v>346</v>
      </c>
      <c r="T227" s="1180"/>
      <c r="U227" s="1180" t="s">
        <v>347</v>
      </c>
      <c r="V227" s="1180"/>
      <c r="W227" s="1180" t="s">
        <v>348</v>
      </c>
      <c r="X227" s="1180"/>
      <c r="Y227" s="1180" t="s">
        <v>349</v>
      </c>
      <c r="Z227" s="1174"/>
    </row>
    <row r="228" spans="1:27" ht="28">
      <c r="A228" s="1343"/>
      <c r="B228" s="1196"/>
      <c r="C228" s="1180"/>
      <c r="D228" s="1180"/>
      <c r="E228" s="1180"/>
      <c r="F228" s="1180"/>
      <c r="G228" s="1180"/>
      <c r="H228" s="1180"/>
      <c r="I228" s="1180"/>
      <c r="J228" s="1180"/>
      <c r="K228" s="1180"/>
      <c r="L228" s="1180"/>
      <c r="M228" s="1180"/>
      <c r="N228" s="1180"/>
      <c r="O228" s="1180"/>
      <c r="P228" s="1180"/>
      <c r="Q228" s="1180"/>
      <c r="R228" s="1180"/>
      <c r="S228" s="1180"/>
      <c r="T228" s="1180"/>
      <c r="U228" s="1180"/>
      <c r="V228" s="1180"/>
      <c r="W228" s="1180"/>
      <c r="X228" s="1180"/>
      <c r="Y228" s="1180"/>
      <c r="Z228" s="1174"/>
    </row>
    <row r="229" spans="1:27" ht="21" customHeight="1">
      <c r="A229" s="1343"/>
      <c r="B229" s="1196"/>
      <c r="C229" s="1186"/>
      <c r="D229" s="1180"/>
      <c r="E229" s="1186"/>
      <c r="F229" s="1180"/>
      <c r="G229" s="1186"/>
      <c r="H229" s="1180"/>
      <c r="I229" s="1186"/>
      <c r="J229" s="1186"/>
      <c r="K229" s="1186"/>
      <c r="L229" s="1180"/>
      <c r="M229" s="1186"/>
      <c r="N229" s="1180"/>
      <c r="O229" s="1186"/>
      <c r="P229" s="1180"/>
      <c r="Q229" s="1186"/>
      <c r="R229" s="1180"/>
      <c r="S229" s="1186"/>
      <c r="T229" s="1180"/>
      <c r="U229" s="1186"/>
      <c r="V229" s="1180"/>
      <c r="W229" s="1186"/>
      <c r="X229" s="1180"/>
      <c r="Y229" s="1186"/>
      <c r="Z229" s="1367"/>
    </row>
    <row r="230" spans="1:27" ht="28">
      <c r="A230" s="1343"/>
      <c r="B230" s="1196"/>
      <c r="C230" s="1186"/>
      <c r="D230" s="1180">
        <v>426</v>
      </c>
      <c r="E230" s="1186"/>
      <c r="F230" s="1180">
        <v>402</v>
      </c>
      <c r="G230" s="1186"/>
      <c r="H230" s="1180">
        <v>437</v>
      </c>
      <c r="I230" s="1186"/>
      <c r="J230" s="1186">
        <v>402</v>
      </c>
      <c r="K230" s="1186"/>
      <c r="L230" s="1180">
        <v>436</v>
      </c>
      <c r="M230" s="1186"/>
      <c r="N230" s="1180">
        <v>392</v>
      </c>
      <c r="O230" s="1186"/>
      <c r="P230" s="1180">
        <v>403</v>
      </c>
      <c r="Q230" s="1186"/>
      <c r="R230" s="1180">
        <v>412</v>
      </c>
      <c r="S230" s="1186"/>
      <c r="T230" s="1180">
        <v>438</v>
      </c>
      <c r="U230" s="1186"/>
      <c r="V230" s="1180">
        <v>410</v>
      </c>
      <c r="W230" s="1186"/>
      <c r="X230" s="1180">
        <v>380</v>
      </c>
      <c r="Y230" s="1186"/>
      <c r="Z230" s="1367">
        <v>397</v>
      </c>
      <c r="AA230" s="1041">
        <f>SUM(D230:Z230)</f>
        <v>4935</v>
      </c>
    </row>
    <row r="231" spans="1:27" ht="15" customHeight="1">
      <c r="A231" s="1343"/>
      <c r="B231" s="1196"/>
      <c r="C231" s="1186"/>
      <c r="D231" s="1180"/>
      <c r="E231" s="1186"/>
      <c r="F231" s="1180"/>
      <c r="G231" s="1186"/>
      <c r="H231" s="1180"/>
      <c r="I231" s="1186"/>
      <c r="J231" s="1186"/>
      <c r="K231" s="1186"/>
      <c r="L231" s="1180"/>
      <c r="M231" s="1186"/>
      <c r="N231" s="1180"/>
      <c r="O231" s="1186"/>
      <c r="P231" s="1180"/>
      <c r="Q231" s="1186"/>
      <c r="R231" s="1180"/>
      <c r="S231" s="1186"/>
      <c r="T231" s="1180"/>
      <c r="U231" s="1186"/>
      <c r="V231" s="1180"/>
      <c r="W231" s="1186"/>
      <c r="X231" s="1180"/>
      <c r="Y231" s="1186"/>
      <c r="Z231" s="1367"/>
    </row>
    <row r="232" spans="1:27" ht="55" customHeight="1">
      <c r="A232" s="1343"/>
      <c r="B232" s="1196"/>
      <c r="C232" s="1128"/>
      <c r="D232" s="1180"/>
      <c r="E232" s="1123"/>
      <c r="F232" s="1180"/>
      <c r="G232" s="1119"/>
      <c r="H232" s="1180"/>
      <c r="I232" s="1119"/>
      <c r="J232" s="1188"/>
      <c r="K232" s="1119"/>
      <c r="L232" s="1180"/>
      <c r="M232" s="1117"/>
      <c r="N232" s="1180"/>
      <c r="O232" s="1118"/>
      <c r="P232" s="1180"/>
      <c r="Q232" s="1117"/>
      <c r="R232" s="1180"/>
      <c r="S232" s="1117"/>
      <c r="T232" s="1180"/>
      <c r="U232" s="1117"/>
      <c r="V232" s="1180"/>
      <c r="W232" s="1124"/>
      <c r="X232" s="1180"/>
      <c r="Y232" s="1124"/>
      <c r="Z232" s="1368"/>
    </row>
    <row r="233" spans="1:27" s="1042" customFormat="1" ht="13.75" customHeight="1">
      <c r="A233" s="1344"/>
      <c r="B233" s="1197"/>
      <c r="C233" s="1130"/>
      <c r="D233" s="1179"/>
      <c r="E233" s="1117"/>
      <c r="F233" s="1179"/>
      <c r="G233" s="1121"/>
      <c r="H233" s="1179"/>
      <c r="I233" s="1121"/>
      <c r="J233" s="1188"/>
      <c r="K233" s="1121"/>
      <c r="L233" s="1179"/>
      <c r="M233" s="1117"/>
      <c r="N233" s="1179"/>
      <c r="O233" s="1118"/>
      <c r="P233" s="1179"/>
      <c r="Q233" s="1117"/>
      <c r="R233" s="1179"/>
      <c r="S233" s="1117"/>
      <c r="T233" s="1179"/>
      <c r="U233" s="1117"/>
      <c r="V233" s="1179"/>
      <c r="W233" s="1117"/>
      <c r="X233" s="1179"/>
      <c r="Y233" s="1117"/>
      <c r="Z233" s="1368"/>
    </row>
    <row r="234" spans="1:27" ht="28">
      <c r="A234" s="1343"/>
      <c r="B234" s="1196"/>
      <c r="C234" s="1187" t="s">
        <v>118</v>
      </c>
      <c r="D234" s="1298"/>
      <c r="E234" s="1187" t="s">
        <v>111</v>
      </c>
      <c r="F234" s="1298"/>
      <c r="G234" s="1298" t="s">
        <v>234</v>
      </c>
      <c r="H234" s="1298"/>
      <c r="I234" s="1298" t="s">
        <v>168</v>
      </c>
      <c r="J234" s="1298"/>
      <c r="K234" s="1298" t="s">
        <v>171</v>
      </c>
      <c r="L234" s="1298"/>
      <c r="M234" s="1298" t="s">
        <v>234</v>
      </c>
      <c r="O234" s="1187" t="s">
        <v>114</v>
      </c>
      <c r="P234" s="1298"/>
      <c r="Q234" s="1298" t="s">
        <v>228</v>
      </c>
      <c r="R234" s="1298"/>
      <c r="S234" s="1187" t="s">
        <v>105</v>
      </c>
      <c r="U234" s="1187" t="s">
        <v>118</v>
      </c>
      <c r="V234" s="1298"/>
      <c r="W234" s="1187" t="s">
        <v>129</v>
      </c>
      <c r="X234" s="1298"/>
      <c r="Y234" s="1298" t="s">
        <v>228</v>
      </c>
      <c r="Z234" s="1176"/>
    </row>
    <row r="235" spans="1:27" s="1317" customFormat="1" ht="39.65" customHeight="1" thickBot="1">
      <c r="A235" s="1345"/>
      <c r="B235" s="1422"/>
      <c r="C235" s="1318"/>
      <c r="D235" s="1318"/>
      <c r="E235" s="1520" t="s">
        <v>440</v>
      </c>
      <c r="F235" s="1318"/>
      <c r="G235" s="1318"/>
      <c r="H235" s="1318"/>
      <c r="I235" s="1319"/>
      <c r="J235" s="1319"/>
      <c r="K235" s="1319"/>
      <c r="L235" s="1319"/>
      <c r="M235" s="1714">
        <v>2068</v>
      </c>
      <c r="N235" s="1714"/>
      <c r="O235" s="1550" t="s">
        <v>440</v>
      </c>
      <c r="P235" s="1318"/>
      <c r="Q235" s="1714">
        <v>814</v>
      </c>
      <c r="R235" s="1714"/>
      <c r="S235" s="1318"/>
      <c r="T235" s="1141"/>
      <c r="U235" s="1318"/>
      <c r="V235" s="1318"/>
      <c r="W235" s="1318"/>
      <c r="X235" s="1318"/>
      <c r="Y235" s="1318"/>
      <c r="Z235" s="1378"/>
    </row>
    <row r="236" spans="1:27" ht="12" customHeight="1">
      <c r="A236" s="1343"/>
      <c r="B236" s="1196"/>
      <c r="C236" s="1180"/>
      <c r="D236" s="1180"/>
      <c r="E236" s="1180"/>
      <c r="F236" s="1180"/>
      <c r="G236" s="1180"/>
      <c r="H236" s="1180"/>
      <c r="I236" s="1180"/>
      <c r="J236" s="1180"/>
      <c r="K236" s="1180"/>
      <c r="L236" s="1180"/>
      <c r="M236" s="1180"/>
      <c r="N236" s="1180"/>
      <c r="O236" s="1180"/>
      <c r="P236" s="1180"/>
      <c r="Q236" s="1180"/>
      <c r="R236" s="1180"/>
      <c r="S236" s="1180"/>
      <c r="T236" s="1180"/>
      <c r="U236" s="1303"/>
      <c r="V236" s="1180"/>
      <c r="W236" s="1180"/>
      <c r="X236" s="1180"/>
      <c r="Z236" s="1174"/>
    </row>
    <row r="237" spans="1:27" ht="18.5" customHeight="1">
      <c r="A237" s="1343"/>
      <c r="B237" s="1196"/>
      <c r="C237" s="1180" t="s">
        <v>350</v>
      </c>
      <c r="D237" s="1180"/>
      <c r="E237" s="1180" t="s">
        <v>351</v>
      </c>
      <c r="F237" s="1180"/>
      <c r="G237" s="1180" t="s">
        <v>697</v>
      </c>
      <c r="H237" s="1180"/>
      <c r="I237" s="1180" t="s">
        <v>353</v>
      </c>
      <c r="J237" s="1180"/>
      <c r="K237" s="1180" t="s">
        <v>273</v>
      </c>
      <c r="L237" s="1180"/>
      <c r="M237" s="1180" t="s">
        <v>354</v>
      </c>
      <c r="N237" s="1180"/>
      <c r="O237" s="1180" t="s">
        <v>355</v>
      </c>
      <c r="P237" s="1180"/>
      <c r="Q237" s="1180" t="s">
        <v>356</v>
      </c>
      <c r="R237" s="1180"/>
      <c r="S237" s="1180" t="s">
        <v>357</v>
      </c>
      <c r="T237" s="1180"/>
      <c r="U237" s="1180" t="s">
        <v>358</v>
      </c>
      <c r="V237" s="1180"/>
      <c r="W237" s="1180" t="s">
        <v>359</v>
      </c>
      <c r="X237" s="1180"/>
      <c r="Y237" s="1180" t="s">
        <v>274</v>
      </c>
      <c r="Z237" s="1174"/>
    </row>
    <row r="238" spans="1:27" ht="21" customHeight="1" thickBot="1">
      <c r="A238" s="1343"/>
      <c r="B238" s="1196"/>
      <c r="C238" s="1180"/>
      <c r="D238" s="1180"/>
      <c r="E238" s="1180"/>
      <c r="F238" s="1180"/>
      <c r="G238" s="1180"/>
      <c r="H238" s="1180"/>
      <c r="I238" s="1180"/>
      <c r="J238" s="1507" t="s">
        <v>1497</v>
      </c>
      <c r="K238" s="1180"/>
      <c r="L238" s="1180"/>
      <c r="M238" s="1180"/>
      <c r="N238" s="1180"/>
      <c r="O238" s="1180"/>
      <c r="P238" s="1180"/>
      <c r="Q238" s="1180"/>
      <c r="R238" s="1180"/>
      <c r="S238" s="1180"/>
      <c r="T238" s="1180"/>
      <c r="U238" s="1180"/>
      <c r="V238" s="1180"/>
      <c r="W238" s="1180"/>
      <c r="X238" s="1180"/>
      <c r="Y238" s="1180"/>
      <c r="Z238" s="1174"/>
    </row>
    <row r="239" spans="1:27" ht="28">
      <c r="A239" s="1343"/>
      <c r="B239" s="1196"/>
      <c r="C239" s="1186"/>
      <c r="D239" s="1180"/>
      <c r="E239" s="1186"/>
      <c r="F239" s="1180"/>
      <c r="G239" s="1186"/>
      <c r="H239" s="1180"/>
      <c r="I239" s="1186"/>
      <c r="J239" s="1186"/>
      <c r="K239" s="1186"/>
      <c r="L239" s="1180"/>
      <c r="M239" s="1186"/>
      <c r="N239" s="1180"/>
      <c r="O239" s="1186"/>
      <c r="P239" s="1180"/>
      <c r="Q239" s="1186"/>
      <c r="R239" s="1180"/>
      <c r="S239" s="1186"/>
      <c r="T239" s="1180"/>
      <c r="U239" s="1186"/>
      <c r="V239" s="1180"/>
      <c r="W239" s="1186"/>
      <c r="X239" s="1180"/>
      <c r="Y239" s="1186"/>
      <c r="Z239" s="1367"/>
    </row>
    <row r="240" spans="1:27" ht="21" customHeight="1">
      <c r="A240" s="1343"/>
      <c r="B240" s="1196"/>
      <c r="C240" s="1186"/>
      <c r="D240" s="1180">
        <v>415</v>
      </c>
      <c r="E240" s="1186"/>
      <c r="F240" s="1180">
        <v>353</v>
      </c>
      <c r="G240" s="1186"/>
      <c r="H240" s="1180">
        <v>389</v>
      </c>
      <c r="I240" s="1186"/>
      <c r="J240" s="1186">
        <v>238</v>
      </c>
      <c r="K240" s="1186"/>
      <c r="L240" s="1180">
        <v>291</v>
      </c>
      <c r="M240" s="1186"/>
      <c r="N240" s="1180">
        <v>346</v>
      </c>
      <c r="O240" s="1186"/>
      <c r="P240" s="1180">
        <v>319</v>
      </c>
      <c r="Q240" s="1186"/>
      <c r="R240" s="1180">
        <v>307</v>
      </c>
      <c r="S240" s="1186"/>
      <c r="T240" s="1180">
        <v>347</v>
      </c>
      <c r="U240" s="1186"/>
      <c r="V240" s="1180">
        <v>300</v>
      </c>
      <c r="W240" s="1186"/>
      <c r="X240" s="1180">
        <v>317</v>
      </c>
      <c r="Y240" s="1186"/>
      <c r="Z240" s="1367">
        <v>454</v>
      </c>
      <c r="AA240" s="1041">
        <f>SUM(D240:Z240)</f>
        <v>4076</v>
      </c>
    </row>
    <row r="241" spans="1:27" ht="13.5" customHeight="1">
      <c r="A241" s="1343"/>
      <c r="B241" s="1196"/>
      <c r="C241" s="1186"/>
      <c r="D241" s="1180"/>
      <c r="E241" s="1186"/>
      <c r="F241" s="1180"/>
      <c r="G241" s="1186"/>
      <c r="H241" s="1180"/>
      <c r="I241" s="1186"/>
      <c r="J241" s="1186"/>
      <c r="K241" s="1186"/>
      <c r="L241" s="1180"/>
      <c r="M241" s="1186"/>
      <c r="N241" s="1180"/>
      <c r="O241" s="1186"/>
      <c r="P241" s="1180"/>
      <c r="Q241" s="1186"/>
      <c r="R241" s="1180"/>
      <c r="S241" s="1186"/>
      <c r="T241" s="1180"/>
      <c r="U241" s="1186"/>
      <c r="V241" s="1180"/>
      <c r="W241" s="1186"/>
      <c r="X241" s="1180"/>
      <c r="Y241" s="1186"/>
      <c r="Z241" s="1367"/>
    </row>
    <row r="242" spans="1:27" ht="55" customHeight="1">
      <c r="A242" s="1343"/>
      <c r="B242" s="1196"/>
      <c r="C242" s="1130"/>
      <c r="D242" s="1180"/>
      <c r="E242" s="1119"/>
      <c r="F242" s="1180"/>
      <c r="G242" s="1124"/>
      <c r="H242" s="1180"/>
      <c r="I242" s="1119"/>
      <c r="J242" s="1188"/>
      <c r="K242" s="1161"/>
      <c r="L242" s="1180"/>
      <c r="M242" s="1119"/>
      <c r="N242" s="1180"/>
      <c r="O242" s="1125"/>
      <c r="P242" s="1180"/>
      <c r="Q242" s="1126"/>
      <c r="R242" s="1180"/>
      <c r="S242" s="1125"/>
      <c r="T242" s="1180"/>
      <c r="U242" s="1119"/>
      <c r="V242" s="1180"/>
      <c r="W242" s="1119"/>
      <c r="X242" s="1180"/>
      <c r="Y242" s="1123"/>
      <c r="Z242" s="1368"/>
    </row>
    <row r="243" spans="1:27" s="1042" customFormat="1" ht="16.75" customHeight="1">
      <c r="A243" s="1344"/>
      <c r="B243" s="1197"/>
      <c r="C243" s="1130"/>
      <c r="D243" s="1179"/>
      <c r="E243" s="1117"/>
      <c r="F243" s="1179"/>
      <c r="G243" s="1117"/>
      <c r="H243" s="1179"/>
      <c r="I243" s="1121"/>
      <c r="J243" s="1188"/>
      <c r="K243" s="1160"/>
      <c r="L243" s="1179"/>
      <c r="M243" s="1121"/>
      <c r="N243" s="1179"/>
      <c r="O243" s="1121"/>
      <c r="P243" s="1179"/>
      <c r="Q243" s="1127"/>
      <c r="R243" s="1179"/>
      <c r="S243" s="1121"/>
      <c r="T243" s="1179"/>
      <c r="U243" s="1121"/>
      <c r="V243" s="1179"/>
      <c r="W243" s="1121"/>
      <c r="X243" s="1179"/>
      <c r="Y243" s="1117"/>
      <c r="Z243" s="1368"/>
    </row>
    <row r="244" spans="1:27" ht="28">
      <c r="A244" s="1343"/>
      <c r="B244" s="1196"/>
      <c r="C244" s="1298" t="s">
        <v>168</v>
      </c>
      <c r="D244" s="1298"/>
      <c r="E244" s="1298" t="s">
        <v>168</v>
      </c>
      <c r="G244" s="1187" t="s">
        <v>111</v>
      </c>
      <c r="H244" s="1298"/>
      <c r="I244" s="1187" t="s">
        <v>105</v>
      </c>
      <c r="J244" s="1298"/>
      <c r="K244" s="1298" t="s">
        <v>234</v>
      </c>
      <c r="L244" s="1298"/>
      <c r="M244" s="1298" t="s">
        <v>168</v>
      </c>
      <c r="N244" s="1298"/>
      <c r="O244" s="1298" t="s">
        <v>168</v>
      </c>
      <c r="P244" s="1545">
        <v>1193</v>
      </c>
      <c r="Q244" s="1187" t="s">
        <v>111</v>
      </c>
      <c r="R244" s="1180"/>
      <c r="S244" s="1298" t="s">
        <v>171</v>
      </c>
      <c r="T244" s="1180"/>
      <c r="U244" s="1298" t="s">
        <v>171</v>
      </c>
      <c r="W244" s="1187" t="s">
        <v>105</v>
      </c>
      <c r="X244" s="1298"/>
      <c r="Y244" s="1298" t="s">
        <v>168</v>
      </c>
      <c r="Z244" s="1176"/>
    </row>
    <row r="245" spans="1:27" ht="30.65" customHeight="1" thickBot="1">
      <c r="A245" s="1343"/>
      <c r="B245" s="1196"/>
      <c r="C245" s="1313"/>
      <c r="D245" s="1313"/>
      <c r="E245" s="1517" t="s">
        <v>1263</v>
      </c>
      <c r="F245" s="1734">
        <v>1544</v>
      </c>
      <c r="G245" s="1734"/>
      <c r="H245" s="1312"/>
      <c r="I245" s="1314"/>
      <c r="J245" s="1314"/>
      <c r="K245" s="1314"/>
      <c r="L245" s="1314"/>
      <c r="M245" s="1312"/>
      <c r="N245" s="1312"/>
      <c r="O245" s="1517" t="s">
        <v>1263</v>
      </c>
      <c r="P245" s="1170"/>
      <c r="Q245" s="1517" t="s">
        <v>1264</v>
      </c>
      <c r="R245" s="1312"/>
      <c r="S245" s="1517" t="s">
        <v>1264</v>
      </c>
      <c r="T245" s="1312"/>
      <c r="U245" s="1716">
        <v>954</v>
      </c>
      <c r="V245" s="1716"/>
      <c r="W245" s="1313"/>
      <c r="X245" s="1313"/>
      <c r="Y245" s="1517" t="s">
        <v>1553</v>
      </c>
      <c r="Z245" s="1428"/>
    </row>
    <row r="246" spans="1:27" ht="9" customHeight="1">
      <c r="A246" s="1343"/>
      <c r="B246" s="1196"/>
      <c r="C246" s="1133"/>
      <c r="D246" s="1180"/>
      <c r="E246" s="1375"/>
      <c r="F246" s="1375"/>
      <c r="G246" s="1375"/>
      <c r="H246" s="1375"/>
      <c r="M246" s="1375"/>
      <c r="N246" s="1375"/>
      <c r="O246" s="1549"/>
      <c r="P246" s="1375"/>
      <c r="Q246" s="1375"/>
      <c r="R246" s="1375"/>
      <c r="S246" s="1375"/>
      <c r="T246" s="1375"/>
      <c r="U246" s="1180"/>
      <c r="V246" s="1180"/>
      <c r="W246" s="1180"/>
      <c r="X246" s="1180"/>
      <c r="Y246" s="1375"/>
      <c r="Z246" s="1174"/>
    </row>
    <row r="247" spans="1:27" ht="9.65" hidden="1" customHeight="1">
      <c r="A247" s="1343"/>
      <c r="B247" s="1196"/>
      <c r="C247" s="1180"/>
      <c r="D247" s="1180"/>
      <c r="E247" s="1180"/>
      <c r="F247" s="1180"/>
      <c r="G247" s="1303"/>
      <c r="H247" s="1180"/>
      <c r="I247" s="1180"/>
      <c r="J247" s="1180"/>
      <c r="K247" s="1180"/>
      <c r="L247" s="1180"/>
      <c r="M247" s="1180"/>
      <c r="N247" s="1180"/>
      <c r="O247" s="1180"/>
      <c r="P247" s="1180"/>
      <c r="Q247" s="1180"/>
      <c r="R247" s="1180"/>
      <c r="S247" s="1180"/>
      <c r="T247" s="1180"/>
      <c r="U247" s="1180"/>
      <c r="V247" s="1180"/>
      <c r="W247" s="1180"/>
      <c r="X247" s="1180"/>
      <c r="Y247" s="1180" t="s">
        <v>217</v>
      </c>
      <c r="Z247" s="1174"/>
    </row>
    <row r="248" spans="1:27" ht="21" customHeight="1">
      <c r="A248" s="1343"/>
      <c r="B248" s="1196"/>
      <c r="C248" s="1180" t="s">
        <v>245</v>
      </c>
      <c r="D248" s="1180"/>
      <c r="E248" s="1180" t="s">
        <v>237</v>
      </c>
      <c r="F248" s="1180"/>
      <c r="G248" s="1180" t="s">
        <v>363</v>
      </c>
      <c r="H248" s="1180"/>
      <c r="I248" s="1180" t="s">
        <v>283</v>
      </c>
      <c r="J248" s="1180"/>
      <c r="K248" s="1180" t="s">
        <v>364</v>
      </c>
      <c r="L248" s="1180"/>
      <c r="M248" s="1180" t="s">
        <v>222</v>
      </c>
      <c r="N248" s="1180"/>
      <c r="O248" s="1180" t="s">
        <v>223</v>
      </c>
      <c r="P248" s="1180"/>
      <c r="Q248" s="1180" t="s">
        <v>200</v>
      </c>
      <c r="R248" s="1180"/>
      <c r="S248" s="1180" t="s">
        <v>199</v>
      </c>
      <c r="T248" s="1180"/>
      <c r="U248" s="1180" t="s">
        <v>198</v>
      </c>
      <c r="V248" s="1180"/>
      <c r="W248" s="1180" t="s">
        <v>195</v>
      </c>
      <c r="X248" s="1180"/>
      <c r="Y248" s="1180" t="s">
        <v>195</v>
      </c>
      <c r="Z248" s="1174"/>
    </row>
    <row r="249" spans="1:27" ht="28">
      <c r="A249" s="1343"/>
      <c r="B249" s="1196"/>
      <c r="C249" s="1180"/>
      <c r="D249" s="1180"/>
      <c r="E249" s="1180"/>
      <c r="F249" s="1180"/>
      <c r="G249" s="1180"/>
      <c r="H249" s="1180"/>
      <c r="I249" s="1180"/>
      <c r="J249" s="1180"/>
      <c r="K249" s="1180"/>
      <c r="L249" s="1180"/>
      <c r="M249" s="1180"/>
      <c r="N249" s="1180"/>
      <c r="O249" s="1180"/>
      <c r="P249" s="1180"/>
      <c r="Q249" s="1180"/>
      <c r="R249" s="1180"/>
      <c r="S249" s="1180"/>
      <c r="T249" s="1180"/>
      <c r="U249" s="1180"/>
      <c r="V249" s="1180"/>
      <c r="W249" s="1180"/>
      <c r="X249" s="1180"/>
      <c r="Y249" s="1180"/>
      <c r="Z249" s="1174"/>
    </row>
    <row r="250" spans="1:27" ht="21" customHeight="1">
      <c r="A250" s="1343"/>
      <c r="B250" s="1196"/>
      <c r="C250" s="1186"/>
      <c r="D250" s="1180"/>
      <c r="E250" s="1186"/>
      <c r="F250" s="1180"/>
      <c r="G250" s="1186"/>
      <c r="H250" s="1180"/>
      <c r="I250" s="1186"/>
      <c r="J250" s="1186"/>
      <c r="K250" s="1186"/>
      <c r="L250" s="1180"/>
      <c r="M250" s="1186"/>
      <c r="N250" s="1180"/>
      <c r="O250" s="1186"/>
      <c r="P250" s="1180"/>
      <c r="Q250" s="1186"/>
      <c r="R250" s="1180"/>
      <c r="S250" s="1186"/>
      <c r="T250" s="1180"/>
      <c r="U250" s="1186"/>
      <c r="V250" s="1180"/>
      <c r="W250" s="1186"/>
      <c r="X250" s="1180"/>
      <c r="Y250" s="1186"/>
      <c r="Z250" s="1367"/>
    </row>
    <row r="251" spans="1:27" ht="21" customHeight="1">
      <c r="A251" s="1343"/>
      <c r="B251" s="1196"/>
      <c r="C251" s="1186"/>
      <c r="D251" s="1180">
        <v>385</v>
      </c>
      <c r="E251" s="1186"/>
      <c r="F251" s="1180">
        <v>418</v>
      </c>
      <c r="G251" s="1186"/>
      <c r="H251" s="1180">
        <v>410</v>
      </c>
      <c r="I251" s="1186"/>
      <c r="J251" s="1186">
        <v>385</v>
      </c>
      <c r="K251" s="1186"/>
      <c r="L251" s="1180">
        <v>345</v>
      </c>
      <c r="M251" s="1186"/>
      <c r="N251" s="1180">
        <v>332</v>
      </c>
      <c r="O251" s="1186"/>
      <c r="P251" s="1180">
        <v>394</v>
      </c>
      <c r="Q251" s="1186"/>
      <c r="R251" s="1180">
        <v>388</v>
      </c>
      <c r="S251" s="1186"/>
      <c r="T251" s="1180">
        <v>340</v>
      </c>
      <c r="U251" s="1186"/>
      <c r="V251" s="1180">
        <v>393</v>
      </c>
      <c r="W251" s="1186"/>
      <c r="X251" s="1180">
        <v>329</v>
      </c>
      <c r="Y251" s="1186"/>
      <c r="Z251" s="1367">
        <v>399</v>
      </c>
      <c r="AA251" s="1041">
        <f>SUM(D251:Z251)</f>
        <v>4518</v>
      </c>
    </row>
    <row r="252" spans="1:27" ht="16.5" customHeight="1">
      <c r="A252" s="1343"/>
      <c r="B252" s="1196"/>
      <c r="C252" s="1186"/>
      <c r="D252" s="1180"/>
      <c r="E252" s="1186"/>
      <c r="F252" s="1180"/>
      <c r="G252" s="1186"/>
      <c r="H252" s="1180"/>
      <c r="I252" s="1186"/>
      <c r="J252" s="1186"/>
      <c r="K252" s="1186"/>
      <c r="L252" s="1180"/>
      <c r="M252" s="1186"/>
      <c r="N252" s="1180"/>
      <c r="O252" s="1186"/>
      <c r="P252" s="1180"/>
      <c r="Q252" s="1186"/>
      <c r="R252" s="1180"/>
      <c r="S252" s="1186"/>
      <c r="T252" s="1180"/>
      <c r="U252" s="1186"/>
      <c r="V252" s="1180"/>
      <c r="W252" s="1186"/>
      <c r="X252" s="1180"/>
      <c r="Y252" s="1186"/>
      <c r="Z252" s="1367"/>
    </row>
    <row r="253" spans="1:27" ht="54.65" customHeight="1">
      <c r="A253" s="1343"/>
      <c r="B253" s="1196"/>
      <c r="C253" s="1128"/>
      <c r="D253" s="1180"/>
      <c r="E253" s="1119"/>
      <c r="F253" s="1180"/>
      <c r="G253" s="1119"/>
      <c r="H253" s="1180"/>
      <c r="I253" s="1119"/>
      <c r="J253" s="1188"/>
      <c r="K253" s="1119"/>
      <c r="L253" s="1180"/>
      <c r="M253" s="1119"/>
      <c r="N253" s="1180"/>
      <c r="O253" s="1119"/>
      <c r="P253" s="1180"/>
      <c r="Q253" s="1119"/>
      <c r="R253" s="1180"/>
      <c r="S253" s="1119"/>
      <c r="T253" s="1180"/>
      <c r="U253" s="1119"/>
      <c r="V253" s="1180"/>
      <c r="W253" s="1119"/>
      <c r="X253" s="1180"/>
      <c r="Y253" s="1119"/>
      <c r="Z253" s="1368"/>
    </row>
    <row r="254" spans="1:27" s="1042" customFormat="1" ht="16.75" customHeight="1">
      <c r="A254" s="1344"/>
      <c r="B254" s="1197"/>
      <c r="C254" s="1160"/>
      <c r="D254" s="1179"/>
      <c r="E254" s="1121"/>
      <c r="F254" s="1179"/>
      <c r="G254" s="1121"/>
      <c r="H254" s="1179"/>
      <c r="I254" s="1121"/>
      <c r="J254" s="1188"/>
      <c r="K254" s="1121"/>
      <c r="L254" s="1179"/>
      <c r="M254" s="1121"/>
      <c r="N254" s="1179"/>
      <c r="O254" s="1121"/>
      <c r="P254" s="1179"/>
      <c r="Q254" s="1121"/>
      <c r="R254" s="1179"/>
      <c r="S254" s="1121"/>
      <c r="T254" s="1179"/>
      <c r="U254" s="1142"/>
      <c r="V254" s="1180"/>
      <c r="W254" s="1142"/>
      <c r="X254" s="1180"/>
      <c r="Y254" s="1142"/>
      <c r="Z254" s="1174"/>
    </row>
    <row r="255" spans="1:27" ht="33" customHeight="1">
      <c r="A255" s="1343"/>
      <c r="B255" s="1196"/>
      <c r="C255" s="1298" t="s">
        <v>234</v>
      </c>
      <c r="D255" s="1298"/>
      <c r="E255" s="1298" t="s">
        <v>234</v>
      </c>
      <c r="G255" s="1187" t="s">
        <v>118</v>
      </c>
      <c r="H255" s="1298"/>
      <c r="I255" s="1298" t="s">
        <v>168</v>
      </c>
      <c r="K255" s="1187" t="s">
        <v>101</v>
      </c>
      <c r="L255" s="1298"/>
      <c r="M255" s="1298" t="s">
        <v>168</v>
      </c>
      <c r="N255" s="1298"/>
      <c r="O255" s="1298" t="s">
        <v>168</v>
      </c>
      <c r="P255" s="1298"/>
      <c r="Q255" s="1298" t="s">
        <v>171</v>
      </c>
      <c r="R255" s="1298"/>
      <c r="S255" s="1298" t="s">
        <v>168</v>
      </c>
      <c r="T255" s="1298"/>
      <c r="U255" s="1163" t="s">
        <v>168</v>
      </c>
      <c r="V255" s="1180"/>
      <c r="W255" s="1298" t="s">
        <v>168</v>
      </c>
      <c r="X255" s="1298"/>
      <c r="Y255" s="1298" t="s">
        <v>168</v>
      </c>
    </row>
    <row r="256" spans="1:27" ht="30.65" customHeight="1" thickBot="1">
      <c r="A256" s="1343"/>
      <c r="B256" s="1196"/>
      <c r="C256" s="1170"/>
      <c r="D256" s="1170"/>
      <c r="E256" s="1713">
        <v>1574</v>
      </c>
      <c r="F256" s="1713"/>
      <c r="G256" s="1170"/>
      <c r="H256" s="1170"/>
      <c r="I256" s="1713">
        <v>795</v>
      </c>
      <c r="J256" s="1713"/>
      <c r="K256" s="1170"/>
      <c r="L256" s="1170"/>
      <c r="M256" s="1180"/>
      <c r="N256" s="1180"/>
      <c r="O256" s="1180"/>
      <c r="P256" s="1180"/>
      <c r="Q256" s="1375"/>
      <c r="R256" s="1180"/>
      <c r="S256" s="1180"/>
      <c r="T256" s="1180"/>
      <c r="U256" s="1180"/>
      <c r="V256" s="1180"/>
      <c r="W256" s="1180"/>
      <c r="X256" s="1180"/>
      <c r="Y256" s="1715">
        <v>2920</v>
      </c>
      <c r="Z256" s="1719"/>
    </row>
    <row r="257" spans="1:27" ht="12" customHeight="1">
      <c r="A257" s="1343"/>
      <c r="B257" s="1196"/>
      <c r="C257" s="1180"/>
      <c r="D257" s="1180"/>
      <c r="E257" s="1180"/>
      <c r="F257" s="1180"/>
      <c r="G257" s="1180"/>
      <c r="H257" s="1180"/>
      <c r="I257" s="1180"/>
      <c r="J257" s="1180"/>
      <c r="K257" s="1180"/>
      <c r="L257" s="1180"/>
      <c r="M257" s="1133"/>
      <c r="N257" s="1133"/>
      <c r="O257" s="1133"/>
      <c r="P257" s="1133"/>
      <c r="Q257" s="1133"/>
      <c r="R257" s="1133"/>
      <c r="S257" s="1133"/>
      <c r="T257" s="1133"/>
      <c r="U257" s="1133"/>
      <c r="V257" s="1133"/>
      <c r="W257" s="1133"/>
      <c r="X257" s="1133"/>
      <c r="Y257" s="1180"/>
      <c r="Z257" s="1174"/>
    </row>
    <row r="258" spans="1:27" ht="28">
      <c r="A258" s="1343"/>
      <c r="B258" s="1196"/>
      <c r="C258" s="1180" t="s">
        <v>365</v>
      </c>
      <c r="D258" s="1180"/>
      <c r="E258" s="1180" t="s">
        <v>249</v>
      </c>
      <c r="F258" s="1180"/>
      <c r="G258" s="1180" t="s">
        <v>1265</v>
      </c>
      <c r="H258" s="1180"/>
      <c r="I258" s="1180" t="s">
        <v>201</v>
      </c>
      <c r="J258" s="1180"/>
      <c r="K258" s="1180" t="s">
        <v>202</v>
      </c>
      <c r="L258" s="1180"/>
      <c r="M258" s="1180" t="s">
        <v>225</v>
      </c>
      <c r="N258" s="1180"/>
      <c r="O258" s="1180" t="s">
        <v>226</v>
      </c>
      <c r="P258" s="1180"/>
      <c r="Q258" s="1180" t="s">
        <v>227</v>
      </c>
      <c r="R258" s="1180"/>
      <c r="S258" s="1180" t="s">
        <v>367</v>
      </c>
      <c r="T258" s="1180"/>
      <c r="U258" s="1180" t="s">
        <v>369</v>
      </c>
      <c r="V258" s="1180"/>
      <c r="W258" s="1180" t="s">
        <v>370</v>
      </c>
      <c r="X258" s="1180"/>
      <c r="Y258" s="1180" t="s">
        <v>239</v>
      </c>
      <c r="Z258" s="1174"/>
    </row>
    <row r="259" spans="1:27" ht="28">
      <c r="A259" s="1343"/>
      <c r="B259" s="1196"/>
      <c r="C259" s="1180"/>
      <c r="D259" s="1180"/>
      <c r="E259" s="1180"/>
      <c r="F259" s="1180"/>
      <c r="G259" s="1180"/>
      <c r="H259" s="1180"/>
      <c r="I259" s="1180"/>
      <c r="J259" s="1180"/>
      <c r="K259" s="1180"/>
      <c r="L259" s="1180"/>
      <c r="M259" s="1180"/>
      <c r="N259" s="1180"/>
      <c r="O259" s="1180"/>
      <c r="P259" s="1180"/>
      <c r="Q259" s="1180"/>
      <c r="R259" s="1180"/>
      <c r="S259" s="1180"/>
      <c r="T259" s="1180"/>
      <c r="U259" s="1180"/>
      <c r="V259" s="1180"/>
      <c r="W259" s="1180"/>
      <c r="X259" s="1180"/>
      <c r="Y259" s="1180"/>
      <c r="Z259" s="1367"/>
    </row>
    <row r="260" spans="1:27" ht="28">
      <c r="A260" s="1343"/>
      <c r="B260" s="1196"/>
      <c r="C260" s="1186"/>
      <c r="D260" s="1180"/>
      <c r="E260" s="1186"/>
      <c r="F260" s="1180"/>
      <c r="G260" s="1186"/>
      <c r="H260" s="1180"/>
      <c r="I260" s="1186"/>
      <c r="J260" s="1186"/>
      <c r="K260" s="1186"/>
      <c r="L260" s="1180"/>
      <c r="M260" s="1186"/>
      <c r="N260" s="1180"/>
      <c r="O260" s="1186"/>
      <c r="P260" s="1180"/>
      <c r="Q260" s="1186"/>
      <c r="R260" s="1180"/>
      <c r="S260" s="1186"/>
      <c r="T260" s="1180"/>
      <c r="U260" s="1186"/>
      <c r="V260" s="1180"/>
      <c r="W260" s="1186"/>
      <c r="X260" s="1180"/>
      <c r="Y260" s="1186"/>
    </row>
    <row r="261" spans="1:27" ht="21" customHeight="1">
      <c r="A261" s="1343"/>
      <c r="B261" s="1196"/>
      <c r="C261" s="1186"/>
      <c r="D261" s="1180">
        <v>426</v>
      </c>
      <c r="E261" s="1186"/>
      <c r="F261" s="1180">
        <v>409</v>
      </c>
      <c r="G261" s="1186"/>
      <c r="H261" s="1180">
        <v>388</v>
      </c>
      <c r="I261" s="1186"/>
      <c r="J261" s="1186">
        <v>381</v>
      </c>
      <c r="K261" s="1186"/>
      <c r="L261" s="1180">
        <v>381</v>
      </c>
      <c r="M261" s="1186"/>
      <c r="N261" s="1180">
        <v>345</v>
      </c>
      <c r="O261" s="1186"/>
      <c r="P261" s="1180">
        <v>396</v>
      </c>
      <c r="Q261" s="1186"/>
      <c r="R261" s="1180">
        <v>415</v>
      </c>
      <c r="S261" s="1186"/>
      <c r="T261" s="1180">
        <v>402</v>
      </c>
      <c r="U261" s="1186"/>
      <c r="V261" s="1180">
        <v>355</v>
      </c>
      <c r="W261" s="1186"/>
      <c r="X261" s="1180">
        <v>425</v>
      </c>
      <c r="Y261" s="1186"/>
      <c r="Z261" s="1367">
        <v>414</v>
      </c>
      <c r="AA261" s="1041">
        <f>SUM(D261:Z261)</f>
        <v>4737</v>
      </c>
    </row>
    <row r="262" spans="1:27" ht="16.5" customHeight="1">
      <c r="A262" s="1343"/>
      <c r="B262" s="1196"/>
      <c r="C262" s="1186"/>
      <c r="D262" s="1180"/>
      <c r="E262" s="1186"/>
      <c r="F262" s="1180"/>
      <c r="G262" s="1186"/>
      <c r="H262" s="1180"/>
      <c r="I262" s="1186"/>
      <c r="J262" s="1186"/>
      <c r="K262" s="1186"/>
      <c r="L262" s="1180"/>
      <c r="M262" s="1186"/>
      <c r="N262" s="1180"/>
      <c r="O262" s="1186"/>
      <c r="P262" s="1180"/>
      <c r="Q262" s="1186"/>
      <c r="R262" s="1180"/>
      <c r="S262" s="1186"/>
      <c r="T262" s="1180"/>
      <c r="U262" s="1186"/>
      <c r="V262" s="1180"/>
      <c r="W262" s="1186"/>
      <c r="X262" s="1180"/>
      <c r="Y262" s="1186"/>
      <c r="Z262" s="1368"/>
    </row>
    <row r="263" spans="1:27" ht="55" customHeight="1">
      <c r="A263" s="1343"/>
      <c r="B263" s="1196"/>
      <c r="C263" s="1128"/>
      <c r="D263" s="1180"/>
      <c r="E263" s="1119"/>
      <c r="F263" s="1180"/>
      <c r="G263" s="1119"/>
      <c r="H263" s="1180"/>
      <c r="I263" s="1119"/>
      <c r="J263" s="1188"/>
      <c r="K263" s="1119"/>
      <c r="L263" s="1180"/>
      <c r="M263" s="1119"/>
      <c r="N263" s="1180"/>
      <c r="O263" s="1119"/>
      <c r="P263" s="1180"/>
      <c r="Q263" s="1119"/>
      <c r="R263" s="1180"/>
      <c r="S263" s="1119"/>
      <c r="T263" s="1180"/>
      <c r="U263" s="1123"/>
      <c r="V263" s="1180"/>
      <c r="W263" s="1119"/>
      <c r="X263" s="1180"/>
      <c r="Y263" s="1119"/>
      <c r="Z263" s="1368"/>
    </row>
    <row r="264" spans="1:27" ht="13.75" customHeight="1">
      <c r="A264" s="1343"/>
      <c r="B264" s="1196"/>
      <c r="C264" s="1159"/>
      <c r="D264" s="1180"/>
      <c r="E264" s="1142"/>
      <c r="F264" s="1180"/>
      <c r="G264" s="1142"/>
      <c r="H264" s="1180"/>
      <c r="I264" s="1142"/>
      <c r="J264" s="1180"/>
      <c r="K264" s="1142"/>
      <c r="L264" s="1180"/>
      <c r="M264" s="1142"/>
      <c r="N264" s="1180"/>
      <c r="O264" s="1142"/>
      <c r="P264" s="1180"/>
      <c r="Q264" s="1142"/>
      <c r="R264" s="1180"/>
      <c r="S264" s="1142"/>
      <c r="T264" s="1180"/>
      <c r="U264" s="1117"/>
      <c r="V264" s="1179"/>
      <c r="W264" s="1121"/>
      <c r="X264" s="1179"/>
      <c r="Y264" s="1121"/>
      <c r="Z264" s="1174"/>
    </row>
    <row r="265" spans="1:27" ht="21.65" customHeight="1">
      <c r="A265" s="1343"/>
      <c r="B265" s="1196"/>
      <c r="C265" s="1187" t="s">
        <v>101</v>
      </c>
      <c r="D265" s="1298"/>
      <c r="E265" s="1298" t="s">
        <v>228</v>
      </c>
      <c r="F265" s="1298"/>
      <c r="G265" s="1187" t="s">
        <v>105</v>
      </c>
      <c r="H265" s="1298"/>
      <c r="I265" s="1298" t="s">
        <v>168</v>
      </c>
      <c r="J265" s="1298"/>
      <c r="K265" s="1298" t="s">
        <v>171</v>
      </c>
      <c r="L265" s="1298"/>
      <c r="M265" s="1298" t="s">
        <v>168</v>
      </c>
      <c r="N265" s="1298"/>
      <c r="O265" s="1298" t="s">
        <v>171</v>
      </c>
      <c r="P265" s="1298"/>
      <c r="Q265" s="1298" t="s">
        <v>228</v>
      </c>
      <c r="R265" s="1298"/>
      <c r="S265" s="1187" t="s">
        <v>101</v>
      </c>
      <c r="T265" s="1180"/>
      <c r="U265" s="1298" t="s">
        <v>171</v>
      </c>
      <c r="V265" s="1298"/>
      <c r="W265" s="1187" t="s">
        <v>111</v>
      </c>
      <c r="X265" s="1298"/>
      <c r="Y265" s="1298" t="s">
        <v>234</v>
      </c>
      <c r="Z265" s="1386"/>
    </row>
    <row r="266" spans="1:27" ht="30.65" customHeight="1">
      <c r="A266" s="1343"/>
      <c r="B266" s="1196"/>
      <c r="C266" s="1180"/>
      <c r="D266" s="1180"/>
      <c r="E266" s="1716">
        <v>835</v>
      </c>
      <c r="F266" s="1716"/>
      <c r="G266" s="1180"/>
      <c r="H266" s="1180"/>
      <c r="I266" s="1180"/>
      <c r="J266" s="1180"/>
      <c r="K266" s="1180"/>
      <c r="L266" s="1180"/>
      <c r="M266" s="1180"/>
      <c r="N266" s="1180"/>
      <c r="O266" s="1180"/>
      <c r="P266" s="1180"/>
      <c r="Q266" s="1716">
        <v>2306</v>
      </c>
      <c r="R266" s="1716"/>
      <c r="S266" s="1180"/>
      <c r="T266" s="1180"/>
      <c r="U266" s="1359" t="s">
        <v>1263</v>
      </c>
      <c r="V266" s="1716">
        <v>757</v>
      </c>
      <c r="W266" s="1716"/>
      <c r="X266" s="1375"/>
      <c r="Z266" s="1177"/>
    </row>
    <row r="267" spans="1:27" ht="3.65" customHeight="1" thickBot="1">
      <c r="A267" s="1343"/>
      <c r="B267" s="1196"/>
      <c r="C267" s="1180"/>
      <c r="D267" s="1180"/>
      <c r="E267" s="1180"/>
      <c r="F267" s="1180"/>
      <c r="G267" s="1180"/>
      <c r="H267" s="1180"/>
      <c r="I267" s="1180"/>
      <c r="J267" s="1180"/>
      <c r="K267" s="1180"/>
      <c r="L267" s="1180"/>
      <c r="M267" s="1144"/>
      <c r="N267" s="1144"/>
      <c r="O267" s="1144"/>
      <c r="P267" s="1144"/>
      <c r="Q267" s="1144"/>
      <c r="R267" s="1144"/>
      <c r="S267" s="1144"/>
      <c r="T267" s="1144"/>
      <c r="U267" s="1144"/>
      <c r="V267" s="1144"/>
      <c r="W267" s="1144"/>
      <c r="X267" s="1144"/>
      <c r="Y267" s="1144"/>
      <c r="Z267" s="1175"/>
    </row>
    <row r="268" spans="1:27" ht="9" customHeight="1">
      <c r="A268" s="1343"/>
      <c r="B268" s="1196"/>
      <c r="C268" s="1133"/>
      <c r="D268" s="1133"/>
      <c r="E268" s="1133"/>
      <c r="F268" s="1133"/>
      <c r="G268" s="1133"/>
      <c r="H268" s="1133"/>
      <c r="I268" s="1133"/>
      <c r="J268" s="1133"/>
      <c r="K268" s="1133"/>
      <c r="L268" s="1133"/>
      <c r="M268" s="1180"/>
      <c r="N268" s="1180"/>
      <c r="O268" s="1180"/>
      <c r="P268" s="1180"/>
      <c r="Q268" s="1180"/>
      <c r="R268" s="1180"/>
      <c r="S268" s="1180"/>
      <c r="T268" s="1180"/>
      <c r="U268" s="1180"/>
      <c r="V268" s="1180"/>
      <c r="W268" s="1180"/>
      <c r="X268" s="1180"/>
      <c r="Z268" s="1174"/>
    </row>
    <row r="269" spans="1:27" ht="28.75" customHeight="1">
      <c r="A269" s="1343"/>
      <c r="B269" s="1196"/>
      <c r="C269" s="1180" t="s">
        <v>371</v>
      </c>
      <c r="D269" s="1180"/>
      <c r="E269" s="1180" t="s">
        <v>372</v>
      </c>
      <c r="F269" s="1180"/>
      <c r="G269" s="1180" t="s">
        <v>243</v>
      </c>
      <c r="H269" s="1180"/>
      <c r="I269" s="1180" t="s">
        <v>373</v>
      </c>
      <c r="J269" s="1180"/>
      <c r="K269" s="1180" t="s">
        <v>253</v>
      </c>
      <c r="L269" s="1180"/>
      <c r="M269" s="1180" t="s">
        <v>254</v>
      </c>
      <c r="N269" s="1180"/>
      <c r="O269" s="1180" t="s">
        <v>255</v>
      </c>
      <c r="P269" s="1180"/>
      <c r="Q269" s="1180" t="s">
        <v>213</v>
      </c>
      <c r="R269" s="1180"/>
      <c r="S269" s="1180" t="s">
        <v>257</v>
      </c>
      <c r="T269" s="1180"/>
      <c r="U269" s="1180" t="s">
        <v>377</v>
      </c>
      <c r="V269" s="1180"/>
      <c r="W269" s="1180" t="s">
        <v>378</v>
      </c>
      <c r="X269" s="1180"/>
      <c r="Y269" s="1180" t="s">
        <v>379</v>
      </c>
      <c r="Z269" s="1174"/>
    </row>
    <row r="270" spans="1:27" ht="21" customHeight="1">
      <c r="A270" s="1343"/>
      <c r="B270" s="1196"/>
      <c r="C270" s="1180"/>
      <c r="D270" s="1180"/>
      <c r="E270" s="1180"/>
      <c r="F270" s="1180"/>
      <c r="G270" s="1180"/>
      <c r="H270" s="1180"/>
      <c r="I270" s="1180"/>
      <c r="J270" s="1180"/>
      <c r="K270" s="1180"/>
      <c r="L270" s="1180"/>
      <c r="M270" s="1180"/>
      <c r="N270" s="1180"/>
      <c r="O270" s="1180"/>
      <c r="P270" s="1180"/>
      <c r="Q270" s="1180"/>
      <c r="R270" s="1180"/>
      <c r="S270" s="1180"/>
      <c r="T270" s="1180"/>
      <c r="U270" s="1180"/>
      <c r="V270" s="1180"/>
      <c r="W270" s="1180"/>
      <c r="X270" s="1180"/>
      <c r="Y270" s="1180"/>
      <c r="Z270" s="1174"/>
    </row>
    <row r="271" spans="1:27" ht="21" customHeight="1">
      <c r="A271" s="1343"/>
      <c r="B271" s="1196"/>
      <c r="C271" s="1186"/>
      <c r="D271" s="1180"/>
      <c r="E271" s="1186"/>
      <c r="F271" s="1180"/>
      <c r="G271" s="1186"/>
      <c r="H271" s="1180"/>
      <c r="I271" s="1186"/>
      <c r="J271" s="1186"/>
      <c r="K271" s="1186"/>
      <c r="L271" s="1180"/>
      <c r="M271" s="1186"/>
      <c r="N271" s="1180"/>
      <c r="O271" s="1186"/>
      <c r="P271" s="1180"/>
      <c r="Q271" s="1186"/>
      <c r="R271" s="1180"/>
      <c r="S271" s="1186"/>
      <c r="T271" s="1180"/>
      <c r="U271" s="1186"/>
      <c r="V271" s="1180"/>
      <c r="W271" s="1186"/>
      <c r="X271" s="1180"/>
      <c r="Y271" s="1186"/>
      <c r="Z271" s="1367"/>
    </row>
    <row r="272" spans="1:27" ht="21" customHeight="1">
      <c r="A272" s="1343"/>
      <c r="B272" s="1196"/>
      <c r="C272" s="1186"/>
      <c r="D272" s="1180">
        <v>353</v>
      </c>
      <c r="E272" s="1186"/>
      <c r="F272" s="1180">
        <v>441</v>
      </c>
      <c r="G272" s="1186"/>
      <c r="H272" s="1180">
        <v>388</v>
      </c>
      <c r="I272" s="1186"/>
      <c r="J272" s="1186">
        <v>373</v>
      </c>
      <c r="K272" s="1186"/>
      <c r="L272" s="1180">
        <v>415</v>
      </c>
      <c r="M272" s="1186"/>
      <c r="N272" s="1180">
        <v>425</v>
      </c>
      <c r="O272" s="1186"/>
      <c r="P272" s="1180">
        <v>392</v>
      </c>
      <c r="Q272" s="1186"/>
      <c r="R272" s="1180">
        <v>410</v>
      </c>
      <c r="S272" s="1186"/>
      <c r="T272" s="1180">
        <v>386</v>
      </c>
      <c r="U272" s="1186"/>
      <c r="V272" s="1180">
        <v>453</v>
      </c>
      <c r="W272" s="1186"/>
      <c r="X272" s="1180">
        <v>386</v>
      </c>
      <c r="Y272" s="1186"/>
      <c r="Z272" s="1367">
        <v>421</v>
      </c>
      <c r="AA272" s="1041">
        <f>SUM(D272:Z272)</f>
        <v>4843</v>
      </c>
    </row>
    <row r="273" spans="1:27" ht="15.5" customHeight="1">
      <c r="A273" s="1343"/>
      <c r="B273" s="1196"/>
      <c r="C273" s="1186"/>
      <c r="D273" s="1180"/>
      <c r="E273" s="1186"/>
      <c r="F273" s="1180"/>
      <c r="G273" s="1186"/>
      <c r="H273" s="1180"/>
      <c r="I273" s="1186"/>
      <c r="J273" s="1186"/>
      <c r="K273" s="1186"/>
      <c r="L273" s="1180"/>
      <c r="M273" s="1186"/>
      <c r="N273" s="1180"/>
      <c r="O273" s="1186"/>
      <c r="P273" s="1180"/>
      <c r="Q273" s="1186"/>
      <c r="R273" s="1180"/>
      <c r="S273" s="1186"/>
      <c r="T273" s="1180"/>
      <c r="U273" s="1186"/>
      <c r="V273" s="1180"/>
      <c r="W273" s="1186"/>
      <c r="X273" s="1180"/>
      <c r="Y273" s="1186"/>
      <c r="Z273" s="1367"/>
    </row>
    <row r="274" spans="1:27" ht="55" customHeight="1">
      <c r="A274" s="1343"/>
      <c r="B274" s="1196"/>
      <c r="C274" s="1128"/>
      <c r="D274" s="1180"/>
      <c r="E274" s="1119"/>
      <c r="F274" s="1180"/>
      <c r="G274" s="1119"/>
      <c r="H274" s="1180"/>
      <c r="I274" s="1119"/>
      <c r="J274" s="1188"/>
      <c r="K274" s="1128"/>
      <c r="L274" s="1180"/>
      <c r="M274" s="1119"/>
      <c r="N274" s="1180"/>
      <c r="O274" s="1120"/>
      <c r="P274" s="1180"/>
      <c r="Q274" s="1119"/>
      <c r="R274" s="1180"/>
      <c r="S274" s="1119"/>
      <c r="T274" s="1180"/>
      <c r="U274" s="1119"/>
      <c r="V274" s="1180"/>
      <c r="W274" s="1119"/>
      <c r="X274" s="1180"/>
      <c r="Y274" s="1119"/>
      <c r="Z274" s="1368"/>
    </row>
    <row r="275" spans="1:27" s="1042" customFormat="1" ht="14.4" customHeight="1">
      <c r="A275" s="1344"/>
      <c r="B275" s="1197"/>
      <c r="C275" s="1160"/>
      <c r="D275" s="1179"/>
      <c r="E275" s="1121"/>
      <c r="F275" s="1179"/>
      <c r="G275" s="1121"/>
      <c r="H275" s="1179"/>
      <c r="I275" s="1121"/>
      <c r="J275" s="1188"/>
      <c r="K275" s="1160"/>
      <c r="L275" s="1179"/>
      <c r="M275" s="1121"/>
      <c r="N275" s="1179"/>
      <c r="O275" s="1122"/>
      <c r="P275" s="1179"/>
      <c r="Q275" s="1121"/>
      <c r="R275" s="1179"/>
      <c r="S275" s="1121"/>
      <c r="T275" s="1179"/>
      <c r="U275" s="1142"/>
      <c r="V275" s="1180"/>
      <c r="W275" s="1142"/>
      <c r="X275" s="1180"/>
      <c r="Y275" s="1142"/>
      <c r="Z275" s="1174"/>
    </row>
    <row r="276" spans="1:27" ht="28.25" customHeight="1">
      <c r="A276" s="1343"/>
      <c r="B276" s="1196"/>
      <c r="C276" s="1298" t="s">
        <v>168</v>
      </c>
      <c r="E276" s="1187" t="s">
        <v>174</v>
      </c>
      <c r="F276" s="1298"/>
      <c r="G276" s="1298" t="s">
        <v>234</v>
      </c>
      <c r="I276" s="1187" t="s">
        <v>118</v>
      </c>
      <c r="J276" s="1298"/>
      <c r="K276" s="1298" t="s">
        <v>168</v>
      </c>
      <c r="L276" s="1298"/>
      <c r="M276" s="1298" t="s">
        <v>171</v>
      </c>
      <c r="N276" s="1298"/>
      <c r="O276" s="1298" t="s">
        <v>168</v>
      </c>
      <c r="P276" s="1298"/>
      <c r="Q276" s="1298" t="s">
        <v>168</v>
      </c>
      <c r="R276" s="1298"/>
      <c r="S276" s="1298" t="s">
        <v>228</v>
      </c>
      <c r="U276" s="1187" t="s">
        <v>174</v>
      </c>
      <c r="V276" s="1298"/>
      <c r="W276" s="1298" t="s">
        <v>228</v>
      </c>
      <c r="X276" s="1298"/>
      <c r="Y276" s="1298" t="s">
        <v>171</v>
      </c>
    </row>
    <row r="277" spans="1:27" ht="24.65" customHeight="1" thickBot="1">
      <c r="A277" s="1343"/>
      <c r="B277" s="1196"/>
      <c r="C277" s="1517" t="s">
        <v>1263</v>
      </c>
      <c r="D277" s="1716">
        <v>1192</v>
      </c>
      <c r="E277" s="1716"/>
      <c r="F277" s="1157"/>
      <c r="G277" s="1716">
        <v>829</v>
      </c>
      <c r="H277" s="1716"/>
      <c r="I277" s="1157"/>
      <c r="J277" s="1157"/>
      <c r="K277" s="1517" t="s">
        <v>1262</v>
      </c>
      <c r="L277" s="1144"/>
      <c r="M277" s="1170"/>
      <c r="N277" s="1170"/>
      <c r="O277" s="1170"/>
      <c r="P277" s="1170"/>
      <c r="Q277" s="1144"/>
      <c r="R277" s="1144"/>
      <c r="S277" s="1716">
        <v>2400</v>
      </c>
      <c r="T277" s="1716"/>
      <c r="U277" s="1144"/>
      <c r="V277" s="1144"/>
      <c r="W277" s="1144"/>
      <c r="X277" s="1144"/>
      <c r="Y277" s="1728">
        <v>1261</v>
      </c>
      <c r="Z277" s="1729"/>
    </row>
    <row r="278" spans="1:27" ht="9.65" customHeight="1">
      <c r="A278" s="1343"/>
      <c r="B278" s="1196"/>
      <c r="C278" s="1180"/>
      <c r="D278" s="1180"/>
      <c r="E278" s="1180"/>
      <c r="F278" s="1180"/>
      <c r="G278" s="1180"/>
      <c r="H278" s="1180"/>
      <c r="I278" s="1180"/>
      <c r="J278" s="1180"/>
      <c r="K278" s="1180"/>
      <c r="L278" s="1180"/>
      <c r="M278" s="1180"/>
      <c r="N278" s="1180"/>
      <c r="O278" s="1180"/>
      <c r="P278" s="1180"/>
      <c r="Q278" s="1180"/>
      <c r="R278" s="1180"/>
      <c r="S278" s="1180"/>
      <c r="T278" s="1180"/>
      <c r="U278" s="1180"/>
      <c r="V278" s="1180"/>
      <c r="W278" s="1180"/>
      <c r="X278" s="1180"/>
      <c r="Z278" s="1174"/>
    </row>
    <row r="279" spans="1:27" ht="21" customHeight="1">
      <c r="A279" s="1343"/>
      <c r="B279" s="1196"/>
      <c r="C279" s="1180" t="s">
        <v>380</v>
      </c>
      <c r="D279" s="1180"/>
      <c r="E279" s="1180" t="s">
        <v>211</v>
      </c>
      <c r="F279" s="1180"/>
      <c r="G279" s="1180" t="s">
        <v>381</v>
      </c>
      <c r="H279" s="1180"/>
      <c r="I279" s="1180" t="s">
        <v>382</v>
      </c>
      <c r="J279" s="1180"/>
      <c r="K279" s="1180" t="s">
        <v>244</v>
      </c>
      <c r="L279" s="1180"/>
      <c r="M279" s="1180" t="s">
        <v>384</v>
      </c>
      <c r="N279" s="1180"/>
      <c r="O279" s="1180" t="s">
        <v>248</v>
      </c>
      <c r="P279" s="1180"/>
      <c r="Q279" s="1180" t="s">
        <v>230</v>
      </c>
      <c r="R279" s="1180"/>
      <c r="S279" s="1180" t="s">
        <v>385</v>
      </c>
      <c r="T279" s="1180"/>
      <c r="U279" s="1180" t="s">
        <v>263</v>
      </c>
      <c r="V279" s="1180"/>
      <c r="W279" s="1180" t="s">
        <v>266</v>
      </c>
      <c r="X279" s="1180"/>
      <c r="Y279" s="1180" t="s">
        <v>386</v>
      </c>
      <c r="Z279" s="1174"/>
    </row>
    <row r="280" spans="1:27" ht="21" customHeight="1">
      <c r="A280" s="1343"/>
      <c r="B280" s="1196"/>
      <c r="C280" s="1180"/>
      <c r="D280" s="1180"/>
      <c r="E280" s="1180"/>
      <c r="F280" s="1180"/>
      <c r="G280" s="1180"/>
      <c r="H280" s="1180"/>
      <c r="I280" s="1180"/>
      <c r="J280" s="1180"/>
      <c r="K280" s="1180"/>
      <c r="L280" s="1180"/>
      <c r="M280" s="1180"/>
      <c r="N280" s="1180"/>
      <c r="O280" s="1180"/>
      <c r="P280" s="1180"/>
      <c r="Q280" s="1180"/>
      <c r="R280" s="1180"/>
      <c r="S280" s="1180"/>
      <c r="T280" s="1180"/>
      <c r="U280" s="1180"/>
      <c r="V280" s="1180"/>
      <c r="W280" s="1180"/>
      <c r="X280" s="1180"/>
      <c r="Y280" s="1180"/>
      <c r="Z280" s="1367"/>
    </row>
    <row r="281" spans="1:27" ht="28">
      <c r="A281" s="1343"/>
      <c r="B281" s="1196"/>
      <c r="C281" s="1186"/>
      <c r="D281" s="1180"/>
      <c r="E281" s="1186"/>
      <c r="F281" s="1180"/>
      <c r="G281" s="1186"/>
      <c r="H281" s="1180"/>
      <c r="I281" s="1186"/>
      <c r="J281" s="1186"/>
      <c r="K281" s="1186"/>
      <c r="L281" s="1180"/>
      <c r="M281" s="1186"/>
      <c r="N281" s="1180"/>
      <c r="O281" s="1186"/>
      <c r="P281" s="1180"/>
      <c r="Q281" s="1186"/>
      <c r="R281" s="1180"/>
      <c r="S281" s="1186"/>
      <c r="T281" s="1180"/>
      <c r="U281" s="1186"/>
      <c r="V281" s="1180"/>
      <c r="W281" s="1186"/>
      <c r="X281" s="1180"/>
      <c r="Y281" s="1186"/>
    </row>
    <row r="282" spans="1:27" ht="28">
      <c r="A282" s="1343"/>
      <c r="B282" s="1196"/>
      <c r="C282" s="1186"/>
      <c r="D282" s="1180">
        <v>409</v>
      </c>
      <c r="E282" s="1186"/>
      <c r="F282" s="1180">
        <v>428</v>
      </c>
      <c r="G282" s="1186"/>
      <c r="H282" s="1180">
        <v>361</v>
      </c>
      <c r="I282" s="1186"/>
      <c r="J282" s="1186">
        <v>381</v>
      </c>
      <c r="K282" s="1186"/>
      <c r="L282" s="1180">
        <v>355</v>
      </c>
      <c r="M282" s="1186"/>
      <c r="N282" s="1180">
        <v>406</v>
      </c>
      <c r="O282" s="1186"/>
      <c r="P282" s="1180">
        <v>417</v>
      </c>
      <c r="Q282" s="1186"/>
      <c r="R282" s="1180">
        <v>381</v>
      </c>
      <c r="S282" s="1186"/>
      <c r="T282" s="1180">
        <v>412</v>
      </c>
      <c r="U282" s="1186"/>
      <c r="V282" s="1180">
        <v>392</v>
      </c>
      <c r="W282" s="1186"/>
      <c r="X282" s="1180">
        <v>297</v>
      </c>
      <c r="Y282" s="1186"/>
      <c r="Z282" s="1367">
        <v>412</v>
      </c>
      <c r="AA282" s="1041">
        <f>SUM(D282:Z282)</f>
        <v>4651</v>
      </c>
    </row>
    <row r="283" spans="1:27" ht="13.5" customHeight="1">
      <c r="A283" s="1343"/>
      <c r="B283" s="1196"/>
      <c r="C283" s="1186"/>
      <c r="D283" s="1180"/>
      <c r="E283" s="1186"/>
      <c r="F283" s="1180"/>
      <c r="G283" s="1186"/>
      <c r="H283" s="1180"/>
      <c r="I283" s="1186"/>
      <c r="J283" s="1186"/>
      <c r="K283" s="1186"/>
      <c r="L283" s="1180"/>
      <c r="M283" s="1186"/>
      <c r="N283" s="1180"/>
      <c r="O283" s="1186"/>
      <c r="P283" s="1180"/>
      <c r="Q283" s="1186"/>
      <c r="R283" s="1180"/>
      <c r="S283" s="1186"/>
      <c r="T283" s="1180"/>
      <c r="U283" s="1186"/>
      <c r="V283" s="1180"/>
      <c r="W283" s="1186"/>
      <c r="X283" s="1180"/>
      <c r="Y283" s="1186"/>
      <c r="Z283" s="1368"/>
    </row>
    <row r="284" spans="1:27" ht="55" customHeight="1">
      <c r="A284" s="1343"/>
      <c r="B284" s="1196"/>
      <c r="C284" s="1128"/>
      <c r="D284" s="1180"/>
      <c r="E284" s="1119"/>
      <c r="F284" s="1180"/>
      <c r="G284" s="1123"/>
      <c r="H284" s="1180"/>
      <c r="I284" s="1119"/>
      <c r="J284" s="1188"/>
      <c r="K284" s="1128"/>
      <c r="L284" s="1180"/>
      <c r="M284" s="1119"/>
      <c r="N284" s="1180"/>
      <c r="O284" s="1119"/>
      <c r="P284" s="1180"/>
      <c r="Q284" s="1119"/>
      <c r="R284" s="1180"/>
      <c r="S284" s="1119"/>
      <c r="T284" s="1180"/>
      <c r="U284" s="1119"/>
      <c r="V284" s="1180"/>
      <c r="W284" s="1119"/>
      <c r="X284" s="1180"/>
      <c r="Y284" s="1123"/>
      <c r="Z284" s="1368"/>
    </row>
    <row r="285" spans="1:27" ht="15.65" customHeight="1">
      <c r="A285" s="1343"/>
      <c r="B285" s="1196"/>
      <c r="C285" s="1159"/>
      <c r="D285" s="1180"/>
      <c r="E285" s="1142"/>
      <c r="G285" s="1142"/>
      <c r="H285" s="1180"/>
      <c r="I285" s="1142"/>
      <c r="J285" s="1180"/>
      <c r="K285" s="1159"/>
      <c r="L285" s="1180"/>
      <c r="M285" s="1561"/>
      <c r="N285" s="1180"/>
      <c r="O285" s="1561"/>
      <c r="P285" s="1180"/>
      <c r="Q285" s="1561"/>
      <c r="S285" s="1561"/>
      <c r="T285" s="1180"/>
      <c r="U285" s="1562"/>
      <c r="V285" s="1179"/>
      <c r="W285" s="1562"/>
      <c r="X285" s="1179"/>
      <c r="Y285" s="1124"/>
      <c r="Z285" s="1176"/>
    </row>
    <row r="286" spans="1:27" ht="28">
      <c r="A286" s="1343"/>
      <c r="B286" s="1196"/>
      <c r="C286" s="1187" t="s">
        <v>101</v>
      </c>
      <c r="D286" s="1298"/>
      <c r="E286" s="1298" t="s">
        <v>171</v>
      </c>
      <c r="F286" s="1559"/>
      <c r="G286" s="1187" t="s">
        <v>114</v>
      </c>
      <c r="H286" s="1298"/>
      <c r="I286" s="1187" t="s">
        <v>101</v>
      </c>
      <c r="J286" s="1298"/>
      <c r="K286" s="1298" t="s">
        <v>168</v>
      </c>
      <c r="M286" s="1187" t="s">
        <v>111</v>
      </c>
      <c r="N286" s="1298"/>
      <c r="O286" s="1298" t="s">
        <v>228</v>
      </c>
      <c r="P286" s="1298"/>
      <c r="Q286" s="1298" t="s">
        <v>168</v>
      </c>
      <c r="S286" s="1187" t="s">
        <v>101</v>
      </c>
      <c r="T286" s="1180"/>
      <c r="U286" s="1298" t="s">
        <v>171</v>
      </c>
      <c r="V286" s="1298"/>
      <c r="W286" s="1298" t="s">
        <v>234</v>
      </c>
      <c r="Y286" s="1301" t="s">
        <v>114</v>
      </c>
      <c r="Z286" s="1180"/>
    </row>
    <row r="287" spans="1:27" ht="24.65" customHeight="1">
      <c r="A287" s="1343"/>
      <c r="B287" s="1196"/>
      <c r="E287" s="1717">
        <v>838</v>
      </c>
      <c r="F287" s="1717"/>
      <c r="K287" s="1727">
        <v>735</v>
      </c>
      <c r="L287" s="1727"/>
      <c r="M287" s="1180"/>
      <c r="N287" s="1180"/>
      <c r="O287" s="1180"/>
      <c r="P287" s="1180"/>
      <c r="Q287" s="1713">
        <v>1203</v>
      </c>
      <c r="R287" s="1713"/>
      <c r="S287" s="1180"/>
      <c r="T287" s="1180"/>
      <c r="U287" s="1180"/>
      <c r="V287" s="1180"/>
      <c r="W287" s="1713">
        <v>1101</v>
      </c>
      <c r="X287" s="1713"/>
    </row>
    <row r="288" spans="1:27" ht="7.25" customHeight="1" thickBot="1">
      <c r="A288" s="1343"/>
      <c r="B288" s="1196"/>
      <c r="C288" s="1375"/>
      <c r="D288" s="1180"/>
      <c r="E288" s="1180"/>
      <c r="F288" s="1180"/>
      <c r="G288" s="1180"/>
      <c r="H288" s="1180"/>
      <c r="I288" s="1180"/>
      <c r="J288" s="1180"/>
      <c r="K288" s="1180"/>
      <c r="L288" s="1180"/>
      <c r="M288" s="1144"/>
      <c r="N288" s="1144"/>
      <c r="O288" s="1144"/>
      <c r="P288" s="1144"/>
      <c r="Q288" s="1144"/>
      <c r="R288" s="1560"/>
      <c r="S288" s="1144"/>
      <c r="T288" s="1144"/>
      <c r="U288" s="1144"/>
      <c r="V288" s="1144"/>
      <c r="W288" s="1144"/>
      <c r="X288" s="1144"/>
      <c r="Y288" s="1144"/>
      <c r="Z288" s="1175"/>
    </row>
    <row r="289" spans="1:27" ht="9.65" customHeight="1">
      <c r="A289" s="1343"/>
      <c r="B289" s="1196"/>
      <c r="C289" s="1133"/>
      <c r="D289" s="1133"/>
      <c r="E289" s="1133"/>
      <c r="F289" s="1133"/>
      <c r="G289" s="1133"/>
      <c r="H289" s="1133"/>
      <c r="I289" s="1133"/>
      <c r="J289" s="1133"/>
      <c r="K289" s="1133"/>
      <c r="L289" s="1133"/>
      <c r="M289" s="1180"/>
      <c r="N289" s="1180"/>
      <c r="O289" s="1180"/>
      <c r="P289" s="1180"/>
      <c r="Q289" s="1180"/>
      <c r="R289" s="1180"/>
      <c r="S289" s="1180"/>
      <c r="T289" s="1180"/>
      <c r="U289" s="1180"/>
      <c r="V289" s="1180"/>
      <c r="W289" s="1180"/>
      <c r="X289" s="1180"/>
      <c r="Y289" s="1180"/>
      <c r="Z289" s="1174"/>
    </row>
    <row r="290" spans="1:27" ht="28">
      <c r="A290" s="1343"/>
      <c r="B290" s="1196"/>
      <c r="C290" s="1180" t="s">
        <v>387</v>
      </c>
      <c r="D290" s="1180"/>
      <c r="E290" s="1180" t="s">
        <v>388</v>
      </c>
      <c r="F290" s="1180"/>
      <c r="G290" s="1180" t="s">
        <v>389</v>
      </c>
      <c r="H290" s="1180"/>
      <c r="I290" s="1180" t="s">
        <v>390</v>
      </c>
      <c r="J290" s="1180"/>
      <c r="K290" s="1180" t="s">
        <v>391</v>
      </c>
      <c r="L290" s="1180"/>
      <c r="M290" s="1180" t="s">
        <v>392</v>
      </c>
      <c r="N290" s="1180"/>
      <c r="O290" s="1180" t="s">
        <v>276</v>
      </c>
      <c r="P290" s="1180"/>
      <c r="Q290" s="1180" t="s">
        <v>393</v>
      </c>
      <c r="R290" s="1180"/>
      <c r="S290" s="1180" t="s">
        <v>394</v>
      </c>
      <c r="T290" s="1180"/>
      <c r="U290" s="1180" t="s">
        <v>395</v>
      </c>
      <c r="V290" s="1180"/>
      <c r="W290" s="1180" t="s">
        <v>396</v>
      </c>
      <c r="X290" s="1180"/>
      <c r="Y290" s="1180" t="s">
        <v>397</v>
      </c>
      <c r="Z290" s="1174"/>
    </row>
    <row r="291" spans="1:27" ht="28.5" thickBot="1">
      <c r="A291" s="1343"/>
      <c r="B291" s="1196"/>
      <c r="C291" s="1180"/>
      <c r="D291" s="1180"/>
      <c r="E291" s="1180"/>
      <c r="F291" s="1180"/>
      <c r="G291" s="1180"/>
      <c r="H291" s="1180"/>
      <c r="I291" s="1180"/>
      <c r="J291" s="1180"/>
      <c r="K291" s="1180"/>
      <c r="L291" s="1180"/>
      <c r="M291" s="1180"/>
      <c r="N291" s="1180"/>
      <c r="O291" s="1180"/>
      <c r="P291" s="1180"/>
      <c r="Q291" s="1180"/>
      <c r="R291" s="1180"/>
      <c r="S291" s="1180"/>
      <c r="T291" s="1507" t="s">
        <v>1497</v>
      </c>
      <c r="U291" s="1180"/>
      <c r="V291" s="1180"/>
      <c r="W291" s="1180"/>
      <c r="X291" s="1180"/>
      <c r="Y291" s="1180"/>
      <c r="Z291" s="1174"/>
    </row>
    <row r="292" spans="1:27" ht="28">
      <c r="A292" s="1343"/>
      <c r="B292" s="1196"/>
      <c r="C292" s="1186"/>
      <c r="D292" s="1180"/>
      <c r="E292" s="1186"/>
      <c r="F292" s="1180"/>
      <c r="G292" s="1186"/>
      <c r="H292" s="1180"/>
      <c r="I292" s="1186"/>
      <c r="J292" s="1186"/>
      <c r="K292" s="1186"/>
      <c r="L292" s="1180"/>
      <c r="M292" s="1186"/>
      <c r="N292" s="1180"/>
      <c r="O292" s="1186"/>
      <c r="P292" s="1180"/>
      <c r="Q292" s="1186"/>
      <c r="R292" s="1180"/>
      <c r="S292" s="1186"/>
      <c r="T292" s="1180"/>
      <c r="U292" s="1186"/>
      <c r="V292" s="1180"/>
      <c r="W292" s="1186"/>
      <c r="X292" s="1180"/>
      <c r="Y292" s="1186"/>
      <c r="Z292" s="1367"/>
    </row>
    <row r="293" spans="1:27" ht="28">
      <c r="A293" s="1343"/>
      <c r="B293" s="1196"/>
      <c r="C293" s="1186"/>
      <c r="D293" s="1180">
        <v>382</v>
      </c>
      <c r="E293" s="1186"/>
      <c r="F293" s="1180">
        <v>453</v>
      </c>
      <c r="G293" s="1186"/>
      <c r="H293" s="1180">
        <v>420</v>
      </c>
      <c r="I293" s="1186"/>
      <c r="J293" s="1186">
        <v>395</v>
      </c>
      <c r="K293" s="1186"/>
      <c r="L293" s="1180">
        <v>387</v>
      </c>
      <c r="M293" s="1186"/>
      <c r="N293" s="1180">
        <v>379</v>
      </c>
      <c r="O293" s="1186"/>
      <c r="P293" s="1180">
        <v>350</v>
      </c>
      <c r="Q293" s="1186"/>
      <c r="R293" s="1180">
        <v>358</v>
      </c>
      <c r="S293" s="1186"/>
      <c r="T293" s="1180">
        <v>237</v>
      </c>
      <c r="U293" s="1186"/>
      <c r="V293" s="1180">
        <v>440</v>
      </c>
      <c r="W293" s="1186"/>
      <c r="X293" s="1180">
        <v>504</v>
      </c>
      <c r="Y293" s="1186"/>
      <c r="Z293" s="1367">
        <v>437</v>
      </c>
      <c r="AA293" s="1041">
        <f>SUM(D293:Z293)</f>
        <v>4742</v>
      </c>
    </row>
    <row r="294" spans="1:27" ht="17.5" customHeight="1">
      <c r="A294" s="1343"/>
      <c r="B294" s="1196"/>
      <c r="C294" s="1186"/>
      <c r="D294" s="1180"/>
      <c r="E294" s="1186"/>
      <c r="F294" s="1180"/>
      <c r="G294" s="1186"/>
      <c r="H294" s="1180"/>
      <c r="I294" s="1186"/>
      <c r="J294" s="1186"/>
      <c r="K294" s="1186"/>
      <c r="L294" s="1180"/>
      <c r="M294" s="1186"/>
      <c r="N294" s="1180"/>
      <c r="O294" s="1186"/>
      <c r="P294" s="1180"/>
      <c r="Q294" s="1186"/>
      <c r="R294" s="1180"/>
      <c r="S294" s="1186"/>
      <c r="T294" s="1180"/>
      <c r="U294" s="1186"/>
      <c r="V294" s="1180"/>
      <c r="W294" s="1186"/>
      <c r="X294" s="1180"/>
      <c r="Y294" s="1186"/>
      <c r="Z294" s="1367"/>
    </row>
    <row r="295" spans="1:27" ht="55" customHeight="1">
      <c r="A295" s="1343"/>
      <c r="B295" s="1196"/>
      <c r="C295" s="1128"/>
      <c r="D295" s="1180"/>
      <c r="E295" s="1119"/>
      <c r="F295" s="1180"/>
      <c r="G295" s="1119"/>
      <c r="H295" s="1180"/>
      <c r="I295" s="1123"/>
      <c r="J295" s="1188"/>
      <c r="K295" s="1123"/>
      <c r="L295" s="1180"/>
      <c r="M295" s="1119"/>
      <c r="N295" s="1180"/>
      <c r="O295" s="1119"/>
      <c r="P295" s="1180"/>
      <c r="Q295" s="1123"/>
      <c r="R295" s="1180"/>
      <c r="S295" s="1125"/>
      <c r="T295" s="1180"/>
      <c r="U295" s="1125"/>
      <c r="V295" s="1180"/>
      <c r="W295" s="1125"/>
      <c r="X295" s="1180"/>
      <c r="Y295" s="1125"/>
      <c r="Z295" s="1368"/>
    </row>
    <row r="296" spans="1:27" s="1042" customFormat="1" ht="16.25" customHeight="1">
      <c r="A296" s="1344"/>
      <c r="B296" s="1197"/>
      <c r="C296" s="1160"/>
      <c r="D296" s="1179"/>
      <c r="E296" s="1121"/>
      <c r="F296" s="1179"/>
      <c r="G296" s="1121"/>
      <c r="H296" s="1179"/>
      <c r="I296" s="1130"/>
      <c r="J296" s="1188"/>
      <c r="K296" s="1117"/>
      <c r="L296" s="1179"/>
      <c r="M296" s="1121"/>
      <c r="N296" s="1179"/>
      <c r="O296" s="1121"/>
      <c r="P296" s="1179"/>
      <c r="Q296" s="1117"/>
      <c r="R296" s="1179"/>
      <c r="S296" s="1117"/>
      <c r="T296" s="1179"/>
      <c r="U296" s="1117"/>
      <c r="V296" s="1179"/>
      <c r="W296" s="1121"/>
      <c r="X296" s="1179"/>
      <c r="Y296" s="1121"/>
      <c r="Z296" s="1368"/>
    </row>
    <row r="297" spans="1:27" ht="28">
      <c r="A297" s="1343"/>
      <c r="B297" s="1196"/>
      <c r="C297" s="1187" t="s">
        <v>101</v>
      </c>
      <c r="D297" s="1298"/>
      <c r="E297" s="1298" t="s">
        <v>234</v>
      </c>
      <c r="G297" s="1187" t="s">
        <v>101</v>
      </c>
      <c r="H297" s="1298"/>
      <c r="I297" s="1298" t="s">
        <v>234</v>
      </c>
      <c r="K297" s="1187" t="s">
        <v>111</v>
      </c>
      <c r="L297" s="1298"/>
      <c r="M297" s="1298" t="s">
        <v>168</v>
      </c>
      <c r="N297" s="1298"/>
      <c r="O297" s="1298" t="s">
        <v>168</v>
      </c>
      <c r="P297" s="1298"/>
      <c r="Q297" s="1298" t="s">
        <v>168</v>
      </c>
      <c r="S297" s="1187" t="s">
        <v>101</v>
      </c>
      <c r="T297" s="1180"/>
      <c r="U297" s="1187" t="s">
        <v>101</v>
      </c>
      <c r="V297" s="1298"/>
      <c r="W297" s="1187" t="s">
        <v>153</v>
      </c>
      <c r="X297" s="1298"/>
      <c r="Y297" s="1187" t="s">
        <v>118</v>
      </c>
      <c r="Z297" s="1176"/>
    </row>
    <row r="298" spans="1:27" s="1042" customFormat="1" ht="24" customHeight="1" thickBot="1">
      <c r="A298" s="1344"/>
      <c r="B298" s="1197"/>
      <c r="C298" s="1144"/>
      <c r="D298" s="1144"/>
      <c r="E298" s="1713">
        <v>835</v>
      </c>
      <c r="F298" s="1713"/>
      <c r="G298" s="1144"/>
      <c r="H298" s="1144"/>
      <c r="I298" s="1716">
        <v>815</v>
      </c>
      <c r="J298" s="1716"/>
      <c r="K298" s="1144"/>
      <c r="L298" s="1144"/>
      <c r="M298" s="1301"/>
      <c r="N298" s="1301"/>
      <c r="O298" s="1301"/>
      <c r="P298" s="1301"/>
      <c r="Q298" s="1715">
        <v>1474</v>
      </c>
      <c r="R298" s="1715"/>
      <c r="S298" s="1299"/>
      <c r="T298" s="1301"/>
      <c r="U298" s="1301"/>
      <c r="V298" s="1301"/>
      <c r="W298" s="1299"/>
      <c r="X298" s="1301"/>
      <c r="Y298" s="1171"/>
      <c r="Z298" s="1387"/>
    </row>
    <row r="299" spans="1:27" ht="10.75" customHeight="1">
      <c r="A299" s="1343"/>
      <c r="B299" s="1196"/>
      <c r="C299" s="1180"/>
      <c r="D299" s="1180"/>
      <c r="E299" s="1180"/>
      <c r="F299" s="1180"/>
      <c r="G299" s="1180"/>
      <c r="H299" s="1180"/>
      <c r="I299" s="1180"/>
      <c r="J299" s="1180"/>
      <c r="K299" s="1180"/>
      <c r="L299" s="1180"/>
      <c r="M299" s="1133"/>
      <c r="N299" s="1133"/>
      <c r="O299" s="1133"/>
      <c r="P299" s="1133"/>
      <c r="Q299" s="1133"/>
      <c r="R299" s="1133"/>
      <c r="S299" s="1133"/>
      <c r="T299" s="1133"/>
      <c r="U299" s="1133"/>
      <c r="V299" s="1133"/>
      <c r="W299" s="1133"/>
      <c r="X299" s="1133"/>
      <c r="Y299" s="1301"/>
      <c r="Z299" s="1371"/>
    </row>
    <row r="300" spans="1:27" ht="21.5" customHeight="1">
      <c r="A300" s="1343"/>
      <c r="B300" s="1196"/>
      <c r="C300" s="1180" t="s">
        <v>398</v>
      </c>
      <c r="D300" s="1180"/>
      <c r="E300" s="1180" t="s">
        <v>400</v>
      </c>
      <c r="F300" s="1180"/>
      <c r="G300" s="1180" t="s">
        <v>1266</v>
      </c>
      <c r="H300" s="1180"/>
      <c r="I300" s="1180" t="s">
        <v>203</v>
      </c>
      <c r="J300" s="1180"/>
      <c r="K300" s="1180" t="s">
        <v>402</v>
      </c>
      <c r="L300" s="1180"/>
      <c r="M300" s="1180" t="s">
        <v>280</v>
      </c>
      <c r="N300" s="1180"/>
      <c r="O300" s="1180" t="s">
        <v>262</v>
      </c>
      <c r="P300" s="1180"/>
      <c r="Q300" s="1180" t="s">
        <v>403</v>
      </c>
      <c r="R300" s="1180"/>
      <c r="S300" s="1180" t="s">
        <v>404</v>
      </c>
      <c r="T300" s="1180"/>
      <c r="U300" s="1180" t="s">
        <v>405</v>
      </c>
      <c r="V300" s="1180"/>
      <c r="W300" s="1180" t="s">
        <v>155</v>
      </c>
      <c r="X300" s="1180"/>
      <c r="Y300" s="1180" t="s">
        <v>1267</v>
      </c>
      <c r="Z300" s="1174"/>
    </row>
    <row r="301" spans="1:27" ht="28">
      <c r="A301" s="1343"/>
      <c r="B301" s="1196"/>
      <c r="C301" s="1180"/>
      <c r="D301" s="1180"/>
      <c r="E301" s="1180"/>
      <c r="F301" s="1180"/>
      <c r="G301" s="1180"/>
      <c r="H301" s="1180"/>
      <c r="I301" s="1180"/>
      <c r="J301" s="1180"/>
      <c r="K301" s="1180"/>
      <c r="L301" s="1180"/>
      <c r="M301" s="1180"/>
      <c r="N301" s="1180"/>
      <c r="O301" s="1180"/>
      <c r="P301" s="1180"/>
      <c r="Q301" s="1180"/>
      <c r="R301" s="1180"/>
      <c r="S301" s="1180"/>
      <c r="T301" s="1180"/>
      <c r="U301" s="1180"/>
      <c r="V301" s="1180"/>
      <c r="W301" s="1180"/>
      <c r="X301" s="1180"/>
      <c r="Y301" s="1180"/>
      <c r="Z301" s="1174"/>
    </row>
    <row r="302" spans="1:27" ht="28">
      <c r="A302" s="1343"/>
      <c r="B302" s="1196"/>
      <c r="C302" s="1186"/>
      <c r="D302" s="1180"/>
      <c r="E302" s="1186"/>
      <c r="F302" s="1180"/>
      <c r="G302" s="1186"/>
      <c r="H302" s="1180"/>
      <c r="I302" s="1186"/>
      <c r="J302" s="1186"/>
      <c r="K302" s="1186"/>
      <c r="L302" s="1180"/>
      <c r="M302" s="1186"/>
      <c r="N302" s="1180"/>
      <c r="O302" s="1186"/>
      <c r="P302" s="1180"/>
      <c r="Q302" s="1186"/>
      <c r="R302" s="1180"/>
      <c r="S302" s="1186"/>
      <c r="T302" s="1180"/>
      <c r="U302" s="1186"/>
      <c r="V302" s="1180"/>
      <c r="W302" s="1186"/>
      <c r="X302" s="1180"/>
      <c r="Y302" s="1186"/>
      <c r="Z302" s="1367"/>
    </row>
    <row r="303" spans="1:27" ht="28">
      <c r="A303" s="1343"/>
      <c r="B303" s="1196"/>
      <c r="C303" s="1186"/>
      <c r="D303" s="1180">
        <v>430</v>
      </c>
      <c r="E303" s="1186"/>
      <c r="F303" s="1180">
        <v>409</v>
      </c>
      <c r="G303" s="1186"/>
      <c r="H303" s="1180">
        <v>312</v>
      </c>
      <c r="I303" s="1186"/>
      <c r="J303" s="1186">
        <v>314</v>
      </c>
      <c r="K303" s="1186"/>
      <c r="L303" s="1180">
        <v>362</v>
      </c>
      <c r="M303" s="1186"/>
      <c r="N303" s="1180">
        <v>329</v>
      </c>
      <c r="O303" s="1186"/>
      <c r="P303" s="1180">
        <v>371</v>
      </c>
      <c r="Q303" s="1186"/>
      <c r="R303" s="1180">
        <v>418</v>
      </c>
      <c r="S303" s="1186"/>
      <c r="T303" s="1180">
        <v>377</v>
      </c>
      <c r="U303" s="1186"/>
      <c r="V303" s="1180">
        <v>344</v>
      </c>
      <c r="W303" s="1186"/>
      <c r="X303" s="1180">
        <v>319</v>
      </c>
      <c r="Y303" s="1186"/>
      <c r="Z303" s="1367">
        <v>308</v>
      </c>
      <c r="AA303" s="1041">
        <f>SUM(D303:Z303)</f>
        <v>4293</v>
      </c>
    </row>
    <row r="304" spans="1:27" ht="12.5" customHeight="1">
      <c r="A304" s="1343"/>
      <c r="B304" s="1196"/>
      <c r="C304" s="1186"/>
      <c r="D304" s="1180"/>
      <c r="E304" s="1186"/>
      <c r="F304" s="1180"/>
      <c r="G304" s="1186"/>
      <c r="H304" s="1180"/>
      <c r="I304" s="1186"/>
      <c r="J304" s="1186"/>
      <c r="K304" s="1186"/>
      <c r="L304" s="1180"/>
      <c r="M304" s="1186"/>
      <c r="N304" s="1180"/>
      <c r="O304" s="1186"/>
      <c r="P304" s="1180"/>
      <c r="Q304" s="1186"/>
      <c r="R304" s="1180"/>
      <c r="S304" s="1186"/>
      <c r="T304" s="1180"/>
      <c r="U304" s="1186"/>
      <c r="V304" s="1180"/>
      <c r="W304" s="1186"/>
      <c r="X304" s="1180"/>
      <c r="Y304" s="1186"/>
      <c r="Z304" s="1367"/>
    </row>
    <row r="305" spans="1:27" ht="55" customHeight="1">
      <c r="A305" s="1343"/>
      <c r="B305" s="1196"/>
      <c r="C305" s="1128"/>
      <c r="D305" s="1180"/>
      <c r="E305" s="1125"/>
      <c r="F305" s="1180"/>
      <c r="G305" s="1125"/>
      <c r="H305" s="1180"/>
      <c r="I305" s="1119"/>
      <c r="J305" s="1188"/>
      <c r="K305" s="1119"/>
      <c r="L305" s="1180"/>
      <c r="M305" s="1119"/>
      <c r="N305" s="1180"/>
      <c r="O305" s="1125"/>
      <c r="P305" s="1180"/>
      <c r="Q305" s="1125"/>
      <c r="R305" s="1180"/>
      <c r="S305" s="1119"/>
      <c r="T305" s="1180"/>
      <c r="U305" s="1119"/>
      <c r="V305" s="1180"/>
      <c r="W305" s="1119"/>
      <c r="X305" s="1180"/>
      <c r="Y305" s="1119"/>
      <c r="Z305" s="1368"/>
    </row>
    <row r="306" spans="1:27" s="1042" customFormat="1" ht="17.399999999999999" customHeight="1">
      <c r="A306" s="1344"/>
      <c r="B306" s="1197"/>
      <c r="C306" s="1160"/>
      <c r="D306" s="1179"/>
      <c r="E306" s="1121"/>
      <c r="F306" s="1179"/>
      <c r="G306" s="1121"/>
      <c r="H306" s="1179"/>
      <c r="I306" s="1121"/>
      <c r="J306" s="1188"/>
      <c r="K306" s="1121"/>
      <c r="L306" s="1179"/>
      <c r="M306" s="1121"/>
      <c r="N306" s="1179"/>
      <c r="O306" s="1121"/>
      <c r="P306" s="1179"/>
      <c r="Q306" s="1121"/>
      <c r="R306" s="1179"/>
      <c r="S306" s="1121"/>
      <c r="T306" s="1179"/>
      <c r="U306" s="1121"/>
      <c r="V306" s="1179"/>
      <c r="W306" s="1121"/>
      <c r="X306" s="1179"/>
      <c r="Y306" s="1121"/>
      <c r="Z306" s="1368"/>
    </row>
    <row r="307" spans="1:27" ht="38.4" customHeight="1">
      <c r="A307" s="1343"/>
      <c r="B307" s="1196"/>
      <c r="C307" s="1187" t="s">
        <v>105</v>
      </c>
      <c r="D307" s="1298"/>
      <c r="E307" s="1298" t="s">
        <v>234</v>
      </c>
      <c r="G307" s="1187" t="s">
        <v>105</v>
      </c>
      <c r="I307" s="1298" t="s">
        <v>168</v>
      </c>
      <c r="K307" s="1187" t="s">
        <v>101</v>
      </c>
      <c r="L307" s="1298"/>
      <c r="M307" s="1298" t="s">
        <v>168</v>
      </c>
      <c r="N307" s="1180"/>
      <c r="O307" s="1298" t="s">
        <v>168</v>
      </c>
      <c r="Q307" s="1187" t="s">
        <v>101</v>
      </c>
      <c r="R307" s="1298"/>
      <c r="S307" s="1298" t="s">
        <v>171</v>
      </c>
      <c r="U307" s="1187" t="s">
        <v>101</v>
      </c>
      <c r="V307" s="1298"/>
      <c r="W307" s="1298" t="s">
        <v>168</v>
      </c>
      <c r="Y307" s="1187" t="s">
        <v>101</v>
      </c>
      <c r="Z307" s="1176"/>
    </row>
    <row r="308" spans="1:27" s="1042" customFormat="1" ht="30" customHeight="1" thickBot="1">
      <c r="A308" s="1344"/>
      <c r="B308" s="1197"/>
      <c r="C308" s="1135"/>
      <c r="D308" s="1134"/>
      <c r="E308" s="1713">
        <v>839</v>
      </c>
      <c r="F308" s="1713"/>
      <c r="G308" s="1134"/>
      <c r="H308" s="1134"/>
      <c r="I308" s="1713">
        <v>627</v>
      </c>
      <c r="J308" s="1713"/>
      <c r="K308" s="1299"/>
      <c r="L308" s="1179"/>
      <c r="M308" s="1299"/>
      <c r="N308" s="1301"/>
      <c r="O308" s="1715">
        <v>1063</v>
      </c>
      <c r="P308" s="1715"/>
      <c r="Q308" s="1301"/>
      <c r="R308" s="1301"/>
      <c r="S308" s="1714">
        <v>795</v>
      </c>
      <c r="T308" s="1714"/>
      <c r="U308" s="1180"/>
      <c r="V308" s="1180"/>
      <c r="W308" s="1715">
        <v>662</v>
      </c>
      <c r="X308" s="1715"/>
      <c r="Y308" s="1041"/>
      <c r="Z308" s="1175"/>
    </row>
    <row r="309" spans="1:27" ht="12.65" customHeight="1">
      <c r="A309" s="1343"/>
      <c r="B309" s="1196"/>
      <c r="C309" s="1180"/>
      <c r="D309" s="1180"/>
      <c r="E309" s="1180"/>
      <c r="F309" s="1180"/>
      <c r="G309" s="1180"/>
      <c r="H309" s="1180"/>
      <c r="I309" s="1180"/>
      <c r="J309" s="1180"/>
      <c r="K309" s="1133"/>
      <c r="L309" s="1133"/>
      <c r="M309" s="1133"/>
      <c r="N309" s="1133"/>
      <c r="O309" s="1133"/>
      <c r="P309" s="1133"/>
      <c r="Q309" s="1133"/>
      <c r="R309" s="1133"/>
      <c r="S309" s="1133"/>
      <c r="T309" s="1133"/>
      <c r="U309" s="1133"/>
      <c r="V309" s="1133"/>
      <c r="W309" s="1133"/>
      <c r="X309" s="1133"/>
      <c r="Y309" s="1180"/>
      <c r="Z309" s="1371"/>
    </row>
    <row r="310" spans="1:27" ht="30">
      <c r="A310" s="1343"/>
      <c r="B310" s="1196"/>
      <c r="C310" s="1180" t="s">
        <v>275</v>
      </c>
      <c r="D310" s="1180"/>
      <c r="E310" s="1180" t="s">
        <v>1268</v>
      </c>
      <c r="F310" s="1180"/>
      <c r="G310" s="1180" t="s">
        <v>409</v>
      </c>
      <c r="I310" s="1509" t="s">
        <v>410</v>
      </c>
      <c r="J310" s="1180"/>
      <c r="K310" s="1180" t="s">
        <v>704</v>
      </c>
      <c r="L310" s="1180"/>
      <c r="M310" s="1180" t="s">
        <v>265</v>
      </c>
      <c r="N310" s="1180"/>
      <c r="O310" s="1180" t="s">
        <v>412</v>
      </c>
      <c r="P310" s="1180"/>
      <c r="Q310" s="1180" t="s">
        <v>413</v>
      </c>
      <c r="R310" s="1180"/>
      <c r="S310" s="1180" t="s">
        <v>414</v>
      </c>
      <c r="T310" s="1180"/>
      <c r="U310" s="1180" t="s">
        <v>157</v>
      </c>
      <c r="V310" s="1180"/>
      <c r="W310" s="1180" t="s">
        <v>1314</v>
      </c>
      <c r="X310" s="1180"/>
      <c r="Y310" s="1180" t="s">
        <v>1512</v>
      </c>
      <c r="Z310" s="1174"/>
    </row>
    <row r="311" spans="1:27" ht="28">
      <c r="A311" s="1343"/>
      <c r="B311" s="1196"/>
      <c r="C311" s="1180"/>
      <c r="D311" s="1180"/>
      <c r="E311" s="1180"/>
      <c r="F311" s="1180"/>
      <c r="G311" s="1180"/>
      <c r="I311" s="1179"/>
      <c r="J311" s="1180"/>
      <c r="K311" s="1180"/>
      <c r="L311" s="1180"/>
      <c r="M311" s="1180"/>
      <c r="N311" s="1180"/>
      <c r="O311" s="1180"/>
      <c r="P311" s="1180"/>
      <c r="Q311" s="1180"/>
      <c r="R311" s="1180"/>
      <c r="S311" s="1180"/>
      <c r="T311" s="1180"/>
      <c r="U311" s="1180"/>
      <c r="V311" s="1180"/>
      <c r="W311" s="1180"/>
      <c r="X311" s="1388" t="s">
        <v>1799</v>
      </c>
      <c r="Y311" s="1180"/>
      <c r="Z311" s="1367"/>
    </row>
    <row r="312" spans="1:27" ht="28">
      <c r="A312" s="1343"/>
      <c r="B312" s="1196"/>
      <c r="C312" s="1186"/>
      <c r="D312" s="1180"/>
      <c r="E312" s="1186"/>
      <c r="F312" s="1180"/>
      <c r="G312" s="1186"/>
      <c r="I312" s="1186"/>
      <c r="J312" s="1186"/>
      <c r="K312" s="1186"/>
      <c r="L312" s="1180"/>
      <c r="M312" s="1186"/>
      <c r="N312" s="1180"/>
      <c r="O312" s="1186"/>
      <c r="P312" s="1180"/>
      <c r="Q312" s="1186"/>
      <c r="R312" s="1180"/>
      <c r="S312" s="1186"/>
      <c r="T312" s="1180"/>
      <c r="U312" s="1186"/>
      <c r="V312" s="1180"/>
      <c r="W312" s="1186"/>
      <c r="X312" s="1180"/>
      <c r="Y312" s="1186"/>
    </row>
    <row r="313" spans="1:27" ht="28">
      <c r="A313" s="1343"/>
      <c r="B313" s="1196"/>
      <c r="C313" s="1186"/>
      <c r="D313" s="1180">
        <v>325</v>
      </c>
      <c r="E313" s="1186"/>
      <c r="F313" s="1180">
        <v>365</v>
      </c>
      <c r="G313" s="1186"/>
      <c r="H313" s="1180">
        <v>260</v>
      </c>
      <c r="I313" s="1186"/>
      <c r="J313" s="1186">
        <v>360</v>
      </c>
      <c r="K313" s="1186"/>
      <c r="L313" s="1180">
        <v>414</v>
      </c>
      <c r="M313" s="1186"/>
      <c r="N313" s="1180">
        <v>424</v>
      </c>
      <c r="O313" s="1186"/>
      <c r="P313" s="1180">
        <v>404</v>
      </c>
      <c r="Q313" s="1186"/>
      <c r="R313" s="1180">
        <v>430</v>
      </c>
      <c r="S313" s="1186"/>
      <c r="T313" s="1180">
        <v>406</v>
      </c>
      <c r="U313" s="1186"/>
      <c r="V313" s="1180">
        <v>423</v>
      </c>
      <c r="W313" s="1186"/>
      <c r="X313" s="1180">
        <v>286</v>
      </c>
      <c r="Y313" s="1186"/>
      <c r="Z313" s="1367">
        <v>424</v>
      </c>
      <c r="AA313" s="1041">
        <f>SUM(D313:Z313)</f>
        <v>4521</v>
      </c>
    </row>
    <row r="314" spans="1:27" ht="13.5" customHeight="1">
      <c r="A314" s="1343"/>
      <c r="B314" s="1196"/>
      <c r="C314" s="1186"/>
      <c r="D314" s="1180"/>
      <c r="E314" s="1186"/>
      <c r="F314" s="1180"/>
      <c r="G314" s="1186"/>
      <c r="I314" s="1186"/>
      <c r="J314" s="1186"/>
      <c r="K314" s="1186"/>
      <c r="L314" s="1180"/>
      <c r="M314" s="1186"/>
      <c r="N314" s="1180"/>
      <c r="O314" s="1186"/>
      <c r="P314" s="1180"/>
      <c r="Q314" s="1186"/>
      <c r="R314" s="1180"/>
      <c r="S314" s="1186"/>
      <c r="T314" s="1180"/>
      <c r="U314" s="1186"/>
      <c r="V314" s="1180"/>
      <c r="W314" s="1186"/>
      <c r="X314" s="1180"/>
      <c r="Y314" s="1186"/>
      <c r="Z314" s="1368"/>
    </row>
    <row r="315" spans="1:27" ht="55" customHeight="1">
      <c r="A315" s="1343"/>
      <c r="B315" s="1196"/>
      <c r="C315" s="1128"/>
      <c r="D315" s="1180"/>
      <c r="E315" s="1119"/>
      <c r="F315" s="1180"/>
      <c r="G315" s="1123"/>
      <c r="I315" s="1123"/>
      <c r="J315" s="1188"/>
      <c r="K315" s="1128"/>
      <c r="L315" s="1180"/>
      <c r="M315" s="1119"/>
      <c r="N315" s="1180"/>
      <c r="O315" s="1120"/>
      <c r="P315" s="1180"/>
      <c r="Q315" s="1120"/>
      <c r="R315" s="1180"/>
      <c r="S315" s="1120"/>
      <c r="T315" s="1180"/>
      <c r="U315" s="1119"/>
      <c r="V315" s="1180"/>
      <c r="W315" s="1117"/>
      <c r="X315" s="1180"/>
      <c r="Y315" s="1117"/>
      <c r="Z315" s="1368"/>
    </row>
    <row r="316" spans="1:27" s="1042" customFormat="1" ht="15" customHeight="1">
      <c r="A316" s="1344"/>
      <c r="B316" s="1197"/>
      <c r="C316" s="1160"/>
      <c r="D316" s="1179"/>
      <c r="E316" s="1121"/>
      <c r="F316" s="1179"/>
      <c r="G316" s="1117"/>
      <c r="I316" s="1117"/>
      <c r="J316" s="1188"/>
      <c r="K316" s="1121"/>
      <c r="L316" s="1179"/>
      <c r="M316" s="1121"/>
      <c r="N316" s="1179"/>
      <c r="O316" s="1122"/>
      <c r="P316" s="1179"/>
      <c r="Q316" s="1122"/>
      <c r="R316" s="1179"/>
      <c r="S316" s="1122"/>
      <c r="T316" s="1179"/>
      <c r="U316" s="1121"/>
      <c r="V316" s="1179"/>
      <c r="W316" s="1117"/>
      <c r="X316" s="1179"/>
      <c r="Y316" s="1117"/>
      <c r="Z316" s="1176"/>
    </row>
    <row r="317" spans="1:27" ht="28">
      <c r="A317" s="1343"/>
      <c r="B317" s="1196"/>
      <c r="C317" s="1298" t="s">
        <v>168</v>
      </c>
      <c r="D317" s="1298"/>
      <c r="E317" s="1187" t="s">
        <v>111</v>
      </c>
      <c r="F317" s="1298"/>
      <c r="G317" s="1298" t="s">
        <v>168</v>
      </c>
      <c r="I317" s="1505" t="s">
        <v>156</v>
      </c>
      <c r="J317" s="1298"/>
      <c r="K317" s="1187" t="s">
        <v>101</v>
      </c>
      <c r="L317" s="1298"/>
      <c r="M317" s="1298" t="s">
        <v>228</v>
      </c>
      <c r="N317" s="1298"/>
      <c r="O317" s="1298" t="s">
        <v>168</v>
      </c>
      <c r="P317" s="1298"/>
      <c r="Q317" s="1298" t="s">
        <v>171</v>
      </c>
      <c r="R317" s="1180"/>
      <c r="S317" s="1298" t="s">
        <v>171</v>
      </c>
      <c r="T317" s="1180"/>
      <c r="U317" s="1187" t="s">
        <v>153</v>
      </c>
      <c r="V317" s="1298"/>
      <c r="W317" s="1187" t="s">
        <v>111</v>
      </c>
      <c r="X317" s="1180"/>
      <c r="Y317" s="1187" t="s">
        <v>111</v>
      </c>
      <c r="Z317" s="1370"/>
    </row>
    <row r="318" spans="1:27" ht="30" customHeight="1" thickBot="1">
      <c r="A318" s="1343"/>
      <c r="B318" s="1196"/>
      <c r="C318" s="1720">
        <v>633</v>
      </c>
      <c r="D318" s="1716"/>
      <c r="E318" s="1180"/>
      <c r="F318" s="1180"/>
      <c r="G318" s="1187" t="s">
        <v>440</v>
      </c>
      <c r="H318" s="1721">
        <v>625</v>
      </c>
      <c r="I318" s="1721"/>
      <c r="J318" s="1557"/>
      <c r="S318" s="1716">
        <v>2079</v>
      </c>
      <c r="T318" s="1716"/>
      <c r="U318" s="1301"/>
      <c r="V318" s="1301"/>
      <c r="W318" s="1134"/>
      <c r="X318" s="1141"/>
      <c r="Y318" s="1135"/>
      <c r="Z318" s="1389"/>
    </row>
    <row r="319" spans="1:27" ht="28.75" hidden="1" customHeight="1" thickBot="1">
      <c r="A319" s="1343"/>
      <c r="B319" s="1196"/>
      <c r="M319" s="1180"/>
      <c r="N319" s="1180"/>
      <c r="O319" s="1180"/>
      <c r="P319" s="1180"/>
      <c r="Q319" s="1180"/>
      <c r="R319" s="1180"/>
      <c r="S319" s="1180"/>
      <c r="T319" s="1180"/>
      <c r="U319" s="1180"/>
      <c r="V319" s="1180"/>
      <c r="W319" s="1157"/>
      <c r="X319" s="1141"/>
      <c r="Y319" s="1141"/>
      <c r="Z319" s="1174"/>
    </row>
    <row r="320" spans="1:27" ht="16.5" customHeight="1">
      <c r="A320" s="1343"/>
      <c r="B320" s="1196"/>
      <c r="C320" s="1133"/>
      <c r="D320" s="1133"/>
      <c r="E320" s="1133"/>
      <c r="F320" s="1133"/>
      <c r="G320" s="1133"/>
      <c r="H320" s="1133"/>
      <c r="I320" s="1133"/>
      <c r="J320" s="1133"/>
      <c r="K320" s="1133"/>
      <c r="L320" s="1133"/>
      <c r="M320" s="1133"/>
      <c r="N320" s="1133"/>
      <c r="O320" s="1133"/>
      <c r="P320" s="1133"/>
      <c r="Q320" s="1133"/>
      <c r="R320" s="1133"/>
      <c r="S320" s="1133"/>
      <c r="T320" s="1133"/>
      <c r="U320" s="1133"/>
      <c r="V320" s="1133"/>
      <c r="W320" s="1180"/>
      <c r="X320" s="1180"/>
      <c r="Z320" s="1177"/>
    </row>
    <row r="321" spans="1:27" ht="28">
      <c r="A321" s="1343"/>
      <c r="B321" s="1196"/>
      <c r="C321" s="1180" t="s">
        <v>1316</v>
      </c>
      <c r="D321" s="1180"/>
      <c r="E321" s="1180" t="s">
        <v>1317</v>
      </c>
      <c r="F321" s="1180"/>
      <c r="G321" s="1180" t="s">
        <v>420</v>
      </c>
      <c r="H321" s="1180"/>
      <c r="I321" s="1180" t="s">
        <v>421</v>
      </c>
      <c r="J321" s="1180"/>
      <c r="K321" s="1180" t="s">
        <v>422</v>
      </c>
      <c r="L321" s="1180"/>
      <c r="M321" s="1180" t="s">
        <v>423</v>
      </c>
      <c r="N321" s="1180"/>
      <c r="O321" s="1180" t="s">
        <v>424</v>
      </c>
      <c r="P321" s="1180"/>
      <c r="Q321" s="1180" t="s">
        <v>425</v>
      </c>
      <c r="R321" s="1180"/>
      <c r="S321" s="1180" t="s">
        <v>426</v>
      </c>
      <c r="T321" s="1180"/>
      <c r="U321" s="1180" t="s">
        <v>427</v>
      </c>
      <c r="V321" s="1180"/>
      <c r="W321" s="1180" t="s">
        <v>429</v>
      </c>
      <c r="X321" s="1180"/>
      <c r="Y321" s="1180" t="s">
        <v>430</v>
      </c>
      <c r="Z321" s="1174"/>
    </row>
    <row r="322" spans="1:27" ht="28">
      <c r="A322" s="1343"/>
      <c r="B322" s="1196"/>
      <c r="C322" s="1180"/>
      <c r="D322" s="1180"/>
      <c r="E322" s="1180"/>
      <c r="F322" s="1180"/>
      <c r="G322" s="1180"/>
      <c r="H322" s="1180"/>
      <c r="I322" s="1180"/>
      <c r="J322" s="1180"/>
      <c r="K322" s="1180"/>
      <c r="L322" s="1180"/>
      <c r="M322" s="1180"/>
      <c r="N322" s="1180"/>
      <c r="O322" s="1180"/>
      <c r="P322" s="1180"/>
      <c r="Q322" s="1180"/>
      <c r="R322" s="1180"/>
      <c r="S322" s="1180"/>
      <c r="T322" s="1180"/>
      <c r="U322" s="1180"/>
      <c r="V322" s="1180"/>
      <c r="W322" s="1180"/>
      <c r="X322" s="1180"/>
      <c r="Y322" s="1180"/>
      <c r="Z322" s="1367"/>
    </row>
    <row r="323" spans="1:27" ht="28">
      <c r="A323" s="1343"/>
      <c r="B323" s="1196"/>
      <c r="C323" s="1186"/>
      <c r="D323" s="1180"/>
      <c r="E323" s="1186"/>
      <c r="F323" s="1180"/>
      <c r="G323" s="1186"/>
      <c r="H323" s="1180"/>
      <c r="I323" s="1186"/>
      <c r="J323" s="1186"/>
      <c r="K323" s="1186"/>
      <c r="L323" s="1180"/>
      <c r="M323" s="1186"/>
      <c r="N323" s="1180"/>
      <c r="O323" s="1186"/>
      <c r="P323" s="1180"/>
      <c r="Q323" s="1186"/>
      <c r="R323" s="1180"/>
      <c r="S323" s="1186"/>
      <c r="T323" s="1180"/>
      <c r="U323" s="1186"/>
      <c r="V323" s="1180"/>
      <c r="W323" s="1186"/>
      <c r="X323" s="1180"/>
      <c r="Y323" s="1186"/>
    </row>
    <row r="324" spans="1:27" ht="28">
      <c r="A324" s="1343"/>
      <c r="B324" s="1196"/>
      <c r="C324" s="1186"/>
      <c r="D324" s="1180">
        <v>420</v>
      </c>
      <c r="E324" s="1186"/>
      <c r="F324" s="1180">
        <v>424</v>
      </c>
      <c r="G324" s="1186"/>
      <c r="H324" s="1180">
        <v>387</v>
      </c>
      <c r="I324" s="1186"/>
      <c r="J324" s="1186">
        <v>453</v>
      </c>
      <c r="K324" s="1186"/>
      <c r="L324" s="1180">
        <v>387</v>
      </c>
      <c r="M324" s="1186"/>
      <c r="N324" s="1180">
        <v>382</v>
      </c>
      <c r="O324" s="1186"/>
      <c r="P324" s="1180">
        <v>336</v>
      </c>
      <c r="Q324" s="1186"/>
      <c r="R324" s="1180">
        <v>389</v>
      </c>
      <c r="S324" s="1186"/>
      <c r="T324" s="1180">
        <v>335</v>
      </c>
      <c r="U324" s="1186"/>
      <c r="V324" s="1180">
        <v>396</v>
      </c>
      <c r="W324" s="1186"/>
      <c r="X324" s="1180">
        <v>233</v>
      </c>
      <c r="Y324" s="1186"/>
      <c r="Z324" s="1367">
        <v>467</v>
      </c>
      <c r="AA324" s="1041">
        <f>SUM(D324:Z324)</f>
        <v>4609</v>
      </c>
    </row>
    <row r="325" spans="1:27" ht="17" customHeight="1">
      <c r="A325" s="1343"/>
      <c r="B325" s="1196"/>
      <c r="C325" s="1186"/>
      <c r="D325" s="1180"/>
      <c r="E325" s="1186"/>
      <c r="F325" s="1180"/>
      <c r="G325" s="1186"/>
      <c r="H325" s="1180"/>
      <c r="I325" s="1186"/>
      <c r="J325" s="1186"/>
      <c r="K325" s="1186"/>
      <c r="L325" s="1180"/>
      <c r="M325" s="1186"/>
      <c r="N325" s="1180"/>
      <c r="O325" s="1186"/>
      <c r="P325" s="1180"/>
      <c r="Q325" s="1186"/>
      <c r="R325" s="1180"/>
      <c r="S325" s="1186"/>
      <c r="T325" s="1180"/>
      <c r="U325" s="1186"/>
      <c r="V325" s="1180"/>
      <c r="W325" s="1186"/>
      <c r="X325" s="1180"/>
      <c r="Y325" s="1186"/>
      <c r="Z325" s="1368"/>
    </row>
    <row r="326" spans="1:27" ht="55" customHeight="1">
      <c r="A326" s="1343"/>
      <c r="B326" s="1196"/>
      <c r="C326" s="1130"/>
      <c r="D326" s="1180"/>
      <c r="E326" s="1119"/>
      <c r="F326" s="1180"/>
      <c r="G326" s="1117"/>
      <c r="H326" s="1180"/>
      <c r="I326" s="1119"/>
      <c r="J326" s="1188"/>
      <c r="K326" s="1117"/>
      <c r="L326" s="1180"/>
      <c r="M326" s="1117"/>
      <c r="N326" s="1180"/>
      <c r="O326" s="1119"/>
      <c r="P326" s="1180"/>
      <c r="Q326" s="1119"/>
      <c r="R326" s="1180"/>
      <c r="S326" s="1119"/>
      <c r="T326" s="1180"/>
      <c r="U326" s="1308" t="s">
        <v>2033</v>
      </c>
      <c r="V326" s="1180"/>
      <c r="W326" s="1117"/>
      <c r="X326" s="1180"/>
      <c r="Y326" s="1123"/>
      <c r="Z326" s="1368"/>
    </row>
    <row r="327" spans="1:27" s="1042" customFormat="1" ht="21" customHeight="1">
      <c r="A327" s="1344"/>
      <c r="B327" s="1197"/>
      <c r="C327" s="1130"/>
      <c r="D327" s="1179"/>
      <c r="E327" s="1121"/>
      <c r="F327" s="1179"/>
      <c r="G327" s="1117"/>
      <c r="H327" s="1179"/>
      <c r="I327" s="1121"/>
      <c r="J327" s="1188"/>
      <c r="K327" s="1117"/>
      <c r="L327" s="1179"/>
      <c r="M327" s="1117"/>
      <c r="N327" s="1179"/>
      <c r="O327" s="1121"/>
      <c r="P327" s="1179"/>
      <c r="Q327" s="1121"/>
      <c r="R327" s="1179"/>
      <c r="S327" s="1154"/>
      <c r="T327" s="1179"/>
      <c r="U327" s="1154"/>
      <c r="V327" s="1179"/>
      <c r="W327" s="1117"/>
      <c r="X327" s="1179"/>
      <c r="Y327" s="1117"/>
      <c r="Z327" s="1176"/>
    </row>
    <row r="328" spans="1:27" ht="28">
      <c r="A328" s="1343"/>
      <c r="B328" s="1196"/>
      <c r="C328" s="1298" t="s">
        <v>228</v>
      </c>
      <c r="D328" s="1298"/>
      <c r="E328" s="1298" t="s">
        <v>171</v>
      </c>
      <c r="G328" s="1187" t="s">
        <v>101</v>
      </c>
      <c r="H328" s="1298"/>
      <c r="I328" s="1298" t="s">
        <v>228</v>
      </c>
      <c r="K328" s="1187" t="s">
        <v>111</v>
      </c>
      <c r="L328" s="1377"/>
      <c r="M328" s="1187" t="s">
        <v>129</v>
      </c>
      <c r="N328" s="1377"/>
      <c r="O328" s="1298" t="s">
        <v>168</v>
      </c>
      <c r="P328" s="1377"/>
      <c r="Q328" s="1298" t="s">
        <v>168</v>
      </c>
      <c r="S328" s="1187" t="s">
        <v>101</v>
      </c>
      <c r="T328" s="1377"/>
      <c r="U328" s="1298" t="s">
        <v>228</v>
      </c>
      <c r="W328" s="1187" t="s">
        <v>111</v>
      </c>
      <c r="X328" s="1298"/>
      <c r="Y328" s="1187" t="s">
        <v>109</v>
      </c>
      <c r="Z328" s="1387"/>
    </row>
    <row r="329" spans="1:27" s="1042" customFormat="1" ht="31.25" customHeight="1" thickBot="1">
      <c r="A329" s="1344"/>
      <c r="B329" s="1197"/>
      <c r="C329" s="1565"/>
      <c r="D329" s="1301"/>
      <c r="E329" s="1713">
        <v>1268</v>
      </c>
      <c r="F329" s="1713"/>
      <c r="G329" s="1299"/>
      <c r="H329" s="1301"/>
      <c r="I329" s="1713">
        <v>840</v>
      </c>
      <c r="J329" s="1713"/>
      <c r="K329" s="1390"/>
      <c r="L329" s="1041"/>
      <c r="M329" s="1301"/>
      <c r="N329" s="1391"/>
      <c r="O329" s="1299"/>
      <c r="P329" s="1391"/>
      <c r="Q329" s="1713">
        <v>1108</v>
      </c>
      <c r="R329" s="1713"/>
      <c r="S329" s="1301"/>
      <c r="T329" s="1391"/>
      <c r="U329" s="1717">
        <v>731</v>
      </c>
      <c r="V329" s="1717"/>
      <c r="W329" s="1299"/>
      <c r="X329" s="1391"/>
      <c r="Y329" s="1171"/>
      <c r="Z329" s="1178"/>
    </row>
    <row r="330" spans="1:27" s="1042" customFormat="1" ht="22.25" hidden="1" customHeight="1" thickBot="1">
      <c r="A330" s="1344"/>
      <c r="B330" s="1351"/>
      <c r="C330" s="1144"/>
      <c r="D330" s="1180"/>
      <c r="E330" s="1180"/>
      <c r="F330" s="1180"/>
      <c r="G330" s="1180"/>
      <c r="H330" s="1180"/>
      <c r="I330" s="1179"/>
      <c r="J330" s="1180"/>
      <c r="K330" s="1180"/>
      <c r="L330" s="1180"/>
      <c r="M330" s="1301"/>
      <c r="N330" s="1301"/>
      <c r="O330" s="1301"/>
      <c r="P330" s="1362"/>
      <c r="Q330" s="1299"/>
      <c r="R330" s="1301"/>
      <c r="S330" s="1301"/>
      <c r="T330" s="1301"/>
      <c r="U330" s="1301"/>
      <c r="V330" s="1301"/>
      <c r="W330" s="1299"/>
      <c r="X330" s="1301"/>
      <c r="Y330" s="1350"/>
      <c r="Z330" s="1392"/>
    </row>
    <row r="331" spans="1:27" ht="22.25" customHeight="1">
      <c r="A331" s="1343"/>
      <c r="B331" s="1196"/>
      <c r="C331" s="1180"/>
      <c r="D331" s="1133"/>
      <c r="E331" s="1133"/>
      <c r="F331" s="1133"/>
      <c r="G331" s="1133"/>
      <c r="H331" s="1133"/>
      <c r="I331" s="1133"/>
      <c r="J331" s="1133"/>
      <c r="K331" s="1133"/>
      <c r="L331" s="1133"/>
      <c r="M331" s="1133"/>
      <c r="N331" s="1133"/>
      <c r="O331" s="1133"/>
      <c r="P331" s="1133"/>
      <c r="Q331" s="1133"/>
      <c r="R331" s="1133"/>
      <c r="S331" s="1133"/>
      <c r="T331" s="1133"/>
      <c r="U331" s="1133"/>
      <c r="V331" s="1133"/>
      <c r="W331" s="1133"/>
      <c r="X331" s="1133"/>
      <c r="Z331" s="1371"/>
    </row>
    <row r="332" spans="1:27" ht="28">
      <c r="A332" s="1343"/>
      <c r="B332" s="1196"/>
      <c r="C332" s="1180" t="s">
        <v>431</v>
      </c>
      <c r="D332" s="1180"/>
      <c r="E332" s="1180" t="s">
        <v>432</v>
      </c>
      <c r="F332" s="1180"/>
      <c r="G332" s="1180" t="s">
        <v>433</v>
      </c>
      <c r="H332" s="1180"/>
      <c r="I332" s="1180" t="s">
        <v>434</v>
      </c>
      <c r="J332" s="1180"/>
      <c r="K332" s="1180" t="s">
        <v>435</v>
      </c>
      <c r="L332" s="1180"/>
      <c r="M332" s="1180" t="s">
        <v>436</v>
      </c>
      <c r="N332" s="1180"/>
      <c r="O332" s="1180" t="s">
        <v>437</v>
      </c>
      <c r="P332" s="1180"/>
      <c r="Q332" s="1180" t="s">
        <v>438</v>
      </c>
      <c r="R332" s="1180"/>
      <c r="S332" s="1180" t="s">
        <v>714</v>
      </c>
      <c r="T332" s="1180"/>
      <c r="U332" s="1180" t="s">
        <v>441</v>
      </c>
      <c r="V332" s="1180"/>
      <c r="W332" s="1180" t="s">
        <v>442</v>
      </c>
      <c r="X332" s="1180"/>
      <c r="Y332" s="1180" t="s">
        <v>443</v>
      </c>
      <c r="Z332" s="1174"/>
    </row>
    <row r="333" spans="1:27" ht="28">
      <c r="A333" s="1343"/>
      <c r="B333" s="1196"/>
      <c r="C333" s="1180"/>
      <c r="D333" s="1180"/>
      <c r="E333" s="1180"/>
      <c r="F333" s="1180"/>
      <c r="G333" s="1180"/>
      <c r="H333" s="1180"/>
      <c r="I333" s="1180"/>
      <c r="J333" s="1180"/>
      <c r="K333" s="1180"/>
      <c r="L333" s="1180"/>
      <c r="M333" s="1180"/>
      <c r="N333" s="1180"/>
      <c r="O333" s="1180"/>
      <c r="P333" s="1180"/>
      <c r="Q333" s="1180"/>
      <c r="R333" s="1180"/>
      <c r="S333" s="1180"/>
      <c r="T333" s="1180"/>
      <c r="U333" s="1180"/>
      <c r="V333" s="1180"/>
      <c r="W333" s="1180"/>
      <c r="X333" s="1180"/>
      <c r="Y333" s="1180"/>
      <c r="Z333" s="1174"/>
    </row>
    <row r="334" spans="1:27" ht="28">
      <c r="A334" s="1343"/>
      <c r="B334" s="1196"/>
      <c r="C334" s="1186"/>
      <c r="D334" s="1180"/>
      <c r="E334" s="1186"/>
      <c r="F334" s="1180"/>
      <c r="G334" s="1186"/>
      <c r="H334" s="1180"/>
      <c r="I334" s="1186"/>
      <c r="J334" s="1186"/>
      <c r="K334" s="1186"/>
      <c r="L334" s="1180"/>
      <c r="M334" s="1186"/>
      <c r="N334" s="1180"/>
      <c r="O334" s="1186"/>
      <c r="P334" s="1180"/>
      <c r="Q334" s="1186"/>
      <c r="R334" s="1180"/>
      <c r="S334" s="1186"/>
      <c r="T334" s="1180"/>
      <c r="U334" s="1186"/>
      <c r="V334" s="1180"/>
      <c r="W334" s="1186"/>
      <c r="X334" s="1180"/>
      <c r="Y334" s="1186"/>
      <c r="Z334" s="1367"/>
    </row>
    <row r="335" spans="1:27" ht="28">
      <c r="A335" s="1343"/>
      <c r="B335" s="1196"/>
      <c r="C335" s="1186"/>
      <c r="D335" s="1180">
        <v>423</v>
      </c>
      <c r="E335" s="1186"/>
      <c r="F335" s="1180">
        <v>249</v>
      </c>
      <c r="G335" s="1186"/>
      <c r="H335" s="1180">
        <v>282</v>
      </c>
      <c r="I335" s="1186"/>
      <c r="J335" s="1186">
        <v>398</v>
      </c>
      <c r="K335" s="1186"/>
      <c r="L335" s="1180">
        <v>370</v>
      </c>
      <c r="M335" s="1186"/>
      <c r="N335" s="1180">
        <v>437</v>
      </c>
      <c r="O335" s="1186"/>
      <c r="P335" s="1180">
        <v>435</v>
      </c>
      <c r="Q335" s="1186"/>
      <c r="R335" s="1180">
        <v>407</v>
      </c>
      <c r="S335" s="1186"/>
      <c r="T335" s="1180">
        <v>388</v>
      </c>
      <c r="U335" s="1186"/>
      <c r="V335" s="1180">
        <v>441</v>
      </c>
      <c r="W335" s="1186"/>
      <c r="X335" s="1180">
        <v>410</v>
      </c>
      <c r="Y335" s="1186"/>
      <c r="Z335" s="1367">
        <v>444</v>
      </c>
      <c r="AA335" s="1041">
        <f>SUM(D335:Z335)</f>
        <v>4684</v>
      </c>
    </row>
    <row r="336" spans="1:27" ht="14" customHeight="1">
      <c r="A336" s="1343"/>
      <c r="B336" s="1196"/>
      <c r="C336" s="1186"/>
      <c r="D336" s="1180"/>
      <c r="E336" s="1186"/>
      <c r="F336" s="1180"/>
      <c r="G336" s="1186"/>
      <c r="H336" s="1180"/>
      <c r="I336" s="1186"/>
      <c r="J336" s="1186"/>
      <c r="K336" s="1186"/>
      <c r="L336" s="1180"/>
      <c r="M336" s="1186"/>
      <c r="N336" s="1180"/>
      <c r="O336" s="1186"/>
      <c r="P336" s="1180"/>
      <c r="Q336" s="1186"/>
      <c r="R336" s="1180"/>
      <c r="S336" s="1186"/>
      <c r="T336" s="1180"/>
      <c r="U336" s="1186"/>
      <c r="V336" s="1180"/>
      <c r="W336" s="1186"/>
      <c r="X336" s="1180"/>
      <c r="Y336" s="1186"/>
      <c r="Z336" s="1367"/>
    </row>
    <row r="337" spans="1:27" ht="55" customHeight="1">
      <c r="A337" s="1343"/>
      <c r="B337" s="1196"/>
      <c r="C337" s="1128"/>
      <c r="D337" s="1180"/>
      <c r="E337" s="1119"/>
      <c r="F337" s="1180"/>
      <c r="G337" s="1119"/>
      <c r="H337" s="1180"/>
      <c r="I337" s="1128"/>
      <c r="J337" s="1188"/>
      <c r="K337" s="1119"/>
      <c r="L337" s="1180"/>
      <c r="M337" s="1119"/>
      <c r="N337" s="1180"/>
      <c r="O337" s="1117"/>
      <c r="P337" s="1180"/>
      <c r="Q337" s="1308" t="s">
        <v>2033</v>
      </c>
      <c r="R337" s="1180"/>
      <c r="S337" s="1123"/>
      <c r="T337" s="1180"/>
      <c r="U337" s="1123"/>
      <c r="V337" s="1180"/>
      <c r="W337" s="1145"/>
      <c r="X337" s="1172"/>
      <c r="Y337" s="1147"/>
      <c r="Z337" s="1174"/>
    </row>
    <row r="338" spans="1:27" s="1042" customFormat="1" ht="16.25" customHeight="1">
      <c r="A338" s="1344"/>
      <c r="B338" s="1197"/>
      <c r="C338" s="1421"/>
      <c r="D338" s="1179"/>
      <c r="E338" s="1121"/>
      <c r="F338" s="1179"/>
      <c r="G338" s="1121"/>
      <c r="H338" s="1179"/>
      <c r="I338" s="1160"/>
      <c r="J338" s="1188"/>
      <c r="K338" s="1121"/>
      <c r="L338" s="1179"/>
      <c r="M338" s="1121"/>
      <c r="N338" s="1179"/>
      <c r="O338" s="1118"/>
      <c r="P338" s="1179"/>
      <c r="Q338" s="1154"/>
      <c r="R338" s="1179"/>
      <c r="S338" s="1117"/>
      <c r="T338" s="1179"/>
      <c r="U338" s="1154"/>
      <c r="V338" s="1179"/>
      <c r="W338" s="1149"/>
      <c r="X338" s="1179"/>
      <c r="Y338" s="1149"/>
      <c r="Z338" s="1387"/>
    </row>
    <row r="339" spans="1:27" ht="28.25" customHeight="1">
      <c r="A339" s="1343"/>
      <c r="B339" s="1196"/>
      <c r="C339" s="1187" t="s">
        <v>118</v>
      </c>
      <c r="D339" s="1298"/>
      <c r="E339" s="1298" t="s">
        <v>168</v>
      </c>
      <c r="F339" s="1298"/>
      <c r="G339" s="1298" t="s">
        <v>168</v>
      </c>
      <c r="H339" s="1558"/>
      <c r="I339" s="1187" t="s">
        <v>111</v>
      </c>
      <c r="J339" s="1298"/>
      <c r="K339" s="1298" t="s">
        <v>171</v>
      </c>
      <c r="M339" s="1187" t="s">
        <v>114</v>
      </c>
      <c r="N339" s="1377"/>
      <c r="O339" s="1187" t="s">
        <v>129</v>
      </c>
      <c r="P339" s="1377"/>
      <c r="Q339" s="1298" t="s">
        <v>234</v>
      </c>
      <c r="S339" s="1187" t="s">
        <v>101</v>
      </c>
      <c r="T339" s="1180"/>
      <c r="U339" s="1187" t="s">
        <v>123</v>
      </c>
      <c r="V339" s="1377"/>
      <c r="W339" s="1187" t="s">
        <v>153</v>
      </c>
      <c r="X339" s="1180"/>
      <c r="Y339" s="1187" t="s">
        <v>101</v>
      </c>
      <c r="Z339" s="1174"/>
    </row>
    <row r="340" spans="1:27" s="1042" customFormat="1" ht="36.5" thickBot="1">
      <c r="A340" s="1344"/>
      <c r="B340" s="1197"/>
      <c r="C340" s="1299"/>
      <c r="D340" s="1301"/>
      <c r="E340" s="1299"/>
      <c r="F340" s="1301"/>
      <c r="G340" s="1187" t="s">
        <v>1508</v>
      </c>
      <c r="H340" s="1715">
        <v>954</v>
      </c>
      <c r="I340" s="1715"/>
      <c r="K340" s="1718">
        <v>768</v>
      </c>
      <c r="L340" s="1718"/>
      <c r="Q340" s="1715">
        <v>842</v>
      </c>
      <c r="R340" s="1715"/>
      <c r="S340" s="1187" t="s">
        <v>440</v>
      </c>
      <c r="Y340" s="1170"/>
      <c r="Z340" s="1384"/>
    </row>
    <row r="341" spans="1:27" ht="9.65" customHeight="1">
      <c r="A341" s="1343"/>
      <c r="B341" s="1196"/>
      <c r="C341" s="1133"/>
      <c r="D341" s="1133"/>
      <c r="E341" s="1133"/>
      <c r="F341" s="1133"/>
      <c r="G341" s="1133"/>
      <c r="H341" s="1133"/>
      <c r="I341" s="1133"/>
      <c r="J341" s="1133"/>
      <c r="K341" s="1133"/>
      <c r="L341" s="1133"/>
      <c r="M341" s="1133"/>
      <c r="N341" s="1133"/>
      <c r="O341" s="1133"/>
      <c r="P341" s="1133"/>
      <c r="Q341" s="1133"/>
      <c r="R341" s="1133"/>
      <c r="S341" s="1133"/>
      <c r="T341" s="1133"/>
      <c r="U341" s="1133"/>
      <c r="V341" s="1133"/>
      <c r="W341" s="1133"/>
      <c r="X341" s="1133"/>
      <c r="Z341" s="1177"/>
    </row>
    <row r="342" spans="1:27" ht="28">
      <c r="A342" s="1343"/>
      <c r="B342" s="1196"/>
      <c r="C342" s="1180" t="s">
        <v>444</v>
      </c>
      <c r="D342" s="1180"/>
      <c r="E342" s="1180" t="s">
        <v>445</v>
      </c>
      <c r="F342" s="1180"/>
      <c r="G342" s="1180" t="s">
        <v>446</v>
      </c>
      <c r="H342" s="1180"/>
      <c r="I342" s="1180" t="s">
        <v>447</v>
      </c>
      <c r="J342" s="1180"/>
      <c r="K342" s="1180" t="s">
        <v>448</v>
      </c>
      <c r="L342" s="1180"/>
      <c r="M342" s="1180" t="s">
        <v>449</v>
      </c>
      <c r="N342" s="1180"/>
      <c r="O342" s="1180" t="s">
        <v>450</v>
      </c>
      <c r="P342" s="1180"/>
      <c r="Q342" s="1180" t="s">
        <v>451</v>
      </c>
      <c r="R342" s="1180"/>
      <c r="S342" s="1180" t="s">
        <v>453</v>
      </c>
      <c r="T342" s="1180"/>
      <c r="U342" s="1180" t="s">
        <v>454</v>
      </c>
      <c r="V342" s="1180"/>
      <c r="W342" s="1180" t="s">
        <v>455</v>
      </c>
      <c r="X342" s="1180"/>
      <c r="Y342" s="1180" t="s">
        <v>456</v>
      </c>
      <c r="Z342" s="1180"/>
    </row>
    <row r="343" spans="1:27" ht="28">
      <c r="A343" s="1343"/>
      <c r="B343" s="1196"/>
      <c r="C343" s="1180"/>
      <c r="D343" s="1359" t="s">
        <v>1808</v>
      </c>
      <c r="E343" s="1180"/>
      <c r="F343" s="1180"/>
      <c r="G343" s="1180"/>
      <c r="H343" s="1180"/>
      <c r="I343" s="1180"/>
      <c r="J343" s="1180"/>
      <c r="K343" s="1180"/>
      <c r="L343" s="1180"/>
      <c r="M343" s="1180"/>
      <c r="N343" s="1180"/>
      <c r="O343" s="1180"/>
      <c r="P343" s="1180"/>
      <c r="Q343" s="1180"/>
      <c r="R343" s="1180"/>
      <c r="S343" s="1180"/>
      <c r="T343" s="1180"/>
      <c r="U343" s="1180"/>
      <c r="V343" s="1180"/>
      <c r="W343" s="1180"/>
      <c r="X343" s="1180"/>
      <c r="Y343" s="1180"/>
      <c r="Z343" s="1174"/>
    </row>
    <row r="344" spans="1:27" ht="28">
      <c r="A344" s="1343"/>
      <c r="B344" s="1196"/>
      <c r="C344" s="1186"/>
      <c r="D344" s="1180"/>
      <c r="E344" s="1186"/>
      <c r="F344" s="1180"/>
      <c r="G344" s="1186"/>
      <c r="H344" s="1180"/>
      <c r="I344" s="1186"/>
      <c r="J344" s="1186"/>
      <c r="K344" s="1186"/>
      <c r="L344" s="1180"/>
      <c r="M344" s="1186"/>
      <c r="N344" s="1180"/>
      <c r="O344" s="1186"/>
      <c r="P344" s="1180"/>
      <c r="Q344" s="1186"/>
      <c r="R344" s="1180"/>
      <c r="S344" s="1186"/>
      <c r="T344" s="1180"/>
      <c r="U344" s="1186"/>
      <c r="V344" s="1180"/>
      <c r="W344" s="1186"/>
      <c r="X344" s="1180"/>
      <c r="Y344" s="1186"/>
      <c r="Z344" s="1174"/>
    </row>
    <row r="345" spans="1:27" ht="28">
      <c r="A345" s="1343"/>
      <c r="B345" s="1196"/>
      <c r="C345" s="1186"/>
      <c r="D345" s="1180">
        <v>190</v>
      </c>
      <c r="E345" s="1186"/>
      <c r="F345" s="1180">
        <v>158</v>
      </c>
      <c r="G345" s="1186"/>
      <c r="H345" s="1180">
        <v>201</v>
      </c>
      <c r="I345" s="1186"/>
      <c r="J345" s="1186">
        <v>165</v>
      </c>
      <c r="K345" s="1186"/>
      <c r="L345" s="1180">
        <v>404</v>
      </c>
      <c r="M345" s="1186"/>
      <c r="N345" s="1180">
        <v>435</v>
      </c>
      <c r="O345" s="1186"/>
      <c r="P345" s="1180">
        <v>425</v>
      </c>
      <c r="Q345" s="1186"/>
      <c r="R345" s="1180">
        <v>441</v>
      </c>
      <c r="S345" s="1186"/>
      <c r="T345" s="1180">
        <v>358</v>
      </c>
      <c r="U345" s="1186"/>
      <c r="V345" s="1180">
        <v>438</v>
      </c>
      <c r="W345" s="1186"/>
      <c r="X345" s="1180">
        <v>430</v>
      </c>
      <c r="Y345" s="1186"/>
      <c r="Z345" s="1367">
        <v>410</v>
      </c>
      <c r="AA345" s="1041">
        <f>SUM(D345:Z345)</f>
        <v>4055</v>
      </c>
    </row>
    <row r="346" spans="1:27" ht="12.5" customHeight="1">
      <c r="A346" s="1343"/>
      <c r="B346" s="1196"/>
      <c r="C346" s="1186"/>
      <c r="D346" s="1180"/>
      <c r="E346" s="1186"/>
      <c r="F346" s="1180"/>
      <c r="G346" s="1186"/>
      <c r="H346" s="1180"/>
      <c r="I346" s="1186"/>
      <c r="J346" s="1186"/>
      <c r="K346" s="1186"/>
      <c r="L346" s="1180"/>
      <c r="M346" s="1186"/>
      <c r="N346" s="1180"/>
      <c r="O346" s="1186"/>
      <c r="P346" s="1180"/>
      <c r="Q346" s="1186"/>
      <c r="R346" s="1180"/>
      <c r="S346" s="1186"/>
      <c r="T346" s="1180"/>
      <c r="U346" s="1186"/>
      <c r="V346" s="1180"/>
      <c r="W346" s="1186"/>
      <c r="X346" s="1180"/>
      <c r="Y346" s="1186"/>
    </row>
    <row r="347" spans="1:27" ht="55" customHeight="1">
      <c r="A347" s="1343"/>
      <c r="B347" s="1196"/>
      <c r="C347" s="1148"/>
      <c r="D347" s="1146"/>
      <c r="E347" s="1147"/>
      <c r="F347" s="1146"/>
      <c r="G347" s="1147"/>
      <c r="H347" s="1172"/>
      <c r="I347" s="1150"/>
      <c r="J347" s="1172"/>
      <c r="K347" s="1150"/>
      <c r="L347" s="1172"/>
      <c r="M347" s="1150"/>
      <c r="N347" s="1146"/>
      <c r="O347" s="1147"/>
      <c r="P347" s="1146"/>
      <c r="Q347" s="1147"/>
      <c r="R347" s="1146"/>
      <c r="S347" s="1148"/>
      <c r="T347" s="1180"/>
      <c r="U347" s="1119"/>
      <c r="V347" s="1146"/>
      <c r="W347" s="1119"/>
      <c r="X347" s="1172"/>
      <c r="Y347" s="1119"/>
      <c r="Z347" s="1367"/>
    </row>
    <row r="348" spans="1:27" s="1042" customFormat="1" ht="13.75" customHeight="1">
      <c r="A348" s="1344"/>
      <c r="B348" s="1197"/>
      <c r="C348" s="1162"/>
      <c r="D348" s="1179"/>
      <c r="E348" s="1149"/>
      <c r="F348" s="1179"/>
      <c r="G348" s="1149"/>
      <c r="H348" s="1179"/>
      <c r="I348" s="1162"/>
      <c r="J348" s="1179"/>
      <c r="K348" s="1162"/>
      <c r="L348" s="1179"/>
      <c r="M348" s="1162"/>
      <c r="N348" s="1179"/>
      <c r="O348" s="1149"/>
      <c r="P348" s="1179"/>
      <c r="Q348" s="1149"/>
      <c r="R348" s="1179"/>
      <c r="S348" s="1149"/>
      <c r="T348" s="1179"/>
      <c r="U348" s="1121"/>
      <c r="V348" s="1179"/>
      <c r="W348" s="1154"/>
      <c r="X348" s="1179"/>
      <c r="Y348" s="1117"/>
      <c r="Z348" s="1393"/>
    </row>
    <row r="349" spans="1:27" ht="28">
      <c r="A349" s="1343"/>
      <c r="B349" s="1196"/>
      <c r="C349" s="1187" t="s">
        <v>118</v>
      </c>
      <c r="E349" s="1187" t="s">
        <v>109</v>
      </c>
      <c r="F349" s="1298"/>
      <c r="G349" s="1187" t="s">
        <v>111</v>
      </c>
      <c r="H349" s="1298"/>
      <c r="I349" s="1187" t="s">
        <v>101</v>
      </c>
      <c r="J349" s="1298"/>
      <c r="K349" s="1187" t="s">
        <v>101</v>
      </c>
      <c r="L349" s="1298"/>
      <c r="M349" s="1298" t="s">
        <v>234</v>
      </c>
      <c r="O349" s="1187" t="s">
        <v>101</v>
      </c>
      <c r="P349" s="1298"/>
      <c r="Q349" s="1187" t="s">
        <v>118</v>
      </c>
      <c r="R349" s="1377"/>
      <c r="S349" s="1187" t="s">
        <v>111</v>
      </c>
      <c r="T349" s="1180"/>
      <c r="U349" s="1298" t="s">
        <v>168</v>
      </c>
      <c r="V349" s="1299"/>
      <c r="W349" s="1187" t="s">
        <v>111</v>
      </c>
      <c r="X349" s="1377"/>
      <c r="Y349" s="1298" t="s">
        <v>171</v>
      </c>
      <c r="Z349" s="1368"/>
    </row>
    <row r="350" spans="1:27" ht="27.65" customHeight="1" thickBot="1">
      <c r="A350" s="1343"/>
      <c r="B350" s="1196"/>
      <c r="C350" s="1144"/>
      <c r="D350" s="1144"/>
      <c r="E350" s="1144"/>
      <c r="F350" s="1144"/>
      <c r="G350" s="1144"/>
      <c r="H350" s="1144"/>
      <c r="I350" s="1144"/>
      <c r="J350" s="1144"/>
      <c r="K350" s="1144"/>
      <c r="L350" s="1144"/>
      <c r="M350" s="1713">
        <v>839</v>
      </c>
      <c r="N350" s="1713"/>
      <c r="O350" s="1144"/>
      <c r="P350" s="1144"/>
      <c r="Q350" s="1144"/>
      <c r="R350" s="1144"/>
      <c r="S350" s="1144"/>
      <c r="T350" s="1144"/>
      <c r="U350" s="1727">
        <v>796</v>
      </c>
      <c r="V350" s="1727"/>
      <c r="W350" s="1144"/>
      <c r="X350" s="1144"/>
      <c r="Y350" s="1144"/>
      <c r="Z350" s="1394"/>
    </row>
    <row r="351" spans="1:27" ht="28">
      <c r="A351" s="1343"/>
      <c r="B351" s="1196"/>
      <c r="C351" s="1180" t="s">
        <v>457</v>
      </c>
      <c r="D351" s="1180"/>
      <c r="E351" s="1180" t="s">
        <v>458</v>
      </c>
      <c r="F351" s="1180"/>
      <c r="G351" s="1180" t="s">
        <v>459</v>
      </c>
      <c r="H351" s="1180"/>
      <c r="I351" s="1180" t="s">
        <v>460</v>
      </c>
      <c r="J351" s="1180"/>
      <c r="K351" s="1180" t="s">
        <v>461</v>
      </c>
      <c r="L351" s="1180"/>
      <c r="M351" s="1180" t="s">
        <v>462</v>
      </c>
      <c r="N351" s="1180"/>
      <c r="O351" s="1180" t="s">
        <v>463</v>
      </c>
      <c r="P351" s="1180"/>
      <c r="Q351" s="1180" t="s">
        <v>464</v>
      </c>
      <c r="R351" s="1180"/>
      <c r="S351" s="1180" t="s">
        <v>719</v>
      </c>
      <c r="T351" s="1180"/>
      <c r="U351" s="1180" t="s">
        <v>720</v>
      </c>
      <c r="V351" s="1180"/>
      <c r="W351" s="1180" t="s">
        <v>721</v>
      </c>
      <c r="X351" s="1180"/>
      <c r="Y351" s="1180" t="s">
        <v>722</v>
      </c>
      <c r="Z351" s="1174"/>
    </row>
    <row r="352" spans="1:27" ht="28">
      <c r="A352" s="1343"/>
      <c r="B352" s="1196"/>
      <c r="C352" s="1180"/>
      <c r="D352" s="1180"/>
      <c r="E352" s="1180"/>
      <c r="F352" s="1180"/>
      <c r="G352" s="1180"/>
      <c r="H352" s="1180"/>
      <c r="I352" s="1180"/>
      <c r="J352" s="1180"/>
      <c r="K352" s="1180"/>
      <c r="L352" s="1180"/>
      <c r="M352" s="1180"/>
      <c r="N352" s="1180"/>
      <c r="O352" s="1180"/>
      <c r="P352" s="1180"/>
      <c r="Q352" s="1180"/>
      <c r="R352" s="1508" t="s">
        <v>1809</v>
      </c>
      <c r="S352" s="1180"/>
      <c r="T352" s="1180"/>
      <c r="U352" s="1180"/>
      <c r="V352" s="1180"/>
      <c r="W352" s="1180"/>
      <c r="X352" s="1180"/>
      <c r="Y352" s="1180"/>
      <c r="Z352" s="1174"/>
    </row>
    <row r="353" spans="1:30" ht="28">
      <c r="A353" s="1343"/>
      <c r="B353" s="1196"/>
      <c r="C353" s="1186"/>
      <c r="D353" s="1180"/>
      <c r="E353" s="1186"/>
      <c r="F353" s="1180"/>
      <c r="G353" s="1186"/>
      <c r="H353" s="1180"/>
      <c r="I353" s="1186"/>
      <c r="J353" s="1186"/>
      <c r="K353" s="1186"/>
      <c r="L353" s="1180"/>
      <c r="M353" s="1186"/>
      <c r="N353" s="1180"/>
      <c r="O353" s="1186"/>
      <c r="P353" s="1180"/>
      <c r="Q353" s="1186"/>
      <c r="R353" s="1180"/>
      <c r="S353" s="1186"/>
      <c r="T353" s="1180"/>
      <c r="U353" s="1186"/>
      <c r="V353" s="1180"/>
      <c r="W353" s="1186"/>
      <c r="X353" s="1180"/>
      <c r="Y353" s="1186"/>
      <c r="Z353" s="1367"/>
    </row>
    <row r="354" spans="1:30" ht="28">
      <c r="A354" s="1343"/>
      <c r="B354" s="1196"/>
      <c r="C354" s="1186"/>
      <c r="D354" s="1180">
        <v>440</v>
      </c>
      <c r="E354" s="1186"/>
      <c r="F354" s="1180">
        <v>424</v>
      </c>
      <c r="G354" s="1186"/>
      <c r="H354" s="1180">
        <v>439</v>
      </c>
      <c r="I354" s="1186"/>
      <c r="J354" s="1186">
        <v>395</v>
      </c>
      <c r="K354" s="1186"/>
      <c r="L354" s="1180">
        <v>401</v>
      </c>
      <c r="M354" s="1186"/>
      <c r="N354" s="1180">
        <v>413</v>
      </c>
      <c r="O354" s="1186"/>
      <c r="P354" s="1180">
        <v>402</v>
      </c>
      <c r="Q354" s="1186"/>
      <c r="R354" s="1180">
        <v>251</v>
      </c>
      <c r="S354" s="1186"/>
      <c r="T354" s="1180">
        <v>426</v>
      </c>
      <c r="U354" s="1186"/>
      <c r="V354" s="1180">
        <v>382</v>
      </c>
      <c r="W354" s="1186"/>
      <c r="X354" s="1180">
        <v>352</v>
      </c>
      <c r="Y354" s="1186"/>
      <c r="Z354" s="1367">
        <v>419</v>
      </c>
      <c r="AA354" s="1041">
        <f>SUM(D354:Z354)</f>
        <v>4744</v>
      </c>
    </row>
    <row r="355" spans="1:30" ht="16" customHeight="1">
      <c r="A355" s="1343"/>
      <c r="B355" s="1196"/>
      <c r="C355" s="1186"/>
      <c r="D355" s="1180"/>
      <c r="E355" s="1186"/>
      <c r="F355" s="1180"/>
      <c r="G355" s="1186"/>
      <c r="H355" s="1180"/>
      <c r="I355" s="1186"/>
      <c r="J355" s="1186"/>
      <c r="K355" s="1186"/>
      <c r="L355" s="1180"/>
      <c r="M355" s="1186"/>
      <c r="N355" s="1180"/>
      <c r="O355" s="1186"/>
      <c r="P355" s="1180"/>
      <c r="Q355" s="1186"/>
      <c r="R355" s="1180"/>
      <c r="S355" s="1186"/>
      <c r="T355" s="1180"/>
      <c r="U355" s="1186"/>
      <c r="V355" s="1180"/>
      <c r="W355" s="1186"/>
      <c r="X355" s="1180"/>
      <c r="Y355" s="1186"/>
      <c r="Z355" s="1367"/>
    </row>
    <row r="356" spans="1:30" ht="55" customHeight="1">
      <c r="A356" s="1343"/>
      <c r="B356" s="1196"/>
      <c r="C356" s="1150"/>
      <c r="D356" s="1146"/>
      <c r="E356" s="1128"/>
      <c r="F356" s="1146"/>
      <c r="G356" s="1128"/>
      <c r="H356" s="1180"/>
      <c r="I356" s="1119"/>
      <c r="J356" s="1189"/>
      <c r="K356" s="1119"/>
      <c r="L356" s="1172"/>
      <c r="M356" s="1129"/>
      <c r="N356" s="1146"/>
      <c r="O356" s="1129"/>
      <c r="P356" s="1146"/>
      <c r="Q356" s="1130"/>
      <c r="R356" s="1180"/>
      <c r="S356" s="1117"/>
      <c r="T356" s="1180"/>
      <c r="U356" s="1308" t="s">
        <v>2033</v>
      </c>
      <c r="V356" s="1146"/>
      <c r="W356" s="1155"/>
      <c r="X356" s="1172"/>
      <c r="Y356" s="1155"/>
      <c r="Z356" s="1393"/>
    </row>
    <row r="357" spans="1:30" s="1042" customFormat="1" ht="15" customHeight="1">
      <c r="A357" s="1344"/>
      <c r="B357" s="1197"/>
      <c r="C357" s="1130"/>
      <c r="D357" s="1179"/>
      <c r="E357" s="1154"/>
      <c r="F357" s="1179"/>
      <c r="G357" s="1121"/>
      <c r="H357" s="1179"/>
      <c r="I357" s="1121"/>
      <c r="J357" s="1188"/>
      <c r="K357" s="1121"/>
      <c r="L357" s="1179"/>
      <c r="M357" s="1117"/>
      <c r="N357" s="1179"/>
      <c r="O357" s="1122"/>
      <c r="P357" s="1179"/>
      <c r="Q357" s="1117"/>
      <c r="R357" s="1179"/>
      <c r="S357" s="1117"/>
      <c r="T357" s="1179"/>
      <c r="U357" s="1149"/>
      <c r="V357" s="1179"/>
      <c r="W357" s="1149"/>
      <c r="X357" s="1179"/>
      <c r="Y357" s="1118"/>
      <c r="Z357" s="1368"/>
    </row>
    <row r="358" spans="1:30" ht="28.25" customHeight="1">
      <c r="A358" s="1343"/>
      <c r="B358" s="1196"/>
      <c r="C358" s="1187" t="s">
        <v>118</v>
      </c>
      <c r="D358" s="1567"/>
      <c r="E358" s="1187" t="s">
        <v>123</v>
      </c>
      <c r="F358" s="1180"/>
      <c r="G358" s="1187" t="s">
        <v>129</v>
      </c>
      <c r="H358" s="1180"/>
      <c r="I358" s="1298" t="s">
        <v>171</v>
      </c>
      <c r="K358" s="1298" t="s">
        <v>171</v>
      </c>
      <c r="L358" s="1298"/>
      <c r="M358" s="1187" t="s">
        <v>101</v>
      </c>
      <c r="O358" s="1298" t="s">
        <v>228</v>
      </c>
      <c r="Q358" s="1187" t="s">
        <v>101</v>
      </c>
      <c r="R358" s="1298"/>
      <c r="S358" s="1187" t="s">
        <v>114</v>
      </c>
      <c r="T358" s="1298"/>
      <c r="U358" s="1298" t="s">
        <v>171</v>
      </c>
      <c r="V358" s="1377"/>
      <c r="W358" s="1298" t="s">
        <v>171</v>
      </c>
      <c r="X358" s="1180"/>
      <c r="Y358" s="1187" t="s">
        <v>101</v>
      </c>
      <c r="Z358" s="1392"/>
    </row>
    <row r="359" spans="1:30" ht="35.4" customHeight="1" thickBot="1">
      <c r="A359" s="1343"/>
      <c r="B359" s="1196"/>
      <c r="C359" s="1718">
        <v>840</v>
      </c>
      <c r="D359" s="1718"/>
      <c r="K359" s="1718">
        <v>1235</v>
      </c>
      <c r="L359" s="1718"/>
      <c r="M359" s="1144"/>
      <c r="N359" s="1144"/>
      <c r="O359" s="1714">
        <v>815</v>
      </c>
      <c r="P359" s="1714"/>
      <c r="Q359" s="1144"/>
      <c r="R359" s="1144"/>
      <c r="S359" s="1144"/>
      <c r="T359" s="1144"/>
      <c r="U359" s="1144"/>
      <c r="V359" s="1144"/>
      <c r="W359" s="1714">
        <v>1159</v>
      </c>
      <c r="X359" s="1714"/>
      <c r="Y359" s="1144"/>
      <c r="Z359" s="1175"/>
    </row>
    <row r="360" spans="1:30" ht="9.65" customHeight="1">
      <c r="A360" s="1343"/>
      <c r="B360" s="1196"/>
      <c r="C360" s="1133"/>
      <c r="D360" s="1133"/>
      <c r="E360" s="1133"/>
      <c r="F360" s="1133"/>
      <c r="G360" s="1133"/>
      <c r="H360" s="1133"/>
      <c r="I360" s="1133"/>
      <c r="J360" s="1133"/>
      <c r="K360" s="1133"/>
      <c r="L360" s="1133"/>
      <c r="M360" s="1180"/>
      <c r="N360" s="1180"/>
      <c r="O360" s="1180"/>
      <c r="P360" s="1180"/>
      <c r="Q360" s="1180"/>
      <c r="R360" s="1180"/>
      <c r="S360" s="1180"/>
      <c r="T360" s="1180"/>
      <c r="U360" s="1180"/>
      <c r="V360" s="1180"/>
      <c r="W360" s="1180"/>
      <c r="X360" s="1180"/>
      <c r="Y360" s="1180"/>
      <c r="Z360" s="1174"/>
      <c r="AD360" s="1041" t="s">
        <v>1870</v>
      </c>
    </row>
    <row r="361" spans="1:30" ht="33" customHeight="1">
      <c r="A361" s="1343"/>
      <c r="B361" s="1196"/>
      <c r="C361" s="1180" t="s">
        <v>723</v>
      </c>
      <c r="D361" s="1180"/>
      <c r="E361" s="1180" t="s">
        <v>724</v>
      </c>
      <c r="F361" s="1180"/>
      <c r="G361" s="1180" t="s">
        <v>725</v>
      </c>
      <c r="H361" s="1180"/>
      <c r="I361" s="1180" t="s">
        <v>726</v>
      </c>
      <c r="J361" s="1180"/>
      <c r="K361" s="1180" t="s">
        <v>727</v>
      </c>
      <c r="L361" s="1180"/>
      <c r="M361" s="1180" t="s">
        <v>728</v>
      </c>
      <c r="N361" s="1180"/>
      <c r="O361" s="1180" t="s">
        <v>729</v>
      </c>
      <c r="P361" s="1180"/>
      <c r="Q361" s="1180" t="s">
        <v>730</v>
      </c>
      <c r="R361" s="1180"/>
      <c r="S361" s="1180" t="s">
        <v>731</v>
      </c>
      <c r="T361" s="1180"/>
      <c r="U361" s="1180" t="s">
        <v>732</v>
      </c>
      <c r="V361" s="1180"/>
      <c r="W361" s="1180" t="s">
        <v>733</v>
      </c>
      <c r="X361" s="1180"/>
      <c r="Y361" s="1180" t="s">
        <v>734</v>
      </c>
      <c r="Z361" s="1174"/>
    </row>
    <row r="362" spans="1:30" ht="28">
      <c r="A362" s="1343"/>
      <c r="B362" s="1196"/>
      <c r="C362" s="1180"/>
      <c r="D362" s="1180"/>
      <c r="E362" s="1180"/>
      <c r="F362" s="1180"/>
      <c r="G362" s="1180"/>
      <c r="H362" s="1180"/>
      <c r="I362" s="1180"/>
      <c r="J362" s="1180"/>
      <c r="K362" s="1180"/>
      <c r="L362" s="1180"/>
      <c r="M362" s="1180"/>
      <c r="N362" s="1180"/>
      <c r="O362" s="1180"/>
      <c r="P362" s="1180"/>
      <c r="Q362" s="1180"/>
      <c r="R362" s="1180"/>
      <c r="S362" s="1180"/>
      <c r="T362" s="1180"/>
      <c r="U362" s="1180"/>
      <c r="V362" s="1180"/>
      <c r="W362" s="1180"/>
      <c r="X362" s="1180"/>
      <c r="Y362" s="1180"/>
      <c r="Z362" s="1174"/>
    </row>
    <row r="363" spans="1:30" ht="28">
      <c r="A363" s="1343"/>
      <c r="B363" s="1196"/>
      <c r="C363" s="1186"/>
      <c r="D363" s="1180"/>
      <c r="E363" s="1186"/>
      <c r="F363" s="1180"/>
      <c r="G363" s="1186"/>
      <c r="H363" s="1180"/>
      <c r="I363" s="1186"/>
      <c r="J363" s="1186"/>
      <c r="K363" s="1186"/>
      <c r="L363" s="1180"/>
      <c r="M363" s="1186"/>
      <c r="N363" s="1180"/>
      <c r="O363" s="1186"/>
      <c r="P363" s="1180"/>
      <c r="Q363" s="1186"/>
      <c r="R363" s="1180"/>
      <c r="S363" s="1186"/>
      <c r="T363" s="1180"/>
      <c r="U363" s="1186"/>
      <c r="V363" s="1180"/>
      <c r="W363" s="1186"/>
      <c r="X363" s="1180"/>
      <c r="Y363" s="1186"/>
      <c r="Z363" s="1367"/>
    </row>
    <row r="364" spans="1:30" ht="28">
      <c r="A364" s="1343"/>
      <c r="B364" s="1196"/>
      <c r="C364" s="1186"/>
      <c r="D364" s="1180">
        <v>422</v>
      </c>
      <c r="E364" s="1186"/>
      <c r="F364" s="1180">
        <v>403</v>
      </c>
      <c r="G364" s="1186"/>
      <c r="H364" s="1180">
        <v>355</v>
      </c>
      <c r="I364" s="1186"/>
      <c r="J364" s="1186">
        <v>355</v>
      </c>
      <c r="K364" s="1186"/>
      <c r="L364" s="1180">
        <v>344</v>
      </c>
      <c r="M364" s="1186"/>
      <c r="N364" s="1180">
        <v>390</v>
      </c>
      <c r="O364" s="1186"/>
      <c r="P364" s="1180">
        <v>421</v>
      </c>
      <c r="Q364" s="1186"/>
      <c r="R364" s="1180">
        <v>334</v>
      </c>
      <c r="S364" s="1186"/>
      <c r="T364" s="1180">
        <v>388</v>
      </c>
      <c r="U364" s="1186"/>
      <c r="V364" s="1180">
        <v>398</v>
      </c>
      <c r="W364" s="1186"/>
      <c r="X364" s="1180">
        <v>443</v>
      </c>
      <c r="Y364" s="1186"/>
      <c r="Z364" s="1367">
        <v>415</v>
      </c>
      <c r="AA364" s="1041">
        <f>SUM(D364:Z364)</f>
        <v>4668</v>
      </c>
    </row>
    <row r="365" spans="1:30" ht="15" customHeight="1">
      <c r="A365" s="1343"/>
      <c r="B365" s="1196"/>
      <c r="C365" s="1186"/>
      <c r="D365" s="1180"/>
      <c r="E365" s="1186"/>
      <c r="F365" s="1180"/>
      <c r="G365" s="1186"/>
      <c r="H365" s="1180"/>
      <c r="I365" s="1186"/>
      <c r="J365" s="1186"/>
      <c r="K365" s="1186"/>
      <c r="L365" s="1180"/>
      <c r="M365" s="1186"/>
      <c r="N365" s="1180"/>
      <c r="O365" s="1186"/>
      <c r="P365" s="1180"/>
      <c r="Q365" s="1186"/>
      <c r="R365" s="1180"/>
      <c r="S365" s="1186"/>
      <c r="T365" s="1180"/>
      <c r="U365" s="1186"/>
      <c r="V365" s="1180"/>
      <c r="W365" s="1186"/>
      <c r="X365" s="1180"/>
      <c r="Y365" s="1186"/>
      <c r="Z365" s="1367"/>
    </row>
    <row r="366" spans="1:30" ht="55" customHeight="1">
      <c r="A366" s="1343"/>
      <c r="B366" s="1358"/>
      <c r="C366" s="1150"/>
      <c r="D366" s="1180"/>
      <c r="E366" s="1119"/>
      <c r="F366" s="1180"/>
      <c r="G366" s="1119"/>
      <c r="H366" s="1180"/>
      <c r="I366" s="1119"/>
      <c r="J366" s="1188"/>
      <c r="K366" s="1119"/>
      <c r="L366" s="1180"/>
      <c r="M366" s="1119"/>
      <c r="N366" s="1180"/>
      <c r="O366" s="1119"/>
      <c r="P366" s="1180"/>
      <c r="Q366" s="1119"/>
      <c r="R366" s="1180"/>
      <c r="S366" s="1119"/>
      <c r="T366" s="1180"/>
      <c r="U366" s="1142"/>
      <c r="V366" s="1180"/>
      <c r="W366" s="1150"/>
      <c r="X366" s="1180"/>
      <c r="Y366" s="1150"/>
      <c r="Z366" s="1174"/>
    </row>
    <row r="367" spans="1:30" s="1042" customFormat="1" ht="16.25" customHeight="1">
      <c r="A367" s="1344"/>
      <c r="B367" s="1351"/>
      <c r="C367" s="1149"/>
      <c r="D367" s="1179"/>
      <c r="E367" s="1121"/>
      <c r="F367" s="1179"/>
      <c r="G367" s="1121"/>
      <c r="H367" s="1179"/>
      <c r="I367" s="1121"/>
      <c r="J367" s="1188"/>
      <c r="K367" s="1121"/>
      <c r="L367" s="1179"/>
      <c r="M367" s="1121"/>
      <c r="N367" s="1179"/>
      <c r="O367" s="1121"/>
      <c r="P367" s="1179"/>
      <c r="Q367" s="1121"/>
      <c r="R367" s="1179"/>
      <c r="S367" s="1117"/>
      <c r="T367" s="1179"/>
      <c r="U367" s="1149"/>
      <c r="V367" s="1179"/>
      <c r="W367" s="1149"/>
      <c r="X367" s="1179"/>
      <c r="Y367" s="1149"/>
      <c r="Z367" s="1387"/>
    </row>
    <row r="368" spans="1:30" ht="28.25" customHeight="1">
      <c r="A368" s="1343"/>
      <c r="B368" s="1196"/>
      <c r="C368" s="1187" t="s">
        <v>123</v>
      </c>
      <c r="D368" s="1377"/>
      <c r="E368" s="1187" t="s">
        <v>123</v>
      </c>
      <c r="F368" s="1377"/>
      <c r="G368" s="1298" t="s">
        <v>168</v>
      </c>
      <c r="H368" s="1377"/>
      <c r="I368" s="1298" t="s">
        <v>168</v>
      </c>
      <c r="J368" s="1180"/>
      <c r="K368" s="1298" t="s">
        <v>168</v>
      </c>
      <c r="M368" s="1187" t="s">
        <v>114</v>
      </c>
      <c r="N368" s="1298"/>
      <c r="O368" s="1298" t="s">
        <v>228</v>
      </c>
      <c r="P368" s="1298"/>
      <c r="Q368" s="1298" t="s">
        <v>171</v>
      </c>
      <c r="R368" s="1298"/>
      <c r="S368" s="1298" t="s">
        <v>228</v>
      </c>
      <c r="U368" s="1187" t="s">
        <v>178</v>
      </c>
      <c r="V368" s="1298"/>
      <c r="W368" s="1298" t="s">
        <v>234</v>
      </c>
      <c r="Y368" s="1187" t="s">
        <v>123</v>
      </c>
      <c r="Z368" s="1176"/>
    </row>
    <row r="369" spans="1:27" s="1042" customFormat="1" ht="27.65" customHeight="1" thickBot="1">
      <c r="A369" s="1344"/>
      <c r="B369" s="1197"/>
      <c r="C369" s="1134"/>
      <c r="D369" s="1137"/>
      <c r="E369" s="1135"/>
      <c r="F369" s="1137"/>
      <c r="G369" s="1135"/>
      <c r="H369" s="1137"/>
      <c r="I369" s="1135"/>
      <c r="J369" s="1137"/>
      <c r="K369" s="1713">
        <v>1457</v>
      </c>
      <c r="L369" s="1713"/>
      <c r="M369" s="1171"/>
      <c r="N369" s="1171"/>
      <c r="O369" s="1171"/>
      <c r="P369" s="1171"/>
      <c r="Q369" s="1171"/>
      <c r="R369" s="1171"/>
      <c r="S369" s="1724">
        <v>1534</v>
      </c>
      <c r="T369" s="1724"/>
      <c r="U369" s="1171"/>
      <c r="V369" s="1171"/>
      <c r="W369" s="1725">
        <v>841</v>
      </c>
      <c r="X369" s="1725"/>
      <c r="Y369" s="1134"/>
      <c r="Z369" s="1369"/>
    </row>
    <row r="370" spans="1:27" ht="7.75" customHeight="1">
      <c r="A370" s="1343"/>
      <c r="B370" s="1196"/>
      <c r="C370" s="1180"/>
      <c r="D370" s="1180"/>
      <c r="E370" s="1180"/>
      <c r="F370" s="1180"/>
      <c r="G370" s="1180"/>
      <c r="H370" s="1180"/>
      <c r="I370" s="1362"/>
      <c r="J370" s="1180"/>
      <c r="K370" s="1180"/>
      <c r="L370" s="1180"/>
      <c r="N370" s="1180"/>
      <c r="O370" s="1180"/>
      <c r="P370" s="1180"/>
      <c r="Q370" s="1180"/>
      <c r="R370" s="1180"/>
      <c r="S370" s="1180"/>
      <c r="T370" s="1180"/>
      <c r="U370" s="1180"/>
      <c r="V370" s="1180"/>
      <c r="W370" s="1180"/>
      <c r="X370" s="1180"/>
      <c r="Y370" s="1180"/>
      <c r="Z370" s="1174"/>
    </row>
    <row r="371" spans="1:27" ht="28">
      <c r="A371" s="1343"/>
      <c r="B371" s="1196"/>
      <c r="C371" s="1180" t="s">
        <v>735</v>
      </c>
      <c r="D371" s="1180"/>
      <c r="E371" s="1180" t="s">
        <v>736</v>
      </c>
      <c r="F371" s="1180"/>
      <c r="G371" s="1180" t="s">
        <v>737</v>
      </c>
      <c r="H371" s="1180"/>
      <c r="I371" s="1180" t="s">
        <v>738</v>
      </c>
      <c r="J371" s="1180"/>
      <c r="K371" s="1180" t="s">
        <v>739</v>
      </c>
      <c r="L371" s="1180"/>
      <c r="M371" s="1180" t="s">
        <v>740</v>
      </c>
      <c r="N371" s="1180"/>
      <c r="O371" s="1180" t="s">
        <v>1269</v>
      </c>
      <c r="P371" s="1180"/>
      <c r="Q371" s="1180" t="s">
        <v>741</v>
      </c>
      <c r="R371" s="1180"/>
      <c r="S371" s="1180" t="s">
        <v>742</v>
      </c>
      <c r="T371" s="1180"/>
      <c r="U371" s="1180" t="s">
        <v>1270</v>
      </c>
      <c r="V371" s="1180"/>
      <c r="W371" s="1180" t="s">
        <v>744</v>
      </c>
      <c r="X371" s="1180"/>
      <c r="Y371" s="1180" t="s">
        <v>745</v>
      </c>
      <c r="Z371" s="1174"/>
    </row>
    <row r="372" spans="1:27" ht="28">
      <c r="A372" s="1343"/>
      <c r="B372" s="1196"/>
      <c r="C372" s="1180"/>
      <c r="D372" s="1180"/>
      <c r="E372" s="1180"/>
      <c r="F372" s="1180"/>
      <c r="G372" s="1180"/>
      <c r="H372" s="1180"/>
      <c r="I372" s="1180"/>
      <c r="J372" s="1180"/>
      <c r="K372" s="1180"/>
      <c r="L372" s="1180"/>
      <c r="M372" s="1180"/>
      <c r="N372" s="1508" t="s">
        <v>1810</v>
      </c>
      <c r="O372" s="1180"/>
      <c r="Q372" s="1180"/>
      <c r="R372" s="1180"/>
      <c r="S372" s="1180"/>
      <c r="T372" s="1180"/>
      <c r="U372" s="1180"/>
      <c r="V372" s="1180"/>
      <c r="W372" s="1180"/>
      <c r="X372" s="1180"/>
      <c r="Y372" s="1180"/>
      <c r="Z372" s="1174"/>
    </row>
    <row r="373" spans="1:27" ht="28">
      <c r="A373" s="1343"/>
      <c r="B373" s="1196"/>
      <c r="C373" s="1186"/>
      <c r="D373" s="1180"/>
      <c r="E373" s="1186"/>
      <c r="F373" s="1180"/>
      <c r="G373" s="1186"/>
      <c r="H373" s="1180"/>
      <c r="I373" s="1186"/>
      <c r="J373" s="1186"/>
      <c r="K373" s="1186"/>
      <c r="L373" s="1180"/>
      <c r="M373" s="1186"/>
      <c r="N373" s="1180"/>
      <c r="O373" s="1186"/>
      <c r="P373" s="1180"/>
      <c r="Q373" s="1186"/>
      <c r="R373" s="1180"/>
      <c r="S373" s="1186"/>
      <c r="T373" s="1180"/>
      <c r="U373" s="1186"/>
      <c r="V373" s="1180"/>
      <c r="W373" s="1186"/>
      <c r="X373" s="1180"/>
      <c r="Y373" s="1186"/>
      <c r="Z373" s="1367"/>
    </row>
    <row r="374" spans="1:27" ht="28">
      <c r="A374" s="1343"/>
      <c r="B374" s="1196"/>
      <c r="C374" s="1186"/>
      <c r="D374" s="1180">
        <v>418</v>
      </c>
      <c r="E374" s="1186"/>
      <c r="F374" s="1180">
        <v>424</v>
      </c>
      <c r="G374" s="1186"/>
      <c r="H374" s="1180">
        <v>415</v>
      </c>
      <c r="I374" s="1186"/>
      <c r="J374" s="1186">
        <v>412</v>
      </c>
      <c r="K374" s="1186"/>
      <c r="L374" s="1180">
        <v>268</v>
      </c>
      <c r="M374" s="1186"/>
      <c r="N374" s="1180">
        <v>259</v>
      </c>
      <c r="O374" s="1186"/>
      <c r="P374" s="1180">
        <v>395</v>
      </c>
      <c r="Q374" s="1186"/>
      <c r="R374" s="1180">
        <v>408</v>
      </c>
      <c r="S374" s="1186"/>
      <c r="T374" s="1180">
        <v>356</v>
      </c>
      <c r="U374" s="1186"/>
      <c r="V374" s="1180">
        <v>379</v>
      </c>
      <c r="W374" s="1186"/>
      <c r="X374" s="1180">
        <v>367</v>
      </c>
      <c r="Y374" s="1186"/>
      <c r="Z374" s="1367">
        <v>384</v>
      </c>
      <c r="AA374" s="1041">
        <f>SUM(D374:Z374)</f>
        <v>4485</v>
      </c>
    </row>
    <row r="375" spans="1:27" ht="14.5" customHeight="1">
      <c r="A375" s="1343"/>
      <c r="B375" s="1196"/>
      <c r="C375" s="1186"/>
      <c r="D375" s="1180"/>
      <c r="E375" s="1186"/>
      <c r="F375" s="1180"/>
      <c r="G375" s="1186"/>
      <c r="H375" s="1180"/>
      <c r="I375" s="1186"/>
      <c r="J375" s="1186"/>
      <c r="K375" s="1186"/>
      <c r="L375" s="1180"/>
      <c r="M375" s="1186"/>
      <c r="N375" s="1180"/>
      <c r="O375" s="1186"/>
      <c r="P375" s="1180"/>
      <c r="Q375" s="1186"/>
      <c r="R375" s="1180"/>
      <c r="S375" s="1186"/>
      <c r="T375" s="1180"/>
      <c r="U375" s="1186"/>
      <c r="V375" s="1180"/>
      <c r="W375" s="1186"/>
      <c r="X375" s="1180"/>
      <c r="Y375" s="1186"/>
      <c r="Z375" s="1367"/>
    </row>
    <row r="376" spans="1:27" ht="55" customHeight="1">
      <c r="A376" s="1343"/>
      <c r="B376" s="1196"/>
      <c r="C376" s="1148"/>
      <c r="D376" s="1146"/>
      <c r="E376" s="1147"/>
      <c r="F376" s="1146"/>
      <c r="G376" s="1147"/>
      <c r="H376" s="1172"/>
      <c r="I376" s="1150"/>
      <c r="J376" s="1172"/>
      <c r="K376" s="1150"/>
      <c r="L376" s="1172"/>
      <c r="M376" s="1150"/>
      <c r="N376" s="1146"/>
      <c r="O376" s="1147"/>
      <c r="P376" s="1146"/>
      <c r="Q376" s="1148"/>
      <c r="R376" s="1180"/>
      <c r="S376" s="1150"/>
      <c r="T376" s="1180"/>
      <c r="U376" s="1123"/>
      <c r="V376" s="1180"/>
      <c r="W376" s="1119"/>
      <c r="X376" s="1180"/>
      <c r="Y376" s="1150"/>
      <c r="Z376" s="1368"/>
    </row>
    <row r="377" spans="1:27" s="1042" customFormat="1" ht="18.649999999999999" customHeight="1">
      <c r="A377" s="1344"/>
      <c r="B377" s="1197"/>
      <c r="C377" s="1162"/>
      <c r="D377" s="1179"/>
      <c r="E377" s="1149"/>
      <c r="F377" s="1179"/>
      <c r="G377" s="1149"/>
      <c r="H377" s="1179"/>
      <c r="I377" s="1149"/>
      <c r="J377" s="1179"/>
      <c r="K377" s="1149"/>
      <c r="L377" s="1179"/>
      <c r="M377" s="1149"/>
      <c r="N377" s="1179"/>
      <c r="O377" s="1149"/>
      <c r="P377" s="1179"/>
      <c r="Q377" s="1149"/>
      <c r="R377" s="1179"/>
      <c r="S377" s="1149"/>
      <c r="T377" s="1179"/>
      <c r="U377" s="1142"/>
      <c r="V377" s="1180"/>
      <c r="W377" s="1142"/>
      <c r="X377" s="1180"/>
      <c r="Y377" s="1142"/>
      <c r="Z377" s="1174"/>
    </row>
    <row r="378" spans="1:27" ht="28">
      <c r="A378" s="1343"/>
      <c r="B378" s="1196"/>
      <c r="C378" s="1298" t="s">
        <v>228</v>
      </c>
      <c r="E378" s="1187" t="s">
        <v>101</v>
      </c>
      <c r="F378" s="1377"/>
      <c r="G378" s="1298" t="s">
        <v>171</v>
      </c>
      <c r="H378" s="1377"/>
      <c r="I378" s="1377" t="s">
        <v>234</v>
      </c>
      <c r="J378" s="1377"/>
      <c r="K378" s="1187" t="s">
        <v>114</v>
      </c>
      <c r="L378" s="1377"/>
      <c r="M378" s="1377" t="s">
        <v>168</v>
      </c>
      <c r="N378" s="1180"/>
      <c r="O378" s="1187" t="s">
        <v>111</v>
      </c>
      <c r="P378" s="1298"/>
      <c r="Q378" s="1298" t="s">
        <v>171</v>
      </c>
      <c r="R378" s="1298"/>
      <c r="S378" s="1298" t="s">
        <v>171</v>
      </c>
      <c r="T378" s="1180"/>
      <c r="U378" s="1187" t="s">
        <v>111</v>
      </c>
      <c r="V378" s="1298"/>
      <c r="W378" s="1298" t="s">
        <v>168</v>
      </c>
      <c r="X378" s="1298"/>
      <c r="Y378" s="1298" t="s">
        <v>168</v>
      </c>
      <c r="Z378" s="1176"/>
    </row>
    <row r="379" spans="1:27" ht="33" customHeight="1" thickBot="1">
      <c r="A379" s="1343"/>
      <c r="B379" s="1196"/>
      <c r="C379" s="1726">
        <v>833</v>
      </c>
      <c r="D379" s="1715"/>
      <c r="E379" s="1135"/>
      <c r="F379" s="1134"/>
      <c r="G379" s="1134"/>
      <c r="H379" s="1134"/>
      <c r="I379" s="1517" t="s">
        <v>1262</v>
      </c>
      <c r="J379" s="1714">
        <v>1251</v>
      </c>
      <c r="K379" s="1714"/>
      <c r="L379" s="1144"/>
      <c r="M379" s="1718">
        <v>527</v>
      </c>
      <c r="N379" s="1718"/>
      <c r="Q379" s="1180"/>
      <c r="R379" s="1180"/>
      <c r="S379" s="1714">
        <v>1159</v>
      </c>
      <c r="T379" s="1714"/>
      <c r="U379" s="1180"/>
      <c r="V379" s="1180"/>
      <c r="W379" s="1180"/>
      <c r="X379" s="1180"/>
      <c r="Z379" s="1177"/>
    </row>
    <row r="380" spans="1:27" ht="6.65" customHeight="1">
      <c r="A380" s="1343"/>
      <c r="B380" s="1196"/>
      <c r="C380" s="1301"/>
      <c r="D380" s="1301"/>
      <c r="E380" s="1299"/>
      <c r="F380" s="1301"/>
      <c r="G380" s="1301"/>
      <c r="H380" s="1301"/>
      <c r="I380" s="1301"/>
      <c r="J380" s="1301"/>
      <c r="K380" s="1301"/>
      <c r="L380" s="1179"/>
      <c r="M380" s="1133"/>
      <c r="N380" s="1133"/>
      <c r="O380" s="1133"/>
      <c r="P380" s="1133"/>
      <c r="Q380" s="1133"/>
      <c r="R380" s="1133"/>
      <c r="S380" s="1133"/>
      <c r="T380" s="1133"/>
      <c r="U380" s="1133"/>
      <c r="V380" s="1133"/>
      <c r="W380" s="1133"/>
      <c r="X380" s="1133"/>
      <c r="Y380" s="1133"/>
      <c r="Z380" s="1371"/>
    </row>
    <row r="381" spans="1:27" ht="28">
      <c r="A381" s="1343"/>
      <c r="B381" s="1196"/>
      <c r="C381" s="1180" t="s">
        <v>746</v>
      </c>
      <c r="D381" s="1180"/>
      <c r="E381" s="1180" t="s">
        <v>747</v>
      </c>
      <c r="F381" s="1180"/>
      <c r="G381" s="1180" t="s">
        <v>748</v>
      </c>
      <c r="H381" s="1180"/>
      <c r="I381" s="1180" t="s">
        <v>166</v>
      </c>
      <c r="J381" s="1180"/>
      <c r="K381" s="1180" t="s">
        <v>167</v>
      </c>
      <c r="L381" s="1180"/>
      <c r="M381" s="1180" t="s">
        <v>169</v>
      </c>
      <c r="N381" s="1180"/>
      <c r="O381" s="1180" t="s">
        <v>749</v>
      </c>
      <c r="P381" s="1180"/>
      <c r="Q381" s="1180" t="s">
        <v>750</v>
      </c>
      <c r="R381" s="1180"/>
      <c r="S381" s="1180" t="s">
        <v>751</v>
      </c>
      <c r="T381" s="1180"/>
      <c r="U381" s="1180" t="s">
        <v>752</v>
      </c>
      <c r="V381" s="1180"/>
      <c r="W381" s="1180" t="s">
        <v>753</v>
      </c>
      <c r="X381" s="1180"/>
      <c r="Y381" s="1180" t="s">
        <v>755</v>
      </c>
      <c r="Z381" s="1174"/>
    </row>
    <row r="382" spans="1:27" ht="28">
      <c r="A382" s="1343"/>
      <c r="B382" s="1196"/>
      <c r="C382" s="1180"/>
      <c r="D382" s="1180"/>
      <c r="E382" s="1180"/>
      <c r="F382" s="1180"/>
      <c r="G382" s="1180"/>
      <c r="H382" s="1180"/>
      <c r="I382" s="1180"/>
      <c r="J382" s="1180"/>
      <c r="K382" s="1180"/>
      <c r="L382" s="1180"/>
      <c r="M382" s="1180"/>
      <c r="N382" s="1180"/>
      <c r="O382" s="1180"/>
      <c r="P382" s="1180"/>
      <c r="Q382" s="1180"/>
      <c r="R382" s="1180"/>
      <c r="S382" s="1180"/>
      <c r="T382" s="1180"/>
      <c r="U382" s="1180"/>
      <c r="V382" s="1180"/>
      <c r="W382" s="1180"/>
      <c r="X382" s="1180"/>
      <c r="Y382" s="1180"/>
      <c r="Z382" s="1174"/>
    </row>
    <row r="383" spans="1:27" ht="28">
      <c r="A383" s="1343"/>
      <c r="B383" s="1196"/>
      <c r="C383" s="1186"/>
      <c r="D383" s="1180"/>
      <c r="E383" s="1186"/>
      <c r="F383" s="1180"/>
      <c r="G383" s="1186"/>
      <c r="H383" s="1180"/>
      <c r="I383" s="1186"/>
      <c r="J383" s="1186"/>
      <c r="K383" s="1186"/>
      <c r="L383" s="1180"/>
      <c r="M383" s="1186"/>
      <c r="N383" s="1180"/>
      <c r="O383" s="1186"/>
      <c r="P383" s="1180"/>
      <c r="Q383" s="1186"/>
      <c r="R383" s="1180"/>
      <c r="S383" s="1186"/>
      <c r="T383" s="1180"/>
      <c r="U383" s="1186"/>
      <c r="V383" s="1180"/>
      <c r="W383" s="1186"/>
      <c r="X383" s="1180"/>
      <c r="Y383" s="1186"/>
      <c r="Z383" s="1510" t="s">
        <v>1799</v>
      </c>
    </row>
    <row r="384" spans="1:27" ht="28">
      <c r="A384" s="1343"/>
      <c r="B384" s="1196"/>
      <c r="C384" s="1186"/>
      <c r="D384" s="1180">
        <v>385</v>
      </c>
      <c r="E384" s="1186"/>
      <c r="F384" s="1180">
        <v>419</v>
      </c>
      <c r="G384" s="1186"/>
      <c r="H384" s="1180">
        <v>343</v>
      </c>
      <c r="I384" s="1186"/>
      <c r="J384" s="1186">
        <v>392</v>
      </c>
      <c r="K384" s="1186"/>
      <c r="L384" s="1180">
        <v>390</v>
      </c>
      <c r="M384" s="1186"/>
      <c r="N384" s="1180">
        <v>372</v>
      </c>
      <c r="O384" s="1186"/>
      <c r="P384" s="1180">
        <v>388</v>
      </c>
      <c r="Q384" s="1186"/>
      <c r="R384" s="1180">
        <v>414</v>
      </c>
      <c r="S384" s="1186"/>
      <c r="T384" s="1180">
        <v>410</v>
      </c>
      <c r="U384" s="1186"/>
      <c r="V384" s="1186">
        <v>415</v>
      </c>
      <c r="W384" s="1186"/>
      <c r="X384" s="1180">
        <v>360</v>
      </c>
      <c r="Y384" s="1186"/>
      <c r="Z384" s="1367">
        <v>226</v>
      </c>
      <c r="AA384" s="1041">
        <f>SUM(D384:Z384)</f>
        <v>4514</v>
      </c>
    </row>
    <row r="385" spans="1:27" ht="13.5" customHeight="1">
      <c r="A385" s="1343"/>
      <c r="B385" s="1196"/>
      <c r="C385" s="1186"/>
      <c r="D385" s="1180"/>
      <c r="E385" s="1186"/>
      <c r="F385" s="1180"/>
      <c r="G385" s="1186"/>
      <c r="H385" s="1180"/>
      <c r="I385" s="1186"/>
      <c r="J385" s="1186"/>
      <c r="K385" s="1186"/>
      <c r="M385" s="1186"/>
      <c r="N385" s="1180"/>
      <c r="O385" s="1186"/>
      <c r="P385" s="1180"/>
      <c r="Q385" s="1186"/>
      <c r="R385" s="1180"/>
      <c r="S385" s="1186"/>
      <c r="T385" s="1180"/>
      <c r="U385" s="1186"/>
      <c r="V385" s="1180"/>
      <c r="W385" s="1186"/>
      <c r="X385" s="1180"/>
      <c r="Y385" s="1186"/>
      <c r="Z385" s="1367"/>
    </row>
    <row r="386" spans="1:27" ht="55" customHeight="1">
      <c r="A386" s="1343"/>
      <c r="B386" s="1196"/>
      <c r="C386" s="1128"/>
      <c r="D386" s="1180"/>
      <c r="E386" s="1132"/>
      <c r="F386" s="1180"/>
      <c r="G386" s="1132"/>
      <c r="H386" s="1180"/>
      <c r="I386" s="1119"/>
      <c r="J386" s="1188"/>
      <c r="K386" s="1119"/>
      <c r="L386" s="1180"/>
      <c r="M386" s="1119"/>
      <c r="N386" s="1180"/>
      <c r="O386" s="1119"/>
      <c r="P386" s="1180"/>
      <c r="Q386" s="1119"/>
      <c r="R386" s="1180"/>
      <c r="S386" s="1119"/>
      <c r="T386" s="1180"/>
      <c r="U386" s="1119"/>
      <c r="V386" s="1180"/>
      <c r="W386" s="1125"/>
      <c r="X386" s="1180"/>
      <c r="Y386" s="1125"/>
      <c r="Z386" s="1368"/>
    </row>
    <row r="387" spans="1:27" ht="14.4" customHeight="1">
      <c r="A387" s="1343"/>
      <c r="B387" s="1196"/>
      <c r="C387" s="1159"/>
      <c r="D387" s="1180"/>
      <c r="E387" s="1142"/>
      <c r="F387" s="1180"/>
      <c r="G387" s="1142"/>
      <c r="H387" s="1180"/>
      <c r="I387" s="1142"/>
      <c r="J387" s="1180"/>
      <c r="K387" s="1142"/>
      <c r="L387" s="1180"/>
      <c r="M387" s="1142"/>
      <c r="N387" s="1180"/>
      <c r="O387" s="1142"/>
      <c r="P387" s="1180"/>
      <c r="Q387" s="1142"/>
      <c r="R387" s="1180"/>
      <c r="S387" s="1142"/>
      <c r="T387" s="1180"/>
      <c r="U387" s="1142"/>
      <c r="V387" s="1180"/>
      <c r="W387" s="1142"/>
      <c r="X387" s="1180"/>
      <c r="Y387" s="1149"/>
      <c r="Z387" s="1387"/>
    </row>
    <row r="388" spans="1:27" ht="28">
      <c r="A388" s="1343"/>
      <c r="B388" s="1196"/>
      <c r="C388" s="1298" t="s">
        <v>168</v>
      </c>
      <c r="D388" s="1298"/>
      <c r="E388" s="1298" t="s">
        <v>168</v>
      </c>
      <c r="G388" s="1187" t="s">
        <v>101</v>
      </c>
      <c r="H388" s="1377"/>
      <c r="I388" s="1377" t="s">
        <v>168</v>
      </c>
      <c r="J388" s="1377"/>
      <c r="K388" s="1301" t="s">
        <v>168</v>
      </c>
      <c r="L388" s="1180"/>
      <c r="M388" s="1377" t="s">
        <v>168</v>
      </c>
      <c r="N388" s="1377"/>
      <c r="O388" s="1377" t="s">
        <v>168</v>
      </c>
      <c r="P388" s="1377"/>
      <c r="Q388" s="1377" t="s">
        <v>168</v>
      </c>
      <c r="R388" s="1180"/>
      <c r="S388" s="1298" t="s">
        <v>171</v>
      </c>
      <c r="T388" s="1180"/>
      <c r="U388" s="1298" t="s">
        <v>168</v>
      </c>
      <c r="V388" s="1298"/>
      <c r="W388" s="1298" t="s">
        <v>228</v>
      </c>
      <c r="X388" s="1298"/>
      <c r="Y388" s="1187" t="s">
        <v>111</v>
      </c>
      <c r="Z388" s="1176"/>
    </row>
    <row r="389" spans="1:27" ht="25.75" customHeight="1" thickBot="1">
      <c r="A389" s="1343"/>
      <c r="B389" s="1196"/>
      <c r="E389" s="1715">
        <v>1934</v>
      </c>
      <c r="F389" s="1715"/>
      <c r="I389" s="1180"/>
      <c r="J389" s="1180"/>
      <c r="K389" s="1300" t="s">
        <v>1962</v>
      </c>
      <c r="L389" s="1182"/>
      <c r="Q389" s="1180"/>
      <c r="R389" s="1180"/>
      <c r="S389" s="1180"/>
      <c r="T389" s="1180"/>
      <c r="U389" s="1180"/>
      <c r="V389" s="1180"/>
      <c r="W389" s="1714">
        <v>3486</v>
      </c>
      <c r="X389" s="1714"/>
      <c r="Z389" s="1177"/>
    </row>
    <row r="390" spans="1:27" ht="7.75" customHeight="1">
      <c r="A390" s="1343"/>
      <c r="B390" s="1196"/>
      <c r="C390" s="1133"/>
      <c r="D390" s="1133"/>
      <c r="E390" s="1133"/>
      <c r="F390" s="1133"/>
      <c r="G390" s="1133"/>
      <c r="H390" s="1133"/>
      <c r="I390" s="1133"/>
      <c r="J390" s="1133"/>
      <c r="K390" s="1133"/>
      <c r="L390" s="1180"/>
      <c r="M390" s="1133"/>
      <c r="N390" s="1133"/>
      <c r="O390" s="1133"/>
      <c r="P390" s="1133"/>
      <c r="Q390" s="1133"/>
      <c r="R390" s="1133"/>
      <c r="S390" s="1133"/>
      <c r="T390" s="1133"/>
      <c r="U390" s="1133"/>
      <c r="V390" s="1133"/>
      <c r="W390" s="1133"/>
      <c r="X390" s="1133"/>
      <c r="Y390" s="1133"/>
      <c r="Z390" s="1371"/>
    </row>
    <row r="391" spans="1:27" ht="28">
      <c r="A391" s="1343"/>
      <c r="B391" s="1196"/>
      <c r="C391" s="1180" t="s">
        <v>1811</v>
      </c>
      <c r="D391" s="1180"/>
      <c r="E391" s="1180" t="s">
        <v>1343</v>
      </c>
      <c r="F391" s="1180"/>
      <c r="G391" s="1180" t="s">
        <v>1344</v>
      </c>
      <c r="H391" s="1180"/>
      <c r="I391" s="1180" t="s">
        <v>1345</v>
      </c>
      <c r="J391" s="1180"/>
      <c r="K391" s="1180" t="s">
        <v>1348</v>
      </c>
      <c r="L391" s="1180"/>
      <c r="M391" s="1180" t="s">
        <v>759</v>
      </c>
      <c r="N391" s="1180"/>
      <c r="O391" s="1180" t="s">
        <v>760</v>
      </c>
      <c r="P391" s="1180"/>
      <c r="Q391" s="1180" t="s">
        <v>761</v>
      </c>
      <c r="R391" s="1180"/>
      <c r="S391" s="1180" t="s">
        <v>762</v>
      </c>
      <c r="T391" s="1180"/>
      <c r="U391" s="1180" t="s">
        <v>763</v>
      </c>
      <c r="V391" s="1180"/>
      <c r="W391" s="1180" t="s">
        <v>764</v>
      </c>
      <c r="X391" s="1180"/>
      <c r="Y391" s="1180" t="s">
        <v>765</v>
      </c>
      <c r="Z391" s="1174"/>
    </row>
    <row r="392" spans="1:27" ht="28">
      <c r="A392" s="1343"/>
      <c r="B392" s="1196"/>
      <c r="C392" s="1180"/>
      <c r="D392" s="1180"/>
      <c r="E392" s="1180"/>
      <c r="F392" s="1180"/>
      <c r="G392" s="1180"/>
      <c r="H392" s="1180"/>
      <c r="I392" s="1180"/>
      <c r="J392" s="1180"/>
      <c r="K392" s="1180"/>
      <c r="L392" s="1180"/>
      <c r="M392" s="1180"/>
      <c r="N392" s="1180"/>
      <c r="O392" s="1180"/>
      <c r="P392" s="1180"/>
      <c r="Q392" s="1180"/>
      <c r="R392" s="1180"/>
      <c r="S392" s="1180"/>
      <c r="T392" s="1180"/>
      <c r="U392" s="1180"/>
      <c r="V392" s="1180"/>
      <c r="W392" s="1180"/>
      <c r="X392" s="1180"/>
      <c r="Y392" s="1180"/>
      <c r="Z392" s="1174"/>
    </row>
    <row r="393" spans="1:27" ht="28">
      <c r="A393" s="1343"/>
      <c r="B393" s="1196"/>
      <c r="C393" s="1186"/>
      <c r="D393" s="1180"/>
      <c r="E393" s="1186"/>
      <c r="F393" s="1180"/>
      <c r="G393" s="1186"/>
      <c r="H393" s="1180"/>
      <c r="I393" s="1186"/>
      <c r="J393" s="1186"/>
      <c r="K393" s="1186"/>
      <c r="L393" s="1180"/>
      <c r="M393" s="1186"/>
      <c r="N393" s="1180"/>
      <c r="O393" s="1186"/>
      <c r="P393" s="1180"/>
      <c r="Q393" s="1186"/>
      <c r="R393" s="1180"/>
      <c r="S393" s="1186"/>
      <c r="T393" s="1180"/>
      <c r="U393" s="1186"/>
      <c r="V393" s="1180"/>
      <c r="W393" s="1186"/>
      <c r="X393" s="1180"/>
      <c r="Y393" s="1186"/>
      <c r="Z393" s="1367"/>
    </row>
    <row r="394" spans="1:27" ht="28">
      <c r="A394" s="1343"/>
      <c r="B394" s="1196"/>
      <c r="C394" s="1186"/>
      <c r="D394" s="1180">
        <v>438</v>
      </c>
      <c r="E394" s="1186"/>
      <c r="F394" s="1180">
        <v>402</v>
      </c>
      <c r="G394" s="1186"/>
      <c r="H394" s="1180">
        <v>433</v>
      </c>
      <c r="I394" s="1186"/>
      <c r="J394" s="1186">
        <v>409</v>
      </c>
      <c r="K394" s="1186"/>
      <c r="L394" s="1180">
        <v>437</v>
      </c>
      <c r="M394" s="1186"/>
      <c r="N394" s="1180">
        <v>394</v>
      </c>
      <c r="O394" s="1186"/>
      <c r="P394" s="1180">
        <v>403</v>
      </c>
      <c r="Q394" s="1186"/>
      <c r="R394" s="1180">
        <v>356</v>
      </c>
      <c r="S394" s="1186"/>
      <c r="T394" s="1180">
        <v>378</v>
      </c>
      <c r="U394" s="1186"/>
      <c r="V394" s="1180">
        <v>356</v>
      </c>
      <c r="W394" s="1186"/>
      <c r="X394" s="1180">
        <v>427</v>
      </c>
      <c r="Y394" s="1186"/>
      <c r="Z394" s="1367">
        <v>381</v>
      </c>
      <c r="AA394" s="1041">
        <f>SUM(D394:Z394)</f>
        <v>4814</v>
      </c>
    </row>
    <row r="395" spans="1:27" ht="16.5" customHeight="1">
      <c r="A395" s="1343"/>
      <c r="B395" s="1196"/>
      <c r="C395" s="1186"/>
      <c r="D395" s="1180"/>
      <c r="E395" s="1186"/>
      <c r="F395" s="1180"/>
      <c r="G395" s="1186"/>
      <c r="H395" s="1180"/>
      <c r="I395" s="1186"/>
      <c r="J395" s="1186"/>
      <c r="K395" s="1186"/>
      <c r="M395" s="1186"/>
      <c r="N395" s="1180"/>
      <c r="O395" s="1186"/>
      <c r="P395" s="1180"/>
      <c r="Q395" s="1186"/>
      <c r="R395" s="1180"/>
      <c r="S395" s="1186"/>
      <c r="T395" s="1180"/>
      <c r="U395" s="1186"/>
      <c r="V395" s="1180"/>
      <c r="W395" s="1186"/>
      <c r="X395" s="1180"/>
      <c r="Y395" s="1186"/>
      <c r="Z395" s="1367"/>
    </row>
    <row r="396" spans="1:27" ht="55" customHeight="1">
      <c r="A396" s="1343"/>
      <c r="B396" s="1196"/>
      <c r="C396" s="1128"/>
      <c r="D396" s="1180"/>
      <c r="E396" s="1125"/>
      <c r="F396" s="1180"/>
      <c r="G396" s="1119"/>
      <c r="H396" s="1180"/>
      <c r="I396" s="1132"/>
      <c r="J396" s="1188"/>
      <c r="K396" s="1119"/>
      <c r="L396" s="1180"/>
      <c r="M396" s="1119"/>
      <c r="N396" s="1180"/>
      <c r="O396" s="1125"/>
      <c r="P396" s="1180"/>
      <c r="Q396" s="1131"/>
      <c r="R396" s="1180"/>
      <c r="S396" s="1156"/>
      <c r="T396" s="1180"/>
      <c r="U396" s="1120"/>
      <c r="V396" s="1180"/>
      <c r="W396" s="1120"/>
      <c r="X396" s="1180"/>
      <c r="Y396" s="1120"/>
      <c r="Z396" s="1368"/>
    </row>
    <row r="397" spans="1:27" ht="15" customHeight="1">
      <c r="A397" s="1343"/>
      <c r="B397" s="1196"/>
      <c r="C397" s="1162"/>
      <c r="D397" s="1180"/>
      <c r="E397" s="1142"/>
      <c r="F397" s="1180"/>
      <c r="G397" s="1548"/>
      <c r="H397" s="1180"/>
      <c r="I397" s="1142"/>
      <c r="J397" s="1180"/>
      <c r="K397" s="1142"/>
      <c r="L397" s="1180"/>
      <c r="M397" s="1142"/>
      <c r="N397" s="1180"/>
      <c r="O397" s="1142"/>
      <c r="P397" s="1180"/>
      <c r="Q397" s="1142"/>
      <c r="R397" s="1180"/>
      <c r="S397" s="1142"/>
      <c r="T397" s="1180"/>
      <c r="U397" s="1122"/>
      <c r="V397" s="1179"/>
      <c r="W397" s="1122"/>
      <c r="X397" s="1179"/>
      <c r="Y397" s="1122"/>
      <c r="Z397" s="1368"/>
    </row>
    <row r="398" spans="1:27" ht="28">
      <c r="A398" s="1343"/>
      <c r="B398" s="1196"/>
      <c r="C398" s="1187" t="s">
        <v>111</v>
      </c>
      <c r="D398" s="1298"/>
      <c r="E398" s="1298" t="s">
        <v>234</v>
      </c>
      <c r="F398" s="1298"/>
      <c r="G398" s="1301" t="s">
        <v>171</v>
      </c>
      <c r="H398" s="1298"/>
      <c r="I398" s="1298" t="s">
        <v>228</v>
      </c>
      <c r="J398" s="1377"/>
      <c r="K398" s="1298" t="s">
        <v>234</v>
      </c>
      <c r="M398" s="1187" t="s">
        <v>101</v>
      </c>
      <c r="N398" s="1377"/>
      <c r="O398" s="1377" t="s">
        <v>168</v>
      </c>
      <c r="P398" s="1377"/>
      <c r="Q398" s="1377" t="s">
        <v>168</v>
      </c>
      <c r="R398" s="1377"/>
      <c r="S398" s="1377" t="s">
        <v>171</v>
      </c>
      <c r="U398" s="1187" t="s">
        <v>111</v>
      </c>
      <c r="V398" s="1377"/>
      <c r="W398" s="1187" t="s">
        <v>174</v>
      </c>
      <c r="X398" s="1180"/>
      <c r="Y398" s="1187" t="s">
        <v>174</v>
      </c>
      <c r="Z398" s="1176"/>
    </row>
    <row r="399" spans="1:27" s="1042" customFormat="1" ht="30" customHeight="1" thickBot="1">
      <c r="A399" s="1344"/>
      <c r="B399" s="1197"/>
      <c r="C399" s="1170"/>
      <c r="D399" s="1170"/>
      <c r="E399" s="1170"/>
      <c r="F399" s="1170"/>
      <c r="G399" s="1547" t="s">
        <v>1262</v>
      </c>
      <c r="H399" s="1170"/>
      <c r="I399" s="1170"/>
      <c r="J399" s="1170"/>
      <c r="K399" s="1714">
        <v>2120</v>
      </c>
      <c r="L399" s="1714"/>
      <c r="M399" s="1301"/>
      <c r="N399" s="1301"/>
      <c r="O399" s="1301"/>
      <c r="P399" s="1301"/>
      <c r="Q399" s="1299"/>
      <c r="R399" s="1301"/>
      <c r="S399" s="1714">
        <v>1513</v>
      </c>
      <c r="T399" s="1714"/>
      <c r="U399" s="1301"/>
      <c r="V399" s="1301"/>
      <c r="W399" s="1301"/>
      <c r="X399" s="1301"/>
      <c r="Y399" s="1301"/>
      <c r="Z399" s="1392"/>
    </row>
    <row r="400" spans="1:27" ht="5.4" customHeight="1">
      <c r="A400" s="1343"/>
      <c r="B400" s="1196"/>
      <c r="C400" s="1180"/>
      <c r="D400" s="1180"/>
      <c r="E400" s="1180"/>
      <c r="F400" s="1180"/>
      <c r="G400" s="1180"/>
      <c r="H400" s="1180"/>
      <c r="I400" s="1180"/>
      <c r="J400" s="1180"/>
      <c r="K400" s="1133"/>
      <c r="M400" s="1133"/>
      <c r="N400" s="1133"/>
      <c r="O400" s="1133"/>
      <c r="P400" s="1133"/>
      <c r="Q400" s="1133"/>
      <c r="R400" s="1133"/>
      <c r="S400" s="1133"/>
      <c r="T400" s="1133"/>
      <c r="U400" s="1133"/>
      <c r="V400" s="1133"/>
      <c r="W400" s="1133"/>
      <c r="X400" s="1133"/>
      <c r="Y400" s="1133"/>
      <c r="Z400" s="1371"/>
    </row>
    <row r="401" spans="1:27" ht="28">
      <c r="A401" s="1343"/>
      <c r="B401" s="1196"/>
      <c r="C401" s="1180" t="s">
        <v>766</v>
      </c>
      <c r="D401" s="1180"/>
      <c r="E401" s="1180" t="s">
        <v>767</v>
      </c>
      <c r="F401" s="1180"/>
      <c r="G401" s="1180" t="s">
        <v>768</v>
      </c>
      <c r="H401" s="1180"/>
      <c r="I401" s="1180" t="s">
        <v>769</v>
      </c>
      <c r="J401" s="1180"/>
      <c r="K401" s="1180" t="s">
        <v>770</v>
      </c>
      <c r="L401" s="1180"/>
      <c r="M401" s="1180" t="s">
        <v>771</v>
      </c>
      <c r="N401" s="1180"/>
      <c r="O401" s="1180" t="s">
        <v>772</v>
      </c>
      <c r="P401" s="1180"/>
      <c r="Q401" s="1180" t="s">
        <v>773</v>
      </c>
      <c r="R401" s="1180"/>
      <c r="S401" s="1180" t="s">
        <v>774</v>
      </c>
      <c r="T401" s="1180"/>
      <c r="U401" s="1180" t="s">
        <v>775</v>
      </c>
      <c r="V401" s="1180"/>
      <c r="W401" s="1180" t="s">
        <v>776</v>
      </c>
      <c r="X401" s="1180"/>
      <c r="Y401" s="1180" t="s">
        <v>777</v>
      </c>
      <c r="Z401" s="1174"/>
    </row>
    <row r="402" spans="1:27" ht="28">
      <c r="A402" s="1343"/>
      <c r="B402" s="1196"/>
      <c r="C402" s="1180"/>
      <c r="D402" s="1180"/>
      <c r="E402" s="1180"/>
      <c r="F402" s="1180"/>
      <c r="G402" s="1180"/>
      <c r="I402" s="1180"/>
      <c r="J402" s="1180"/>
      <c r="K402" s="1180"/>
      <c r="L402" s="1180"/>
      <c r="M402" s="1180"/>
      <c r="N402" s="1180"/>
      <c r="O402" s="1180"/>
      <c r="P402" s="1180"/>
      <c r="Q402" s="1180"/>
      <c r="R402" s="1180"/>
      <c r="S402" s="1180"/>
      <c r="T402" s="1180"/>
      <c r="U402" s="1180"/>
      <c r="V402" s="1180"/>
      <c r="W402" s="1180"/>
      <c r="X402" s="1180"/>
      <c r="Y402" s="1180"/>
      <c r="Z402" s="1174"/>
    </row>
    <row r="403" spans="1:27" ht="28">
      <c r="A403" s="1343"/>
      <c r="B403" s="1196"/>
      <c r="C403" s="1186"/>
      <c r="D403" s="1180"/>
      <c r="E403" s="1186"/>
      <c r="F403" s="1180"/>
      <c r="G403" s="1186"/>
      <c r="H403" s="1180"/>
      <c r="I403" s="1186"/>
      <c r="J403" s="1186"/>
      <c r="K403" s="1186"/>
      <c r="L403" s="1180"/>
      <c r="M403" s="1186"/>
      <c r="N403" s="1180"/>
      <c r="O403" s="1186"/>
      <c r="P403" s="1180"/>
      <c r="Q403" s="1186"/>
      <c r="R403" s="1180"/>
      <c r="S403" s="1186"/>
      <c r="T403" s="1180"/>
      <c r="U403" s="1186"/>
      <c r="V403" s="1180"/>
      <c r="W403" s="1186"/>
      <c r="X403" s="1180"/>
      <c r="Y403" s="1186"/>
      <c r="Z403" s="1367"/>
    </row>
    <row r="404" spans="1:27" ht="28">
      <c r="A404" s="1343"/>
      <c r="B404" s="1196"/>
      <c r="C404" s="1186"/>
      <c r="D404" s="1180">
        <v>334</v>
      </c>
      <c r="E404" s="1186"/>
      <c r="F404" s="1180">
        <v>347</v>
      </c>
      <c r="G404" s="1186"/>
      <c r="H404" s="1180">
        <v>376</v>
      </c>
      <c r="I404" s="1186"/>
      <c r="J404" s="1186">
        <v>392</v>
      </c>
      <c r="K404" s="1186"/>
      <c r="L404" s="1180">
        <v>408</v>
      </c>
      <c r="M404" s="1186"/>
      <c r="N404" s="1180">
        <v>392</v>
      </c>
      <c r="O404" s="1186"/>
      <c r="P404" s="1180">
        <v>405</v>
      </c>
      <c r="Q404" s="1186"/>
      <c r="R404" s="1180">
        <v>435</v>
      </c>
      <c r="S404" s="1186"/>
      <c r="T404" s="1180">
        <v>378</v>
      </c>
      <c r="U404" s="1186"/>
      <c r="V404" s="1180">
        <v>386</v>
      </c>
      <c r="W404" s="1186"/>
      <c r="X404" s="1180">
        <v>391</v>
      </c>
      <c r="Y404" s="1186"/>
      <c r="Z404" s="1367">
        <v>400</v>
      </c>
      <c r="AA404" s="1041">
        <f>SUM(D404:Z404)</f>
        <v>4644</v>
      </c>
    </row>
    <row r="405" spans="1:27" ht="17" customHeight="1">
      <c r="A405" s="1343"/>
      <c r="B405" s="1196"/>
      <c r="C405" s="1186"/>
      <c r="D405" s="1180"/>
      <c r="E405" s="1186"/>
      <c r="F405" s="1180"/>
      <c r="G405" s="1186"/>
      <c r="H405" s="1180"/>
      <c r="I405" s="1186"/>
      <c r="J405" s="1186"/>
      <c r="K405" s="1186"/>
      <c r="M405" s="1186"/>
      <c r="N405" s="1180"/>
      <c r="O405" s="1186"/>
      <c r="P405" s="1180"/>
      <c r="Q405" s="1186"/>
      <c r="R405" s="1180"/>
      <c r="S405" s="1186"/>
      <c r="T405" s="1180"/>
      <c r="U405" s="1186"/>
      <c r="V405" s="1180"/>
      <c r="W405" s="1186"/>
      <c r="X405" s="1180"/>
      <c r="Y405" s="1186"/>
      <c r="Z405" s="1367"/>
    </row>
    <row r="406" spans="1:27" ht="55" customHeight="1">
      <c r="A406" s="1343"/>
      <c r="B406" s="1196"/>
      <c r="C406" s="1419"/>
      <c r="D406" s="1180"/>
      <c r="E406" s="1120"/>
      <c r="F406" s="1180"/>
      <c r="G406" s="1120"/>
      <c r="H406" s="1180"/>
      <c r="I406" s="1120"/>
      <c r="J406" s="1188"/>
      <c r="K406" s="1120"/>
      <c r="L406" s="1180"/>
      <c r="M406" s="1120"/>
      <c r="N406" s="1180"/>
      <c r="O406" s="1120"/>
      <c r="P406" s="1180"/>
      <c r="Q406" s="1120"/>
      <c r="R406" s="1180"/>
      <c r="S406" s="1120"/>
      <c r="T406" s="1180"/>
      <c r="U406" s="1120"/>
      <c r="V406" s="1180"/>
      <c r="W406" s="1120"/>
      <c r="X406" s="1180"/>
      <c r="Y406" s="1120"/>
      <c r="Z406" s="1368"/>
    </row>
    <row r="407" spans="1:27" s="1042" customFormat="1" ht="16.25" customHeight="1">
      <c r="A407" s="1344"/>
      <c r="B407" s="1197"/>
      <c r="C407" s="1420"/>
      <c r="D407" s="1179"/>
      <c r="E407" s="1122"/>
      <c r="F407" s="1179"/>
      <c r="G407" s="1122"/>
      <c r="H407" s="1179"/>
      <c r="I407" s="1122"/>
      <c r="J407" s="1188"/>
      <c r="K407" s="1122"/>
      <c r="L407" s="1180"/>
      <c r="M407" s="1122"/>
      <c r="N407" s="1179"/>
      <c r="O407" s="1122"/>
      <c r="P407" s="1179"/>
      <c r="Q407" s="1122"/>
      <c r="R407" s="1179"/>
      <c r="S407" s="1122"/>
      <c r="T407" s="1179"/>
      <c r="U407" s="1122"/>
      <c r="V407" s="1179"/>
      <c r="W407" s="1122"/>
      <c r="X407" s="1179"/>
      <c r="Y407" s="1122"/>
      <c r="Z407" s="1368"/>
    </row>
    <row r="408" spans="1:27" ht="28">
      <c r="A408" s="1343"/>
      <c r="B408" s="1196"/>
      <c r="C408" s="1298" t="s">
        <v>168</v>
      </c>
      <c r="D408" s="1298"/>
      <c r="E408" s="1298" t="s">
        <v>168</v>
      </c>
      <c r="F408" s="1298"/>
      <c r="G408" s="1298" t="s">
        <v>168</v>
      </c>
      <c r="I408" s="1187" t="s">
        <v>123</v>
      </c>
      <c r="J408" s="1298"/>
      <c r="K408" s="1298" t="s">
        <v>234</v>
      </c>
      <c r="M408" s="1187" t="s">
        <v>105</v>
      </c>
      <c r="N408" s="1298"/>
      <c r="O408" s="1298" t="s">
        <v>171</v>
      </c>
      <c r="P408" s="1377"/>
      <c r="Q408" s="1377" t="s">
        <v>171</v>
      </c>
      <c r="R408" s="1377"/>
      <c r="S408" s="1377" t="s">
        <v>171</v>
      </c>
      <c r="U408" s="1187" t="s">
        <v>101</v>
      </c>
      <c r="V408" s="1377"/>
      <c r="W408" s="1377" t="s">
        <v>168</v>
      </c>
      <c r="X408" s="1377"/>
      <c r="Y408" s="1377" t="s">
        <v>228</v>
      </c>
    </row>
    <row r="409" spans="1:27" s="1042" customFormat="1" ht="30" customHeight="1" thickBot="1">
      <c r="A409" s="1344"/>
      <c r="B409" s="1197"/>
      <c r="C409" s="1301"/>
      <c r="D409" s="1391"/>
      <c r="E409" s="1299"/>
      <c r="F409" s="1391"/>
      <c r="G409" s="1715">
        <v>1438</v>
      </c>
      <c r="H409" s="1715"/>
      <c r="I409" s="1391"/>
      <c r="J409" s="1391"/>
      <c r="K409" s="1716">
        <v>800</v>
      </c>
      <c r="L409" s="1716"/>
      <c r="M409" s="1299"/>
      <c r="N409" s="1391"/>
      <c r="O409" s="1299"/>
      <c r="P409" s="1179"/>
      <c r="Q409" s="1299"/>
      <c r="R409" s="1301"/>
      <c r="S409" s="1714">
        <v>1610</v>
      </c>
      <c r="T409" s="1714"/>
      <c r="U409" s="1301"/>
      <c r="V409" s="1301"/>
      <c r="W409" s="1301"/>
      <c r="X409" s="1301"/>
      <c r="Y409" s="1715">
        <v>1177</v>
      </c>
      <c r="Z409" s="1719"/>
    </row>
    <row r="410" spans="1:27" ht="9" customHeight="1">
      <c r="A410" s="1343"/>
      <c r="B410" s="1196"/>
      <c r="C410" s="1133"/>
      <c r="D410" s="1133"/>
      <c r="E410" s="1133"/>
      <c r="F410" s="1133"/>
      <c r="G410" s="1133"/>
      <c r="H410" s="1133"/>
      <c r="I410" s="1133"/>
      <c r="J410" s="1133"/>
      <c r="K410" s="1133"/>
      <c r="L410" s="1179"/>
      <c r="M410" s="1133"/>
      <c r="N410" s="1133"/>
      <c r="O410" s="1133"/>
      <c r="P410" s="1133"/>
      <c r="Q410" s="1133"/>
      <c r="R410" s="1133"/>
      <c r="S410" s="1133"/>
      <c r="T410" s="1133"/>
      <c r="U410" s="1133"/>
      <c r="V410" s="1133"/>
      <c r="W410" s="1133"/>
      <c r="X410" s="1133"/>
      <c r="Y410" s="1133"/>
      <c r="Z410" s="1371"/>
    </row>
    <row r="411" spans="1:27" ht="28">
      <c r="A411" s="1343"/>
      <c r="B411" s="1196"/>
      <c r="C411" s="1180" t="s">
        <v>778</v>
      </c>
      <c r="D411" s="1180"/>
      <c r="E411" s="1180" t="s">
        <v>779</v>
      </c>
      <c r="F411" s="1180"/>
      <c r="G411" s="1180" t="s">
        <v>780</v>
      </c>
      <c r="H411" s="1180"/>
      <c r="I411" s="1180" t="s">
        <v>781</v>
      </c>
      <c r="J411" s="1180"/>
      <c r="K411" s="1180" t="s">
        <v>782</v>
      </c>
      <c r="L411" s="1180"/>
      <c r="M411" s="1180" t="s">
        <v>783</v>
      </c>
      <c r="N411" s="1180"/>
      <c r="O411" s="1180" t="s">
        <v>784</v>
      </c>
      <c r="P411" s="1180"/>
      <c r="Q411" s="1180" t="s">
        <v>785</v>
      </c>
      <c r="R411" s="1180"/>
      <c r="S411" s="1180" t="s">
        <v>786</v>
      </c>
      <c r="T411" s="1180"/>
      <c r="U411" s="1180" t="s">
        <v>787</v>
      </c>
      <c r="V411" s="1180"/>
      <c r="W411" s="1180" t="s">
        <v>788</v>
      </c>
      <c r="X411" s="1180"/>
      <c r="Y411" s="1180" t="s">
        <v>789</v>
      </c>
      <c r="Z411" s="1174"/>
    </row>
    <row r="412" spans="1:27" ht="28">
      <c r="A412" s="1343"/>
      <c r="B412" s="1196"/>
      <c r="C412" s="1180"/>
      <c r="D412" s="1180"/>
      <c r="E412" s="1180"/>
      <c r="F412" s="1180"/>
      <c r="G412" s="1180"/>
      <c r="H412" s="1180"/>
      <c r="I412" s="1180"/>
      <c r="J412" s="1180"/>
      <c r="K412" s="1180"/>
      <c r="L412" s="1180"/>
      <c r="M412" s="1180"/>
      <c r="N412" s="1180"/>
      <c r="O412" s="1180"/>
      <c r="P412" s="1180"/>
      <c r="Q412" s="1180"/>
      <c r="R412" s="1180"/>
      <c r="S412" s="1180"/>
      <c r="T412" s="1180"/>
      <c r="U412" s="1180"/>
      <c r="V412" s="1396" t="s">
        <v>1790</v>
      </c>
      <c r="W412" s="1180"/>
      <c r="X412" s="1180"/>
      <c r="Y412" s="1180"/>
      <c r="Z412" s="1174"/>
    </row>
    <row r="413" spans="1:27" ht="28">
      <c r="A413" s="1343"/>
      <c r="B413" s="1196"/>
      <c r="C413" s="1186"/>
      <c r="D413" s="1180"/>
      <c r="E413" s="1186"/>
      <c r="F413" s="1180"/>
      <c r="G413" s="1186"/>
      <c r="H413" s="1180"/>
      <c r="I413" s="1186"/>
      <c r="J413" s="1186"/>
      <c r="K413" s="1186"/>
      <c r="L413" s="1180"/>
      <c r="M413" s="1186"/>
      <c r="N413" s="1180"/>
      <c r="O413" s="1186"/>
      <c r="P413" s="1180"/>
      <c r="Q413" s="1186"/>
      <c r="R413" s="1180"/>
      <c r="S413" s="1186"/>
      <c r="T413" s="1180"/>
      <c r="U413" s="1186"/>
      <c r="V413" s="1180"/>
      <c r="W413" s="1186"/>
      <c r="X413" s="1180"/>
      <c r="Y413" s="1186"/>
      <c r="Z413" s="1367"/>
    </row>
    <row r="414" spans="1:27" ht="28">
      <c r="A414" s="1343"/>
      <c r="B414" s="1196"/>
      <c r="C414" s="1186"/>
      <c r="D414" s="1180">
        <v>437</v>
      </c>
      <c r="E414" s="1186"/>
      <c r="F414" s="1180">
        <v>402</v>
      </c>
      <c r="G414" s="1186"/>
      <c r="H414" s="1180">
        <v>416</v>
      </c>
      <c r="I414" s="1186"/>
      <c r="J414" s="1186">
        <v>417</v>
      </c>
      <c r="K414" s="1186"/>
      <c r="L414" s="1180">
        <v>399</v>
      </c>
      <c r="M414" s="1186"/>
      <c r="N414" s="1180">
        <v>420</v>
      </c>
      <c r="O414" s="1186"/>
      <c r="P414" s="1180">
        <v>409</v>
      </c>
      <c r="Q414" s="1186"/>
      <c r="R414" s="1180">
        <v>412</v>
      </c>
      <c r="S414" s="1186"/>
      <c r="T414" s="1180">
        <v>400</v>
      </c>
      <c r="U414" s="1186"/>
      <c r="V414" s="1180">
        <v>232</v>
      </c>
      <c r="W414" s="1186"/>
      <c r="X414" s="1180">
        <v>442</v>
      </c>
      <c r="Y414" s="1186"/>
      <c r="Z414" s="1367">
        <v>385</v>
      </c>
      <c r="AA414" s="1041">
        <f>SUM(D414:Z414)</f>
        <v>4771</v>
      </c>
    </row>
    <row r="415" spans="1:27" ht="15.5" customHeight="1">
      <c r="A415" s="1343"/>
      <c r="B415" s="1196"/>
      <c r="C415" s="1186"/>
      <c r="D415" s="1180"/>
      <c r="E415" s="1186"/>
      <c r="F415" s="1180"/>
      <c r="G415" s="1186"/>
      <c r="H415" s="1180"/>
      <c r="I415" s="1186"/>
      <c r="J415" s="1186"/>
      <c r="K415" s="1186"/>
      <c r="M415" s="1186"/>
      <c r="N415" s="1180"/>
      <c r="O415" s="1186"/>
      <c r="P415" s="1180"/>
      <c r="Q415" s="1186"/>
      <c r="R415" s="1180"/>
      <c r="S415" s="1186"/>
      <c r="T415" s="1180"/>
      <c r="U415" s="1186"/>
      <c r="V415" s="1180"/>
      <c r="W415" s="1186"/>
      <c r="X415" s="1180"/>
      <c r="Y415" s="1186"/>
      <c r="Z415" s="1367"/>
    </row>
    <row r="416" spans="1:27" ht="55" customHeight="1">
      <c r="A416" s="1343"/>
      <c r="B416" s="1196"/>
      <c r="C416" s="1419"/>
      <c r="D416" s="1180"/>
      <c r="E416" s="1120"/>
      <c r="F416" s="1180"/>
      <c r="G416" s="1120"/>
      <c r="H416" s="1180"/>
      <c r="I416" s="1120"/>
      <c r="J416" s="1188"/>
      <c r="K416" s="1120"/>
      <c r="L416" s="1180"/>
      <c r="M416" s="1120"/>
      <c r="N416" s="1180"/>
      <c r="O416" s="1120"/>
      <c r="P416" s="1180"/>
      <c r="Q416" s="1120"/>
      <c r="R416" s="1180"/>
      <c r="S416" s="1120"/>
      <c r="T416" s="1180"/>
      <c r="U416" s="1120"/>
      <c r="V416" s="1180"/>
      <c r="W416" s="1120"/>
      <c r="X416" s="1180"/>
      <c r="Y416" s="1120"/>
      <c r="Z416" s="1368"/>
    </row>
    <row r="417" spans="1:27" s="1042" customFormat="1" ht="16.75" customHeight="1">
      <c r="A417" s="1344"/>
      <c r="B417" s="1197"/>
      <c r="C417" s="1420"/>
      <c r="D417" s="1179"/>
      <c r="E417" s="1122"/>
      <c r="F417" s="1179"/>
      <c r="G417" s="1122"/>
      <c r="H417" s="1179"/>
      <c r="I417" s="1122"/>
      <c r="J417" s="1188"/>
      <c r="K417" s="1122"/>
      <c r="L417" s="1180"/>
      <c r="M417" s="1122"/>
      <c r="N417" s="1179"/>
      <c r="O417" s="1122"/>
      <c r="P417" s="1179"/>
      <c r="Q417" s="1122"/>
      <c r="R417" s="1179"/>
      <c r="S417" s="1122"/>
      <c r="T417" s="1179"/>
      <c r="U417" s="1122"/>
      <c r="V417" s="1179"/>
      <c r="W417" s="1122"/>
      <c r="X417" s="1179"/>
      <c r="Y417" s="1122"/>
      <c r="Z417" s="1368"/>
    </row>
    <row r="418" spans="1:27" ht="28">
      <c r="A418" s="1343"/>
      <c r="B418" s="1196"/>
      <c r="C418" s="1187" t="s">
        <v>123</v>
      </c>
      <c r="D418" s="1180"/>
      <c r="E418" s="1187" t="s">
        <v>123</v>
      </c>
      <c r="F418" s="1298"/>
      <c r="G418" s="1298" t="s">
        <v>228</v>
      </c>
      <c r="H418" s="1298"/>
      <c r="I418" s="1298" t="s">
        <v>168</v>
      </c>
      <c r="J418" s="1298"/>
      <c r="K418" s="1298" t="s">
        <v>171</v>
      </c>
      <c r="L418" s="1179"/>
      <c r="M418" s="1298" t="s">
        <v>171</v>
      </c>
      <c r="N418" s="1298"/>
      <c r="O418" s="1298" t="s">
        <v>171</v>
      </c>
      <c r="P418" s="1298"/>
      <c r="Q418" s="1298" t="s">
        <v>168</v>
      </c>
      <c r="R418" s="1298"/>
      <c r="S418" s="1298" t="s">
        <v>171</v>
      </c>
      <c r="U418" s="1187" t="s">
        <v>178</v>
      </c>
      <c r="V418" s="1377"/>
      <c r="W418" s="1187" t="s">
        <v>178</v>
      </c>
      <c r="X418" s="1377"/>
      <c r="Y418" s="1377" t="s">
        <v>171</v>
      </c>
      <c r="Z418" s="1395"/>
    </row>
    <row r="419" spans="1:27" s="1042" customFormat="1" ht="28.75" customHeight="1" thickBot="1">
      <c r="A419" s="1344"/>
      <c r="B419" s="1197"/>
      <c r="C419" s="1301"/>
      <c r="D419" s="1301"/>
      <c r="E419" s="1299"/>
      <c r="F419" s="1301"/>
      <c r="G419" s="1301"/>
      <c r="H419" s="1391"/>
      <c r="I419" s="1391"/>
      <c r="J419" s="1391"/>
      <c r="K419" s="1391"/>
      <c r="L419" s="1183"/>
      <c r="M419" s="1299"/>
      <c r="N419" s="1391"/>
      <c r="O419" s="1391"/>
      <c r="P419" s="1391"/>
      <c r="Q419" s="1391"/>
      <c r="R419" s="1391"/>
      <c r="S419" s="1714">
        <v>3275</v>
      </c>
      <c r="T419" s="1714"/>
      <c r="U419" s="1299"/>
      <c r="V419" s="1301"/>
      <c r="W419" s="1301"/>
      <c r="X419" s="1301"/>
      <c r="Y419" s="1301"/>
      <c r="Z419" s="1370"/>
    </row>
    <row r="420" spans="1:27" ht="8.4" customHeight="1">
      <c r="A420" s="1343"/>
      <c r="B420" s="1196"/>
      <c r="C420" s="1133"/>
      <c r="D420" s="1133"/>
      <c r="E420" s="1133"/>
      <c r="F420" s="1133"/>
      <c r="G420" s="1133"/>
      <c r="H420" s="1133"/>
      <c r="I420" s="1133"/>
      <c r="J420" s="1133"/>
      <c r="K420" s="1133"/>
      <c r="L420" s="1179"/>
      <c r="M420" s="1133"/>
      <c r="N420" s="1133"/>
      <c r="O420" s="1133"/>
      <c r="P420" s="1133"/>
      <c r="Q420" s="1133"/>
      <c r="R420" s="1133"/>
      <c r="S420" s="1133"/>
      <c r="T420" s="1133"/>
      <c r="U420" s="1133"/>
      <c r="V420" s="1133"/>
      <c r="W420" s="1133"/>
      <c r="X420" s="1133"/>
      <c r="Y420" s="1133"/>
      <c r="Z420" s="1371"/>
    </row>
    <row r="421" spans="1:27" ht="28">
      <c r="A421" s="1343"/>
      <c r="B421" s="1196"/>
      <c r="C421" s="1180" t="s">
        <v>790</v>
      </c>
      <c r="D421" s="1180"/>
      <c r="E421" s="1180" t="s">
        <v>791</v>
      </c>
      <c r="F421" s="1180"/>
      <c r="G421" s="1180" t="s">
        <v>792</v>
      </c>
      <c r="H421" s="1180"/>
      <c r="I421" s="1180" t="s">
        <v>793</v>
      </c>
      <c r="J421" s="1180"/>
      <c r="K421" s="1180" t="s">
        <v>794</v>
      </c>
      <c r="L421" s="1180"/>
      <c r="M421" s="1180" t="s">
        <v>795</v>
      </c>
      <c r="N421" s="1180"/>
      <c r="O421" s="1180" t="s">
        <v>1271</v>
      </c>
      <c r="P421" s="1180"/>
      <c r="Q421" s="1180" t="s">
        <v>796</v>
      </c>
      <c r="R421" s="1180"/>
      <c r="S421" s="1180" t="s">
        <v>797</v>
      </c>
      <c r="T421" s="1180"/>
      <c r="U421" s="1180" t="s">
        <v>798</v>
      </c>
      <c r="V421" s="1180"/>
      <c r="W421" s="1180" t="s">
        <v>799</v>
      </c>
      <c r="X421" s="1180"/>
      <c r="Y421" s="1180" t="s">
        <v>800</v>
      </c>
      <c r="Z421" s="1174"/>
    </row>
    <row r="422" spans="1:27" ht="28">
      <c r="A422" s="1343"/>
      <c r="B422" s="1196"/>
      <c r="C422" s="1180"/>
      <c r="D422" s="1180"/>
      <c r="E422" s="1180"/>
      <c r="F422" s="1180"/>
      <c r="G422" s="1180"/>
      <c r="H422" s="1180"/>
      <c r="I422" s="1180"/>
      <c r="J422" s="1180"/>
      <c r="K422" s="1180"/>
      <c r="L422" s="1180"/>
      <c r="M422" s="1180"/>
      <c r="N422" s="1180"/>
      <c r="O422" s="1180"/>
      <c r="P422" s="1180"/>
      <c r="Q422" s="1180"/>
      <c r="R422" s="1180"/>
      <c r="S422" s="1180"/>
      <c r="T422" s="1180"/>
      <c r="U422" s="1180"/>
      <c r="V422" s="1180"/>
      <c r="W422" s="1180"/>
      <c r="X422" s="1180"/>
      <c r="Y422" s="1180"/>
      <c r="Z422" s="1174"/>
    </row>
    <row r="423" spans="1:27" ht="28">
      <c r="A423" s="1343"/>
      <c r="B423" s="1196"/>
      <c r="C423" s="1186"/>
      <c r="D423" s="1180"/>
      <c r="E423" s="1186"/>
      <c r="F423" s="1180"/>
      <c r="G423" s="1186"/>
      <c r="H423" s="1180"/>
      <c r="I423" s="1186"/>
      <c r="J423" s="1186"/>
      <c r="K423" s="1186"/>
      <c r="L423" s="1180"/>
      <c r="M423" s="1186"/>
      <c r="N423" s="1180"/>
      <c r="O423" s="1186"/>
      <c r="P423" s="1180"/>
      <c r="Q423" s="1186"/>
      <c r="R423" s="1180"/>
      <c r="S423" s="1186"/>
      <c r="T423" s="1180"/>
      <c r="U423" s="1186"/>
      <c r="V423" s="1180"/>
      <c r="W423" s="1186"/>
      <c r="X423" s="1180"/>
      <c r="Y423" s="1186"/>
      <c r="Z423" s="1367"/>
    </row>
    <row r="424" spans="1:27" ht="28">
      <c r="A424" s="1343"/>
      <c r="B424" s="1196"/>
      <c r="C424" s="1186"/>
      <c r="D424" s="1180">
        <v>362</v>
      </c>
      <c r="E424" s="1186"/>
      <c r="F424" s="1180">
        <v>399</v>
      </c>
      <c r="G424" s="1186"/>
      <c r="H424" s="1180">
        <v>382</v>
      </c>
      <c r="I424" s="1186"/>
      <c r="J424" s="1186">
        <v>392</v>
      </c>
      <c r="K424" s="1186"/>
      <c r="L424" s="1180">
        <v>422</v>
      </c>
      <c r="M424" s="1186"/>
      <c r="N424" s="1180">
        <v>409</v>
      </c>
      <c r="O424" s="1186"/>
      <c r="P424" s="1180">
        <v>374</v>
      </c>
      <c r="Q424" s="1186"/>
      <c r="R424" s="1180">
        <v>382</v>
      </c>
      <c r="S424" s="1186"/>
      <c r="T424" s="1180">
        <v>382</v>
      </c>
      <c r="U424" s="1186"/>
      <c r="V424" s="1180">
        <v>391</v>
      </c>
      <c r="W424" s="1186"/>
      <c r="X424" s="1180">
        <v>386</v>
      </c>
      <c r="Y424" s="1186"/>
      <c r="Z424" s="1367">
        <v>367</v>
      </c>
      <c r="AA424" s="1041">
        <f>SUM(D424:Z424)</f>
        <v>4648</v>
      </c>
    </row>
    <row r="425" spans="1:27" ht="12.5" customHeight="1">
      <c r="A425" s="1343"/>
      <c r="B425" s="1196"/>
      <c r="C425" s="1186"/>
      <c r="D425" s="1180"/>
      <c r="E425" s="1186"/>
      <c r="F425" s="1180"/>
      <c r="G425" s="1186"/>
      <c r="H425" s="1180"/>
      <c r="I425" s="1186"/>
      <c r="J425" s="1186"/>
      <c r="K425" s="1186"/>
      <c r="M425" s="1186"/>
      <c r="N425" s="1180"/>
      <c r="O425" s="1186"/>
      <c r="P425" s="1180"/>
      <c r="Q425" s="1186"/>
      <c r="R425" s="1180"/>
      <c r="S425" s="1186"/>
      <c r="T425" s="1180"/>
      <c r="U425" s="1186"/>
      <c r="V425" s="1180"/>
      <c r="W425" s="1186"/>
      <c r="X425" s="1180"/>
      <c r="Y425" s="1186"/>
      <c r="Z425" s="1367"/>
    </row>
    <row r="426" spans="1:27" ht="55" customHeight="1">
      <c r="A426" s="1343"/>
      <c r="B426" s="1196"/>
      <c r="C426" s="1419"/>
      <c r="D426" s="1180"/>
      <c r="E426" s="1120"/>
      <c r="F426" s="1180"/>
      <c r="G426" s="1120"/>
      <c r="H426" s="1180"/>
      <c r="I426" s="1120"/>
      <c r="J426" s="1188"/>
      <c r="K426" s="1120"/>
      <c r="L426" s="1180"/>
      <c r="M426" s="1120"/>
      <c r="N426" s="1180"/>
      <c r="O426" s="1120"/>
      <c r="P426" s="1180"/>
      <c r="Q426" s="1120"/>
      <c r="R426" s="1180"/>
      <c r="S426" s="1119"/>
      <c r="T426" s="1180"/>
      <c r="U426" s="1119"/>
      <c r="V426" s="1180"/>
      <c r="W426" s="1119"/>
      <c r="X426" s="1180"/>
      <c r="Y426" s="1119"/>
      <c r="Z426" s="1368"/>
    </row>
    <row r="427" spans="1:27" s="1042" customFormat="1" ht="19.75" customHeight="1">
      <c r="A427" s="1344"/>
      <c r="B427" s="1197"/>
      <c r="C427" s="1420"/>
      <c r="D427" s="1179"/>
      <c r="E427" s="1122"/>
      <c r="F427" s="1179"/>
      <c r="G427" s="1122"/>
      <c r="H427" s="1179"/>
      <c r="I427" s="1122"/>
      <c r="J427" s="1188"/>
      <c r="K427" s="1122"/>
      <c r="L427" s="1180"/>
      <c r="M427" s="1122"/>
      <c r="N427" s="1179"/>
      <c r="O427" s="1122"/>
      <c r="P427" s="1179"/>
      <c r="Q427" s="1122"/>
      <c r="R427" s="1179"/>
      <c r="S427" s="1121"/>
      <c r="T427" s="1179"/>
      <c r="U427" s="1121"/>
      <c r="V427" s="1179"/>
      <c r="W427" s="1121"/>
      <c r="X427" s="1179"/>
      <c r="Y427" s="1121"/>
      <c r="Z427" s="1368"/>
    </row>
    <row r="428" spans="1:27" ht="29.4" customHeight="1">
      <c r="A428" s="1343"/>
      <c r="B428" s="1196"/>
      <c r="C428" s="1753" t="s">
        <v>168</v>
      </c>
      <c r="D428" s="1377"/>
      <c r="E428" s="1732" t="s">
        <v>168</v>
      </c>
      <c r="F428" s="1377"/>
      <c r="G428" s="1732" t="s">
        <v>171</v>
      </c>
      <c r="I428" s="1563" t="s">
        <v>101</v>
      </c>
      <c r="J428" s="1298"/>
      <c r="K428" s="1730" t="s">
        <v>171</v>
      </c>
      <c r="L428" s="1179"/>
      <c r="M428" s="1730" t="s">
        <v>168</v>
      </c>
      <c r="O428" s="1563" t="s">
        <v>101</v>
      </c>
      <c r="P428" s="1298"/>
      <c r="Q428" s="1730" t="s">
        <v>168</v>
      </c>
      <c r="R428" s="1298"/>
      <c r="S428" s="1730" t="s">
        <v>168</v>
      </c>
      <c r="T428" s="1180"/>
      <c r="U428" s="1730" t="s">
        <v>168</v>
      </c>
      <c r="V428" s="1298"/>
      <c r="W428" s="1730" t="s">
        <v>168</v>
      </c>
      <c r="X428" s="1377"/>
      <c r="Y428" s="1732" t="s">
        <v>168</v>
      </c>
      <c r="Z428" s="1395"/>
    </row>
    <row r="429" spans="1:27" ht="26.4" customHeight="1" thickBot="1">
      <c r="A429" s="1343"/>
      <c r="B429" s="1196"/>
      <c r="C429" s="1754"/>
      <c r="D429" s="1301"/>
      <c r="E429" s="1733"/>
      <c r="F429" s="1301"/>
      <c r="G429" s="1733"/>
      <c r="H429" s="1714">
        <v>1970</v>
      </c>
      <c r="I429" s="1714"/>
      <c r="J429" s="1301"/>
      <c r="K429" s="1731"/>
      <c r="L429" s="1183"/>
      <c r="M429" s="1731"/>
      <c r="N429" s="1714">
        <v>1223</v>
      </c>
      <c r="O429" s="1714"/>
      <c r="P429" s="1180"/>
      <c r="Q429" s="1731"/>
      <c r="R429" s="1180"/>
      <c r="S429" s="1731"/>
      <c r="T429" s="1180"/>
      <c r="U429" s="1731"/>
      <c r="V429" s="1180"/>
      <c r="W429" s="1731"/>
      <c r="X429" s="1180"/>
      <c r="Y429" s="1733"/>
      <c r="Z429" s="1174"/>
    </row>
    <row r="430" spans="1:27" ht="4.75" customHeight="1">
      <c r="A430" s="1343"/>
      <c r="B430" s="1196"/>
      <c r="C430" s="1133"/>
      <c r="D430" s="1133"/>
      <c r="E430" s="1133"/>
      <c r="F430" s="1133"/>
      <c r="G430" s="1133"/>
      <c r="H430" s="1133"/>
      <c r="I430" s="1133"/>
      <c r="J430" s="1133"/>
      <c r="K430" s="1133"/>
      <c r="L430" s="1179"/>
      <c r="M430" s="1180"/>
      <c r="N430" s="1133"/>
      <c r="O430" s="1133"/>
      <c r="P430" s="1133"/>
      <c r="Q430" s="1133"/>
      <c r="R430" s="1133"/>
      <c r="S430" s="1133"/>
      <c r="T430" s="1133"/>
      <c r="U430" s="1133"/>
      <c r="V430" s="1133"/>
      <c r="W430" s="1133"/>
      <c r="X430" s="1133"/>
      <c r="Y430" s="1133"/>
      <c r="Z430" s="1371"/>
    </row>
    <row r="431" spans="1:27" ht="28">
      <c r="A431" s="1343"/>
      <c r="B431" s="1196"/>
      <c r="C431" s="1180" t="s">
        <v>801</v>
      </c>
      <c r="D431" s="1180"/>
      <c r="E431" s="1180" t="s">
        <v>802</v>
      </c>
      <c r="F431" s="1180"/>
      <c r="G431" s="1180" t="s">
        <v>803</v>
      </c>
      <c r="H431" s="1180"/>
      <c r="I431" s="1180" t="s">
        <v>1272</v>
      </c>
      <c r="J431" s="1180"/>
      <c r="K431" s="1180" t="s">
        <v>1273</v>
      </c>
      <c r="L431" s="1180"/>
      <c r="M431" s="1180" t="s">
        <v>804</v>
      </c>
      <c r="N431" s="1180"/>
      <c r="O431" s="1180" t="s">
        <v>805</v>
      </c>
      <c r="P431" s="1180"/>
      <c r="Q431" s="1180" t="s">
        <v>806</v>
      </c>
      <c r="R431" s="1180"/>
      <c r="S431" s="1364" t="s">
        <v>807</v>
      </c>
      <c r="T431" s="1180"/>
      <c r="U431" s="1180" t="s">
        <v>808</v>
      </c>
      <c r="V431" s="1180"/>
      <c r="W431" s="1180" t="s">
        <v>809</v>
      </c>
      <c r="X431" s="1180"/>
      <c r="Y431" s="1180" t="s">
        <v>810</v>
      </c>
      <c r="Z431" s="1174"/>
    </row>
    <row r="432" spans="1:27" ht="28">
      <c r="A432" s="1343"/>
      <c r="B432" s="1196"/>
      <c r="C432" s="1180"/>
      <c r="D432" s="1180"/>
      <c r="E432" s="1180"/>
      <c r="F432" s="1180"/>
      <c r="G432" s="1180"/>
      <c r="H432" s="1180"/>
      <c r="I432" s="1180"/>
      <c r="J432" s="1359" t="s">
        <v>1812</v>
      </c>
      <c r="K432" s="1180"/>
      <c r="L432" s="1180"/>
      <c r="M432" s="1180"/>
      <c r="N432" s="1180"/>
      <c r="O432" s="1180"/>
      <c r="P432" s="1180"/>
      <c r="Q432" s="1180"/>
      <c r="R432" s="1180"/>
      <c r="S432" s="1180"/>
      <c r="T432" s="1180"/>
      <c r="V432" s="1180"/>
      <c r="W432" s="1180"/>
      <c r="X432" s="1180"/>
      <c r="Y432" s="1180"/>
      <c r="Z432" s="1174"/>
    </row>
    <row r="433" spans="1:28" ht="28">
      <c r="A433" s="1343"/>
      <c r="B433" s="1196"/>
      <c r="C433" s="1186"/>
      <c r="D433" s="1180"/>
      <c r="E433" s="1186"/>
      <c r="F433" s="1180"/>
      <c r="G433" s="1186"/>
      <c r="H433" s="1180"/>
      <c r="I433" s="1186"/>
      <c r="J433" s="1186"/>
      <c r="K433" s="1186"/>
      <c r="L433" s="1180"/>
      <c r="M433" s="1186"/>
      <c r="N433" s="1180"/>
      <c r="O433" s="1186"/>
      <c r="P433" s="1180"/>
      <c r="Q433" s="1186"/>
      <c r="R433" s="1180"/>
      <c r="S433" s="1186"/>
      <c r="T433" s="1180"/>
      <c r="U433" s="1186"/>
      <c r="V433" s="1180"/>
      <c r="W433" s="1186"/>
      <c r="X433" s="1180"/>
      <c r="Y433" s="1186"/>
      <c r="Z433" s="1367"/>
    </row>
    <row r="434" spans="1:28" ht="28">
      <c r="A434" s="1343"/>
      <c r="B434" s="1196"/>
      <c r="C434" s="1186"/>
      <c r="D434" s="1180">
        <v>380</v>
      </c>
      <c r="E434" s="1186"/>
      <c r="F434" s="1180">
        <v>380</v>
      </c>
      <c r="G434" s="1186"/>
      <c r="H434" s="1180">
        <v>383</v>
      </c>
      <c r="I434" s="1186"/>
      <c r="J434" s="1186">
        <v>242</v>
      </c>
      <c r="K434" s="1186"/>
      <c r="L434" s="1180">
        <v>364</v>
      </c>
      <c r="M434" s="1186"/>
      <c r="N434" s="1180">
        <v>359</v>
      </c>
      <c r="O434" s="1186"/>
      <c r="P434" s="1180">
        <v>384</v>
      </c>
      <c r="Q434" s="1186"/>
      <c r="R434" s="1180">
        <v>381</v>
      </c>
      <c r="S434" s="1186"/>
      <c r="T434" s="1180">
        <v>397</v>
      </c>
      <c r="U434" s="1186"/>
      <c r="V434" s="1180">
        <v>387</v>
      </c>
      <c r="W434" s="1186"/>
      <c r="X434" s="1180">
        <v>392</v>
      </c>
      <c r="Y434" s="1186"/>
      <c r="Z434" s="1367">
        <v>365</v>
      </c>
      <c r="AA434" s="1041">
        <f>SUM(D434:Z434)</f>
        <v>4414</v>
      </c>
    </row>
    <row r="435" spans="1:28" ht="14.5" customHeight="1">
      <c r="A435" s="1343"/>
      <c r="B435" s="1196"/>
      <c r="C435" s="1186"/>
      <c r="D435" s="1180"/>
      <c r="E435" s="1186"/>
      <c r="F435" s="1180"/>
      <c r="G435" s="1186"/>
      <c r="H435" s="1180"/>
      <c r="I435" s="1186"/>
      <c r="J435" s="1186"/>
      <c r="K435" s="1186"/>
      <c r="M435" s="1186"/>
      <c r="N435" s="1180"/>
      <c r="O435" s="1186"/>
      <c r="P435" s="1180"/>
      <c r="Q435" s="1186"/>
      <c r="R435" s="1180"/>
      <c r="S435" s="1186"/>
      <c r="T435" s="1180"/>
      <c r="U435" s="1186"/>
      <c r="V435" s="1180"/>
      <c r="W435" s="1186"/>
      <c r="X435" s="1180"/>
      <c r="Y435" s="1186"/>
      <c r="Z435" s="1367"/>
    </row>
    <row r="436" spans="1:28" ht="55" customHeight="1">
      <c r="A436" s="1343"/>
      <c r="B436" s="1196"/>
      <c r="C436" s="1128"/>
      <c r="D436" s="1180"/>
      <c r="E436" s="1119"/>
      <c r="F436" s="1180"/>
      <c r="G436" s="1119"/>
      <c r="H436" s="1180"/>
      <c r="I436" s="1119"/>
      <c r="J436" s="1188"/>
      <c r="K436" s="1123"/>
      <c r="L436" s="1180"/>
      <c r="M436" s="1119"/>
      <c r="N436" s="1180"/>
      <c r="O436" s="1119"/>
      <c r="P436" s="1180"/>
      <c r="Q436" s="1119"/>
      <c r="R436" s="1180"/>
      <c r="S436" s="1119"/>
      <c r="T436" s="1180"/>
      <c r="U436" s="1119"/>
      <c r="V436" s="1180"/>
      <c r="W436" s="1119"/>
      <c r="X436" s="1180"/>
      <c r="Y436" s="1119"/>
      <c r="Z436" s="1368"/>
    </row>
    <row r="437" spans="1:28" s="1042" customFormat="1" ht="18.649999999999999" customHeight="1">
      <c r="A437" s="1344"/>
      <c r="B437" s="1197"/>
      <c r="C437" s="1160"/>
      <c r="D437" s="1179"/>
      <c r="E437" s="1121"/>
      <c r="F437" s="1179"/>
      <c r="G437" s="1121"/>
      <c r="H437" s="1179"/>
      <c r="I437" s="1121"/>
      <c r="J437" s="1188"/>
      <c r="K437" s="1117"/>
      <c r="L437" s="1180"/>
      <c r="M437" s="1121"/>
      <c r="N437" s="1179"/>
      <c r="O437" s="1121"/>
      <c r="P437" s="1179"/>
      <c r="Q437" s="1121"/>
      <c r="R437" s="1179"/>
      <c r="S437" s="1121"/>
      <c r="T437" s="1179"/>
      <c r="U437" s="1142"/>
      <c r="V437" s="1180"/>
      <c r="W437" s="1142"/>
      <c r="X437" s="1180"/>
      <c r="Y437" s="1142"/>
      <c r="Z437" s="1174"/>
    </row>
    <row r="438" spans="1:28" ht="28">
      <c r="A438" s="1343"/>
      <c r="B438" s="1196"/>
      <c r="C438" s="1377" t="s">
        <v>168</v>
      </c>
      <c r="D438" s="1377"/>
      <c r="E438" s="1377" t="s">
        <v>168</v>
      </c>
      <c r="F438" s="1377"/>
      <c r="G438" s="1377" t="s">
        <v>168</v>
      </c>
      <c r="H438" s="1377"/>
      <c r="I438" s="1377" t="s">
        <v>168</v>
      </c>
      <c r="K438" s="1187" t="s">
        <v>105</v>
      </c>
      <c r="L438" s="1179"/>
      <c r="M438" s="1298" t="s">
        <v>168</v>
      </c>
      <c r="N438" s="1298"/>
      <c r="O438" s="1298" t="s">
        <v>168</v>
      </c>
      <c r="P438" s="1298"/>
      <c r="Q438" s="1298" t="s">
        <v>168</v>
      </c>
      <c r="R438" s="1298"/>
      <c r="S438" s="1298" t="s">
        <v>168</v>
      </c>
      <c r="T438" s="1180"/>
      <c r="U438" s="1298" t="s">
        <v>168</v>
      </c>
      <c r="V438" s="1298"/>
      <c r="W438" s="1298" t="s">
        <v>168</v>
      </c>
      <c r="X438" s="1298"/>
      <c r="Y438" s="1298" t="s">
        <v>168</v>
      </c>
    </row>
    <row r="439" spans="1:28" s="1042" customFormat="1" ht="30" customHeight="1" thickBot="1">
      <c r="A439" s="1344"/>
      <c r="B439" s="1197"/>
      <c r="C439" s="1180"/>
      <c r="D439" s="1180"/>
      <c r="E439" s="1180"/>
      <c r="F439" s="1144"/>
      <c r="G439" s="1180"/>
      <c r="H439" s="1180"/>
      <c r="I439" s="1723">
        <v>3666</v>
      </c>
      <c r="J439" s="1723"/>
      <c r="K439" s="1180"/>
      <c r="L439" s="1144"/>
      <c r="M439" s="1301"/>
      <c r="N439" s="1301"/>
      <c r="O439" s="1301"/>
      <c r="P439" s="1391"/>
      <c r="Q439" s="1391"/>
      <c r="R439" s="1391"/>
      <c r="S439" s="1391"/>
      <c r="T439" s="1391"/>
      <c r="U439" s="1391"/>
      <c r="V439" s="1391"/>
      <c r="W439" s="1391"/>
      <c r="X439" s="1391"/>
      <c r="Y439" s="1714">
        <v>3031</v>
      </c>
      <c r="Z439" s="1714"/>
    </row>
    <row r="440" spans="1:28" ht="8.4" customHeight="1">
      <c r="A440" s="1343"/>
      <c r="B440" s="1196"/>
      <c r="C440" s="1133"/>
      <c r="D440" s="1133"/>
      <c r="E440" s="1133"/>
      <c r="F440" s="1180"/>
      <c r="G440" s="1133"/>
      <c r="H440" s="1133"/>
      <c r="I440" s="1133"/>
      <c r="J440" s="1133"/>
      <c r="K440" s="1133"/>
      <c r="L440" s="1180"/>
      <c r="M440" s="1133"/>
      <c r="N440" s="1133"/>
      <c r="O440" s="1133"/>
      <c r="P440" s="1133"/>
      <c r="Q440" s="1133"/>
      <c r="R440" s="1133"/>
      <c r="S440" s="1133"/>
      <c r="T440" s="1133"/>
      <c r="U440" s="1133"/>
      <c r="V440" s="1133"/>
      <c r="W440" s="1133"/>
      <c r="X440" s="1133"/>
      <c r="Y440" s="1133"/>
      <c r="Z440" s="1371"/>
    </row>
    <row r="441" spans="1:28" ht="28">
      <c r="A441" s="1343"/>
      <c r="B441" s="1196"/>
      <c r="C441" s="1180" t="s">
        <v>813</v>
      </c>
      <c r="D441" s="1180"/>
      <c r="E441" s="1180" t="s">
        <v>1813</v>
      </c>
      <c r="F441" s="1180"/>
      <c r="G441" s="1180" t="s">
        <v>1814</v>
      </c>
      <c r="H441" s="1180"/>
      <c r="I441" s="1180" t="s">
        <v>1815</v>
      </c>
      <c r="J441" s="1180"/>
      <c r="K441" s="1180" t="s">
        <v>1352</v>
      </c>
      <c r="L441" s="1180"/>
      <c r="M441" s="1180" t="s">
        <v>1353</v>
      </c>
      <c r="N441" s="1180"/>
      <c r="O441" s="1180" t="s">
        <v>816</v>
      </c>
      <c r="P441" s="1180"/>
      <c r="Q441" s="1180" t="s">
        <v>817</v>
      </c>
      <c r="R441" s="1180"/>
      <c r="S441" s="1364" t="s">
        <v>818</v>
      </c>
      <c r="T441" s="1180"/>
      <c r="U441" s="1180" t="s">
        <v>819</v>
      </c>
      <c r="V441" s="1180"/>
      <c r="W441" s="1180" t="s">
        <v>1274</v>
      </c>
      <c r="X441" s="1180"/>
      <c r="Y441" s="1180" t="s">
        <v>821</v>
      </c>
      <c r="Z441" s="1174"/>
    </row>
    <row r="442" spans="1:28" ht="28">
      <c r="A442" s="1343"/>
      <c r="B442" s="1196"/>
      <c r="C442" s="1180"/>
      <c r="D442" s="1180"/>
      <c r="E442" s="1180"/>
      <c r="F442" s="1180"/>
      <c r="G442" s="1180"/>
      <c r="H442" s="1180"/>
      <c r="I442" s="1180"/>
      <c r="J442" s="1180"/>
      <c r="K442" s="1180"/>
      <c r="L442" s="1180"/>
      <c r="M442" s="1180"/>
      <c r="N442" s="1180"/>
      <c r="O442" s="1180"/>
      <c r="P442" s="1151" t="s">
        <v>1816</v>
      </c>
      <c r="Q442" s="1180"/>
      <c r="R442" s="1180"/>
      <c r="S442" s="1180"/>
      <c r="T442" s="1164" t="s">
        <v>1793</v>
      </c>
      <c r="U442" s="1180"/>
      <c r="V442" s="1180"/>
      <c r="W442" s="1180"/>
      <c r="X442" s="1180"/>
      <c r="Y442" s="1180"/>
      <c r="Z442" s="1174"/>
      <c r="AB442" s="1041" t="s">
        <v>1870</v>
      </c>
    </row>
    <row r="443" spans="1:28" ht="28">
      <c r="A443" s="1343"/>
      <c r="B443" s="1196"/>
      <c r="C443" s="1186"/>
      <c r="D443" s="1359" t="s">
        <v>1799</v>
      </c>
      <c r="E443" s="1186"/>
      <c r="F443" s="1180"/>
      <c r="G443" s="1186"/>
      <c r="H443" s="1180"/>
      <c r="I443" s="1186"/>
      <c r="J443" s="1186"/>
      <c r="K443" s="1186"/>
      <c r="L443" s="1180"/>
      <c r="M443" s="1186"/>
      <c r="N443" s="1180"/>
      <c r="O443" s="1186"/>
      <c r="P443" s="1180"/>
      <c r="Q443" s="1186"/>
      <c r="R443" s="1180"/>
      <c r="S443" s="1186"/>
      <c r="T443" s="1180"/>
      <c r="U443" s="1186"/>
      <c r="V443" s="1180"/>
      <c r="W443" s="1186"/>
      <c r="X443" s="1180"/>
      <c r="Y443" s="1186"/>
      <c r="Z443" s="1367"/>
    </row>
    <row r="444" spans="1:28" ht="28">
      <c r="A444" s="1343"/>
      <c r="B444" s="1196"/>
      <c r="C444" s="1186"/>
      <c r="D444" s="1180">
        <v>188</v>
      </c>
      <c r="E444" s="1186"/>
      <c r="F444" s="1180">
        <v>396</v>
      </c>
      <c r="G444" s="1186"/>
      <c r="H444" s="1180">
        <v>425</v>
      </c>
      <c r="I444" s="1186"/>
      <c r="J444" s="1186">
        <v>407</v>
      </c>
      <c r="K444" s="1186"/>
      <c r="L444" s="1180">
        <v>433</v>
      </c>
      <c r="M444" s="1186"/>
      <c r="N444" s="1180">
        <v>489</v>
      </c>
      <c r="O444" s="1186"/>
      <c r="P444" s="1180">
        <v>290</v>
      </c>
      <c r="Q444" s="1186"/>
      <c r="R444" s="1180">
        <v>419</v>
      </c>
      <c r="S444" s="1186"/>
      <c r="T444" s="1397">
        <v>243</v>
      </c>
      <c r="U444" s="1186"/>
      <c r="V444" s="1180">
        <v>343</v>
      </c>
      <c r="W444" s="1186"/>
      <c r="X444" s="1180">
        <v>389</v>
      </c>
      <c r="Y444" s="1186"/>
      <c r="Z444" s="1367">
        <v>71</v>
      </c>
      <c r="AA444" s="1041">
        <f>SUM(D444:Z444)</f>
        <v>4093</v>
      </c>
    </row>
    <row r="445" spans="1:28" ht="11.5" customHeight="1">
      <c r="A445" s="1343"/>
      <c r="B445" s="1196"/>
      <c r="C445" s="1186"/>
      <c r="D445" s="1180"/>
      <c r="E445" s="1186"/>
      <c r="F445" s="1180"/>
      <c r="G445" s="1186"/>
      <c r="H445" s="1180"/>
      <c r="I445" s="1186"/>
      <c r="J445" s="1186"/>
      <c r="K445" s="1186"/>
      <c r="M445" s="1186"/>
      <c r="N445" s="1180"/>
      <c r="O445" s="1186"/>
      <c r="P445" s="1180"/>
      <c r="Q445" s="1186"/>
      <c r="R445" s="1180"/>
      <c r="S445" s="1186"/>
      <c r="T445" s="1180"/>
      <c r="U445" s="1186"/>
      <c r="V445" s="1180"/>
      <c r="W445" s="1186"/>
      <c r="X445" s="1180"/>
      <c r="Y445" s="1186"/>
      <c r="Z445" s="1367"/>
    </row>
    <row r="446" spans="1:28" ht="55" customHeight="1">
      <c r="A446" s="1343"/>
      <c r="B446" s="1196"/>
      <c r="C446" s="1128"/>
      <c r="D446" s="1180"/>
      <c r="E446" s="1119"/>
      <c r="F446" s="1180"/>
      <c r="G446" s="1119"/>
      <c r="H446" s="1180"/>
      <c r="I446" s="1119"/>
      <c r="J446" s="1180"/>
      <c r="K446" s="1119"/>
      <c r="L446" s="1180"/>
      <c r="M446" s="1132"/>
      <c r="N446" s="1180"/>
      <c r="O446" s="1132"/>
      <c r="P446" s="1180"/>
      <c r="Q446" s="1123"/>
      <c r="R446" s="1180"/>
      <c r="S446" s="1119"/>
      <c r="T446" s="1180"/>
      <c r="U446" s="1123"/>
      <c r="V446" s="1180"/>
      <c r="W446" s="1119"/>
      <c r="X446" s="1180"/>
      <c r="Y446" s="1119"/>
      <c r="Z446" s="1368"/>
    </row>
    <row r="447" spans="1:28" ht="13.75" customHeight="1">
      <c r="A447" s="1343"/>
      <c r="B447" s="1196"/>
      <c r="C447" s="1162"/>
      <c r="D447" s="1180"/>
      <c r="E447" s="1149"/>
      <c r="F447" s="1180"/>
      <c r="G447" s="1142"/>
      <c r="H447" s="1180"/>
      <c r="I447" s="1142"/>
      <c r="J447" s="1180"/>
      <c r="K447" s="1142"/>
      <c r="L447" s="1180"/>
      <c r="M447" s="1142"/>
      <c r="N447" s="1180"/>
      <c r="O447" s="1142"/>
      <c r="P447" s="1180"/>
      <c r="Q447" s="1142"/>
      <c r="R447" s="1180"/>
      <c r="S447" s="1142"/>
      <c r="T447" s="1180"/>
      <c r="U447" s="1117"/>
      <c r="V447" s="1179"/>
      <c r="W447" s="1121"/>
      <c r="X447" s="1179"/>
      <c r="Y447" s="1121"/>
      <c r="Z447" s="1368"/>
    </row>
    <row r="448" spans="1:28" ht="30.65" customHeight="1" thickBot="1">
      <c r="A448" s="1343"/>
      <c r="B448" s="1423"/>
      <c r="C448" s="1187" t="s">
        <v>111</v>
      </c>
      <c r="D448" s="1377"/>
      <c r="E448" s="1187" t="s">
        <v>111</v>
      </c>
      <c r="F448" s="1377"/>
      <c r="G448" s="1187" t="s">
        <v>174</v>
      </c>
      <c r="H448" s="1377"/>
      <c r="I448" s="1377" t="s">
        <v>171</v>
      </c>
      <c r="J448" s="1377"/>
      <c r="K448" s="1301" t="s">
        <v>168</v>
      </c>
      <c r="M448" s="1187" t="s">
        <v>118</v>
      </c>
      <c r="O448" s="1187" t="s">
        <v>133</v>
      </c>
      <c r="P448" s="1180"/>
      <c r="Q448" s="1187" t="s">
        <v>133</v>
      </c>
      <c r="R448" s="1180"/>
      <c r="S448" s="1187" t="s">
        <v>103</v>
      </c>
      <c r="T448" s="1180"/>
      <c r="U448" s="1187" t="s">
        <v>103</v>
      </c>
      <c r="V448" s="1180"/>
      <c r="W448" s="1187" t="s">
        <v>105</v>
      </c>
      <c r="X448" s="1180"/>
      <c r="Y448" s="1187" t="s">
        <v>111</v>
      </c>
      <c r="Z448" s="1177"/>
    </row>
    <row r="449" spans="1:34" s="1042" customFormat="1" ht="30.65" customHeight="1" thickBot="1">
      <c r="C449" s="1135"/>
      <c r="D449" s="1137"/>
      <c r="E449" s="1135"/>
      <c r="F449" s="1137"/>
      <c r="G449" s="1135"/>
      <c r="H449" s="1137"/>
      <c r="I449" s="1137"/>
      <c r="J449" s="1137"/>
      <c r="K449" s="1714">
        <v>1265</v>
      </c>
      <c r="L449" s="1714"/>
      <c r="M449" s="1135"/>
      <c r="N449" s="1171"/>
      <c r="O449" s="1135"/>
      <c r="P449" s="1136"/>
      <c r="Q449" s="1135"/>
      <c r="R449" s="1136"/>
      <c r="S449" s="1135"/>
      <c r="T449" s="1136"/>
      <c r="U449" s="1135"/>
      <c r="V449" s="1136"/>
      <c r="W449" s="1135"/>
      <c r="X449" s="1136"/>
      <c r="Y449" s="1135"/>
      <c r="Z449" s="1171"/>
    </row>
    <row r="450" spans="1:34" s="1042" customFormat="1" ht="9" customHeight="1">
      <c r="B450" s="1497"/>
      <c r="C450" s="1041"/>
      <c r="D450" s="1041"/>
      <c r="F450" s="1180"/>
      <c r="G450" s="1041"/>
      <c r="Q450" s="1564"/>
      <c r="S450" s="1180"/>
      <c r="T450" s="1180"/>
      <c r="U450" s="1180"/>
      <c r="V450" s="1180"/>
      <c r="W450" s="1179"/>
      <c r="X450" s="1179"/>
      <c r="Y450" s="1041"/>
    </row>
    <row r="451" spans="1:34" ht="28">
      <c r="A451" s="1343"/>
      <c r="B451" s="1358"/>
      <c r="C451" s="1496"/>
      <c r="E451" s="1359" t="s">
        <v>1789</v>
      </c>
      <c r="I451" s="1180" t="s">
        <v>822</v>
      </c>
      <c r="J451" s="1180"/>
      <c r="K451" s="1180" t="s">
        <v>823</v>
      </c>
      <c r="L451" s="1180"/>
      <c r="M451" s="1180" t="s">
        <v>824</v>
      </c>
      <c r="N451" s="1180"/>
      <c r="O451" s="1180" t="s">
        <v>1499</v>
      </c>
      <c r="Q451" s="1496"/>
      <c r="AH451" s="1041" t="s">
        <v>1870</v>
      </c>
    </row>
    <row r="452" spans="1:34" ht="28">
      <c r="A452" s="1343"/>
      <c r="B452" s="1196"/>
      <c r="C452" s="1180"/>
      <c r="F452" s="1180"/>
      <c r="I452" s="1180"/>
      <c r="J452" s="1180"/>
      <c r="K452" s="1180"/>
      <c r="L452" s="1180"/>
      <c r="M452" s="1180"/>
      <c r="N452" s="1180"/>
      <c r="O452" s="1180"/>
      <c r="P452" s="1177"/>
    </row>
    <row r="453" spans="1:34" ht="28">
      <c r="A453" s="1343"/>
      <c r="B453" s="1196"/>
      <c r="C453" s="1186"/>
      <c r="E453" s="1186"/>
      <c r="F453" s="1180"/>
      <c r="I453" s="1186"/>
      <c r="J453" s="1180"/>
      <c r="K453" s="1186"/>
      <c r="L453" s="1180"/>
      <c r="M453" s="1186"/>
      <c r="N453" s="1180"/>
      <c r="O453" s="1186"/>
      <c r="P453" s="1177"/>
    </row>
    <row r="454" spans="1:34" ht="31">
      <c r="A454" s="1343"/>
      <c r="B454" s="1196"/>
      <c r="C454" s="1186"/>
      <c r="E454" s="1360">
        <v>92</v>
      </c>
      <c r="H454" s="1356">
        <v>55</v>
      </c>
      <c r="I454" s="1186"/>
      <c r="J454" s="1180">
        <v>243</v>
      </c>
      <c r="K454" s="1186"/>
      <c r="L454" s="1180">
        <v>215</v>
      </c>
      <c r="M454" s="1186"/>
      <c r="N454" s="1180">
        <v>114</v>
      </c>
      <c r="O454" s="1186"/>
      <c r="P454" s="1177"/>
      <c r="U454" s="1041" t="s">
        <v>1995</v>
      </c>
      <c r="AA454" s="1041">
        <f>SUM(E454:Z454)</f>
        <v>719</v>
      </c>
    </row>
    <row r="455" spans="1:34" ht="13.5" customHeight="1">
      <c r="A455" s="1343"/>
      <c r="B455" s="1196"/>
      <c r="C455" s="1186"/>
      <c r="D455" s="1180"/>
      <c r="E455" s="1186"/>
      <c r="F455" s="1180"/>
      <c r="I455" s="1186"/>
      <c r="J455" s="1180"/>
      <c r="K455" s="1186"/>
      <c r="L455" s="1180"/>
      <c r="M455" s="1186"/>
      <c r="N455" s="1180"/>
      <c r="O455" s="1186"/>
      <c r="P455" s="1177"/>
      <c r="U455" s="1041" t="s">
        <v>1870</v>
      </c>
    </row>
    <row r="456" spans="1:34" ht="55" customHeight="1">
      <c r="A456" s="1343"/>
      <c r="B456" s="1196"/>
      <c r="C456" s="1188"/>
      <c r="D456" s="1180"/>
      <c r="E456" s="1188"/>
      <c r="F456" s="1180"/>
      <c r="I456" s="1117"/>
      <c r="J456" s="1180"/>
      <c r="K456" s="1120"/>
      <c r="L456" s="1180"/>
      <c r="M456" s="1120"/>
      <c r="N456" s="1180"/>
      <c r="O456" s="1619"/>
      <c r="P456" s="1177"/>
      <c r="Y456" s="1042"/>
    </row>
    <row r="457" spans="1:34" s="1042" customFormat="1" ht="16.75" customHeight="1">
      <c r="A457" s="1344"/>
      <c r="B457" s="1197"/>
      <c r="C457" s="1188"/>
      <c r="D457" s="1179"/>
      <c r="E457" s="1188"/>
      <c r="F457" s="1179"/>
      <c r="G457" s="1041"/>
      <c r="H457" s="1041"/>
      <c r="I457" s="1117"/>
      <c r="J457" s="1179"/>
      <c r="K457" s="1117"/>
      <c r="L457" s="1179"/>
      <c r="M457" s="1117"/>
      <c r="N457" s="1179"/>
      <c r="O457" s="1619"/>
      <c r="P457" s="1178"/>
      <c r="Y457" s="1041"/>
    </row>
    <row r="458" spans="1:34" ht="34.75" customHeight="1">
      <c r="A458" s="1343"/>
      <c r="B458" s="1196"/>
      <c r="D458" s="1361" t="s">
        <v>1817</v>
      </c>
      <c r="G458" s="1361" t="s">
        <v>1817</v>
      </c>
      <c r="H458" s="1180"/>
      <c r="I458" s="1187" t="s">
        <v>111</v>
      </c>
      <c r="J458" s="1180"/>
      <c r="K458" s="1187" t="s">
        <v>111</v>
      </c>
      <c r="L458" s="1180"/>
      <c r="M458" s="1359" t="s">
        <v>1818</v>
      </c>
      <c r="N458" s="1362"/>
      <c r="O458" s="1363" t="s">
        <v>1819</v>
      </c>
      <c r="P458" s="1177"/>
    </row>
    <row r="459" spans="1:34" ht="35.4" customHeight="1" thickBot="1">
      <c r="A459" s="1343"/>
      <c r="B459" s="1196"/>
      <c r="C459" s="1546" t="s">
        <v>2049</v>
      </c>
      <c r="D459" s="1543"/>
      <c r="E459" s="1543"/>
      <c r="F459" s="1349"/>
      <c r="G459" s="1144" t="s">
        <v>2032</v>
      </c>
      <c r="H459" s="1144"/>
      <c r="I459" s="1170"/>
      <c r="J459" s="1144"/>
      <c r="K459" s="1170"/>
      <c r="L459" s="1170"/>
      <c r="M459" s="1170"/>
      <c r="N459" s="1170"/>
      <c r="O459" s="1144"/>
      <c r="P459" s="1175"/>
      <c r="Q459" s="1180"/>
      <c r="R459" s="1180"/>
      <c r="AA459" s="1358"/>
    </row>
    <row r="461" spans="1:34" ht="28">
      <c r="L461" s="1138"/>
    </row>
    <row r="470" ht="67.25" customHeight="1"/>
  </sheetData>
  <mergeCells count="208">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45"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5 A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21" priority="2" operator="containsText" text="DA">
      <formula>NOT(ISERROR(SEARCH("DA",A1)))</formula>
    </cfRule>
    <cfRule type="containsText" dxfId="20" priority="3" operator="containsText" text="DD">
      <formula>NOT(ISERROR(SEARCH("DD",A1)))</formula>
    </cfRule>
    <cfRule type="containsText" dxfId="19" priority="4" operator="containsText" text="DB">
      <formula>NOT(ISERROR(SEARCH("DB",A1)))</formula>
    </cfRule>
    <cfRule type="containsText" dxfId="18"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5 A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7" priority="1" operator="containsText" text="wip">
      <formula>NOT(ISERROR(SEARCH("wip",A1)))</formula>
    </cfRule>
  </conditionalFormatting>
  <conditionalFormatting sqref="G458:H458">
    <cfRule type="cellIs" dxfId="16"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18" t="s">
        <v>996</v>
      </c>
      <c r="B1" s="2218"/>
      <c r="C1" s="2218"/>
      <c r="D1" s="2218"/>
      <c r="E1" s="2218"/>
      <c r="F1" s="2218"/>
      <c r="G1" s="2218"/>
      <c r="H1" s="2218"/>
      <c r="I1" s="2218"/>
      <c r="J1" s="2218"/>
      <c r="K1" s="2218"/>
      <c r="L1" s="2218"/>
      <c r="M1" s="2218"/>
      <c r="N1" s="2218"/>
      <c r="O1" s="2218"/>
      <c r="P1" s="2218"/>
      <c r="Q1" s="2218"/>
      <c r="R1" s="2218"/>
      <c r="S1" s="2218"/>
      <c r="T1" s="2218"/>
      <c r="U1" s="2218"/>
      <c r="V1" s="2218"/>
      <c r="W1" s="2218"/>
      <c r="X1" s="2218"/>
      <c r="Y1" s="2218"/>
      <c r="Z1" s="2218"/>
      <c r="AA1" s="45"/>
    </row>
    <row r="2" spans="1:27">
      <c r="A2" s="2218" t="s">
        <v>997</v>
      </c>
      <c r="B2" s="2219"/>
      <c r="C2" s="2219"/>
      <c r="D2" s="2219"/>
      <c r="E2" s="2219"/>
      <c r="F2" s="2219"/>
      <c r="G2" s="2219"/>
      <c r="H2" s="2219"/>
      <c r="I2" s="2219"/>
      <c r="J2" s="2219"/>
      <c r="K2" s="2219"/>
      <c r="L2" s="2219"/>
      <c r="M2" s="2219"/>
      <c r="N2" s="2219"/>
      <c r="O2" s="2219"/>
      <c r="P2" s="35"/>
      <c r="Q2" s="35"/>
      <c r="R2" s="35"/>
      <c r="S2" s="35"/>
      <c r="T2" s="35"/>
      <c r="U2" s="35"/>
      <c r="V2" s="35"/>
      <c r="W2" s="35"/>
      <c r="X2" s="35"/>
      <c r="Y2" s="35"/>
      <c r="Z2" s="35"/>
      <c r="AA2" s="45"/>
    </row>
    <row r="3" spans="1:27" ht="45.75" customHeight="1">
      <c r="A3" s="2214" t="s">
        <v>998</v>
      </c>
      <c r="B3" s="2214" t="s">
        <v>999</v>
      </c>
      <c r="C3" s="2214" t="s">
        <v>1000</v>
      </c>
      <c r="D3" s="2214" t="s">
        <v>1001</v>
      </c>
      <c r="E3" s="2214" t="s">
        <v>1002</v>
      </c>
      <c r="F3" s="11" t="s">
        <v>1003</v>
      </c>
      <c r="G3" s="2214" t="s">
        <v>1004</v>
      </c>
      <c r="H3" s="221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7"/>
      <c r="B4" s="2217"/>
      <c r="C4" s="2217"/>
      <c r="D4" s="2222"/>
      <c r="E4" s="2217"/>
      <c r="F4" s="12"/>
      <c r="G4" s="2215"/>
      <c r="H4" s="2217"/>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20"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21"/>
      <c r="B12" s="33" t="s">
        <v>1062</v>
      </c>
    </row>
    <row r="13" spans="1:27">
      <c r="A13" s="2221"/>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14" t="s">
        <v>998</v>
      </c>
      <c r="B15" s="2214" t="s">
        <v>999</v>
      </c>
      <c r="C15" s="2214" t="s">
        <v>1000</v>
      </c>
      <c r="D15" s="2214" t="s">
        <v>1001</v>
      </c>
      <c r="E15" s="2214" t="s">
        <v>1002</v>
      </c>
      <c r="F15" s="11" t="s">
        <v>1003</v>
      </c>
      <c r="G15" s="2214" t="s">
        <v>1004</v>
      </c>
      <c r="H15" s="2216"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17"/>
      <c r="B16" s="2217"/>
      <c r="C16" s="2217"/>
      <c r="D16" s="2222"/>
      <c r="E16" s="2217"/>
      <c r="F16" s="12"/>
      <c r="G16" s="2215"/>
      <c r="H16" s="2217"/>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49"/>
    </row>
    <row r="191" spans="2:2">
      <c r="B191" s="949"/>
    </row>
    <row r="192" spans="2:2">
      <c r="B192" s="949"/>
    </row>
    <row r="193" spans="2:2">
      <c r="B193" s="949"/>
    </row>
    <row r="194" spans="2:2">
      <c r="B194" s="949"/>
    </row>
    <row r="195" spans="2:2">
      <c r="B195" s="949"/>
    </row>
    <row r="196" spans="2:2">
      <c r="B196" s="949"/>
    </row>
    <row r="197" spans="2:2">
      <c r="B197" s="949"/>
    </row>
    <row r="198" spans="2:2">
      <c r="B198" s="949"/>
    </row>
    <row r="199" spans="2:2">
      <c r="B199" s="949"/>
    </row>
    <row r="200" spans="2:2">
      <c r="B200" s="949"/>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18" t="s">
        <v>996</v>
      </c>
      <c r="B1" s="2218"/>
      <c r="C1" s="2218"/>
      <c r="D1" s="2218"/>
      <c r="E1" s="2218"/>
      <c r="F1" s="2218"/>
      <c r="G1" s="2218"/>
      <c r="H1" s="2218"/>
      <c r="I1" s="2218"/>
      <c r="J1" s="2218"/>
      <c r="K1" s="2218"/>
      <c r="L1" s="2218"/>
      <c r="M1" s="2218"/>
      <c r="N1" s="2218"/>
      <c r="O1" s="2218"/>
      <c r="P1" s="2218"/>
      <c r="Q1" s="2218"/>
      <c r="R1" s="2218"/>
      <c r="S1" s="2218"/>
      <c r="T1" s="2218"/>
      <c r="U1" s="2218"/>
      <c r="V1" s="2218"/>
      <c r="W1" s="2218"/>
      <c r="X1" s="2218"/>
      <c r="Y1" s="2218"/>
      <c r="Z1" s="2218"/>
      <c r="AA1" s="45"/>
    </row>
    <row r="2" spans="1:27">
      <c r="A2" s="2218" t="s">
        <v>997</v>
      </c>
      <c r="B2" s="2219"/>
      <c r="C2" s="2219"/>
      <c r="D2" s="2219"/>
      <c r="E2" s="2219"/>
      <c r="F2" s="2219"/>
      <c r="G2" s="2219"/>
      <c r="H2" s="2219"/>
      <c r="I2" s="2219"/>
      <c r="J2" s="2219"/>
      <c r="K2" s="2219"/>
      <c r="L2" s="2219"/>
      <c r="M2" s="2219"/>
      <c r="N2" s="2219"/>
      <c r="O2" s="2219"/>
      <c r="P2" s="35"/>
      <c r="Q2" s="35"/>
      <c r="R2" s="35"/>
      <c r="S2" s="35"/>
      <c r="T2" s="35"/>
      <c r="U2" s="35"/>
      <c r="V2" s="35"/>
      <c r="W2" s="35"/>
      <c r="X2" s="35"/>
      <c r="Y2" s="35"/>
      <c r="Z2" s="35"/>
      <c r="AA2" s="45"/>
    </row>
    <row r="3" spans="1:27" ht="45.75" customHeight="1">
      <c r="A3" s="2214" t="s">
        <v>998</v>
      </c>
      <c r="B3" s="2214" t="s">
        <v>999</v>
      </c>
      <c r="C3" s="2214" t="s">
        <v>1000</v>
      </c>
      <c r="D3" s="2214" t="s">
        <v>1001</v>
      </c>
      <c r="E3" s="2214" t="s">
        <v>1002</v>
      </c>
      <c r="F3" s="11" t="s">
        <v>1003</v>
      </c>
      <c r="G3" s="2214" t="s">
        <v>1004</v>
      </c>
      <c r="H3" s="221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17"/>
      <c r="B4" s="2217"/>
      <c r="C4" s="2217"/>
      <c r="D4" s="2222"/>
      <c r="E4" s="2217"/>
      <c r="F4" s="12"/>
      <c r="G4" s="2215"/>
      <c r="H4" s="2217"/>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20"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21"/>
      <c r="B15" s="33" t="s">
        <v>1062</v>
      </c>
    </row>
    <row r="16" spans="1:27">
      <c r="A16" s="2221"/>
      <c r="B16" s="33" t="s">
        <v>1063</v>
      </c>
    </row>
    <row r="17" spans="1:27">
      <c r="A17" s="34" t="s">
        <v>1064</v>
      </c>
    </row>
    <row r="18" spans="1:27" ht="45.75" customHeight="1">
      <c r="A18" s="2214" t="s">
        <v>998</v>
      </c>
      <c r="B18" s="2214" t="s">
        <v>999</v>
      </c>
      <c r="C18" s="2214" t="s">
        <v>1000</v>
      </c>
      <c r="D18" s="2214" t="s">
        <v>1001</v>
      </c>
      <c r="E18" s="2214" t="s">
        <v>1002</v>
      </c>
      <c r="F18" s="11" t="s">
        <v>1003</v>
      </c>
      <c r="G18" s="2214" t="s">
        <v>1004</v>
      </c>
      <c r="H18" s="2216"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17"/>
      <c r="B19" s="2217"/>
      <c r="C19" s="2217"/>
      <c r="D19" s="2222"/>
      <c r="E19" s="2217"/>
      <c r="F19" s="12"/>
      <c r="G19" s="2215"/>
      <c r="H19" s="2217"/>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4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Project Details</vt:lpstr>
      <vt:lpstr>Sheet1</vt:lpstr>
      <vt:lpstr>VC 51-96</vt:lpstr>
      <vt:lpstr>VC</vt:lpstr>
      <vt:lpstr>ROW</vt:lpstr>
      <vt:lpstr>June</vt:lpstr>
      <vt:lpstr>Statutory Details</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2026-04-02T06:26:58Z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